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/>
  <mc:AlternateContent xmlns:mc="http://schemas.openxmlformats.org/markup-compatibility/2006">
    <mc:Choice Requires="x15">
      <x15ac:absPath xmlns:x15ac="http://schemas.microsoft.com/office/spreadsheetml/2010/11/ac" url="/Users/gabrieldrotar/Library/CloudStorage/GoogleDrive-vo@euadvice.info/Spoločné disky/EU/VO/vyhlasovateľ VO/168 Rokycany vodovod/2_Vyzva/"/>
    </mc:Choice>
  </mc:AlternateContent>
  <xr:revisionPtr revIDLastSave="0" documentId="13_ncr:1_{A1E78842-B724-4B4E-96E4-042F3FC75F23}" xr6:coauthVersionLast="47" xr6:coauthVersionMax="47" xr10:uidLastSave="{00000000-0000-0000-0000-000000000000}"/>
  <bookViews>
    <workbookView xWindow="0" yWindow="0" windowWidth="38400" windowHeight="21600" xr2:uid="{00000000-000D-0000-FFFF-FFFF00000000}"/>
  </bookViews>
  <sheets>
    <sheet name="Rekapitulácia stavby" sheetId="1" r:id="rId1"/>
    <sheet name="11 - Osadenie vodojemu" sheetId="2" r:id="rId2"/>
    <sheet name="12 - Nádrž 100 m3 - 2x" sheetId="3" r:id="rId3"/>
    <sheet name="13 - Manipulačná komora M..." sheetId="4" r:id="rId4"/>
    <sheet name="14 - Úprava armatúr vodojemu" sheetId="5" r:id="rId5"/>
    <sheet name="15 - Elektroinštalácia a ..." sheetId="6" r:id="rId6"/>
    <sheet name="16 - Hygienické zabezpeče..." sheetId="7" r:id="rId7"/>
    <sheet name="17 - Telemetria" sheetId="8" r:id="rId8"/>
    <sheet name="2 - SO 112 Oplotenie vodo..." sheetId="9" r:id="rId9"/>
    <sheet name="3 - SO 113 Privádzacie po..." sheetId="10" r:id="rId10"/>
    <sheet name="4 - SO 114 Pristupová ces..." sheetId="11" r:id="rId11"/>
    <sheet name="5 - SO 115 Odpadové potru..." sheetId="12" r:id="rId12"/>
    <sheet name="501 - Privádzacie potrubie" sheetId="13" r:id="rId13"/>
    <sheet name="502 - Potrubie A" sheetId="14" r:id="rId14"/>
    <sheet name="503 - Potrubie A-1" sheetId="15" r:id="rId15"/>
    <sheet name="504 - Potrubie A-2" sheetId="16" r:id="rId16"/>
    <sheet name="505 - Potrubie A-2-1" sheetId="17" r:id="rId17"/>
    <sheet name="506 - Potrubie A-2-1a" sheetId="18" r:id="rId18"/>
    <sheet name="507 - Potrubie A-2-1b" sheetId="19" r:id="rId19"/>
    <sheet name="508 - Potrubie A-2-2" sheetId="20" r:id="rId20"/>
    <sheet name="509 - Potrubie A-2-2a" sheetId="21" r:id="rId21"/>
    <sheet name="510 - Potrubie A-3" sheetId="22" r:id="rId22"/>
    <sheet name="511 - Potrubie A-3-1" sheetId="23" r:id="rId23"/>
    <sheet name="512 - Potrubie A-4" sheetId="24" r:id="rId24"/>
    <sheet name="513 - Potrubie A-5" sheetId="25" r:id="rId25"/>
    <sheet name="514 - Potrubie A-6" sheetId="26" r:id="rId26"/>
    <sheet name="7 - SO 122 Domové vodovod..." sheetId="27" r:id="rId27"/>
    <sheet name="8 - SO 404 Elektrická NN ..." sheetId="28" r:id="rId28"/>
  </sheets>
  <definedNames>
    <definedName name="_xlnm._FilterDatabase" localSheetId="1" hidden="1">'11 - Osadenie vodojemu'!$C$122:$K$144</definedName>
    <definedName name="_xlnm._FilterDatabase" localSheetId="2" hidden="1">'12 - Nádrž 100 m3 - 2x'!$C$134:$K$233</definedName>
    <definedName name="_xlnm._FilterDatabase" localSheetId="3" hidden="1">'13 - Manipulačná komora M...'!$C$137:$K$273</definedName>
    <definedName name="_xlnm._FilterDatabase" localSheetId="4" hidden="1">'14 - Úprava armatúr vodojemu'!$C$126:$K$199</definedName>
    <definedName name="_xlnm._FilterDatabase" localSheetId="5" hidden="1">'15 - Elektroinštalácia a ...'!$C$125:$K$214</definedName>
    <definedName name="_xlnm._FilterDatabase" localSheetId="6" hidden="1">'16 - Hygienické zabezpeče...'!$C$121:$K$127</definedName>
    <definedName name="_xlnm._FilterDatabase" localSheetId="7" hidden="1">'17 - Telemetria'!$C$122:$K$130</definedName>
    <definedName name="_xlnm._FilterDatabase" localSheetId="8" hidden="1">'2 - SO 112 Oplotenie vodo...'!$C$121:$K$148</definedName>
    <definedName name="_xlnm._FilterDatabase" localSheetId="9" hidden="1">'3 - SO 113 Privádzacie po...'!$C$131:$K$278</definedName>
    <definedName name="_xlnm._FilterDatabase" localSheetId="10" hidden="1">'4 - SO 114 Pristupová ces...'!$C$119:$K$137</definedName>
    <definedName name="_xlnm._FilterDatabase" localSheetId="11" hidden="1">'5 - SO 115 Odpadové potru...'!$C$121:$K$155</definedName>
    <definedName name="_xlnm._FilterDatabase" localSheetId="12" hidden="1">'501 - Privádzacie potrubie'!$C$128:$K$176</definedName>
    <definedName name="_xlnm._FilterDatabase" localSheetId="13" hidden="1">'502 - Potrubie A'!$C$129:$K$272</definedName>
    <definedName name="_xlnm._FilterDatabase" localSheetId="14" hidden="1">'503 - Potrubie A-1'!$C$129:$K$233</definedName>
    <definedName name="_xlnm._FilterDatabase" localSheetId="15" hidden="1">'504 - Potrubie A-2'!$C$129:$K$237</definedName>
    <definedName name="_xlnm._FilterDatabase" localSheetId="16" hidden="1">'505 - Potrubie A-2-1'!$C$129:$K$229</definedName>
    <definedName name="_xlnm._FilterDatabase" localSheetId="17" hidden="1">'506 - Potrubie A-2-1a'!$C$128:$K$212</definedName>
    <definedName name="_xlnm._FilterDatabase" localSheetId="18" hidden="1">'507 - Potrubie A-2-1b'!$C$129:$K$222</definedName>
    <definedName name="_xlnm._FilterDatabase" localSheetId="19" hidden="1">'508 - Potrubie A-2-2'!$C$129:$K$225</definedName>
    <definedName name="_xlnm._FilterDatabase" localSheetId="20" hidden="1">'509 - Potrubie A-2-2a'!$C$129:$K$220</definedName>
    <definedName name="_xlnm._FilterDatabase" localSheetId="21" hidden="1">'510 - Potrubie A-3'!$C$129:$K$244</definedName>
    <definedName name="_xlnm._FilterDatabase" localSheetId="22" hidden="1">'511 - Potrubie A-3-1'!$C$129:$K$224</definedName>
    <definedName name="_xlnm._FilterDatabase" localSheetId="23" hidden="1">'512 - Potrubie A-4'!$C$129:$K$212</definedName>
    <definedName name="_xlnm._FilterDatabase" localSheetId="24" hidden="1">'513 - Potrubie A-5'!$C$129:$K$212</definedName>
    <definedName name="_xlnm._FilterDatabase" localSheetId="25" hidden="1">'514 - Potrubie A-6'!$C$129:$K$214</definedName>
    <definedName name="_xlnm._FilterDatabase" localSheetId="26" hidden="1">'7 - SO 122 Domové vodovod...'!$C$124:$K$186</definedName>
    <definedName name="_xlnm._FilterDatabase" localSheetId="27" hidden="1">'8 - SO 404 Elektrická NN ...'!$C$122:$K$169</definedName>
    <definedName name="_xlnm.Print_Titles" localSheetId="1">'11 - Osadenie vodojemu'!$122:$122</definedName>
    <definedName name="_xlnm.Print_Titles" localSheetId="2">'12 - Nádrž 100 m3 - 2x'!$134:$134</definedName>
    <definedName name="_xlnm.Print_Titles" localSheetId="3">'13 - Manipulačná komora M...'!$137:$137</definedName>
    <definedName name="_xlnm.Print_Titles" localSheetId="4">'14 - Úprava armatúr vodojemu'!$126:$126</definedName>
    <definedName name="_xlnm.Print_Titles" localSheetId="5">'15 - Elektroinštalácia a ...'!$125:$125</definedName>
    <definedName name="_xlnm.Print_Titles" localSheetId="6">'16 - Hygienické zabezpeče...'!$121:$121</definedName>
    <definedName name="_xlnm.Print_Titles" localSheetId="7">'17 - Telemetria'!$122:$122</definedName>
    <definedName name="_xlnm.Print_Titles" localSheetId="8">'2 - SO 112 Oplotenie vodo...'!$121:$121</definedName>
    <definedName name="_xlnm.Print_Titles" localSheetId="9">'3 - SO 113 Privádzacie po...'!$131:$131</definedName>
    <definedName name="_xlnm.Print_Titles" localSheetId="10">'4 - SO 114 Pristupová ces...'!$119:$119</definedName>
    <definedName name="_xlnm.Print_Titles" localSheetId="11">'5 - SO 115 Odpadové potru...'!$121:$121</definedName>
    <definedName name="_xlnm.Print_Titles" localSheetId="12">'501 - Privádzacie potrubie'!$128:$128</definedName>
    <definedName name="_xlnm.Print_Titles" localSheetId="13">'502 - Potrubie A'!$129:$129</definedName>
    <definedName name="_xlnm.Print_Titles" localSheetId="14">'503 - Potrubie A-1'!$129:$129</definedName>
    <definedName name="_xlnm.Print_Titles" localSheetId="15">'504 - Potrubie A-2'!$129:$129</definedName>
    <definedName name="_xlnm.Print_Titles" localSheetId="16">'505 - Potrubie A-2-1'!$129:$129</definedName>
    <definedName name="_xlnm.Print_Titles" localSheetId="17">'506 - Potrubie A-2-1a'!$128:$128</definedName>
    <definedName name="_xlnm.Print_Titles" localSheetId="18">'507 - Potrubie A-2-1b'!$129:$129</definedName>
    <definedName name="_xlnm.Print_Titles" localSheetId="19">'508 - Potrubie A-2-2'!$129:$129</definedName>
    <definedName name="_xlnm.Print_Titles" localSheetId="20">'509 - Potrubie A-2-2a'!$129:$129</definedName>
    <definedName name="_xlnm.Print_Titles" localSheetId="21">'510 - Potrubie A-3'!$129:$129</definedName>
    <definedName name="_xlnm.Print_Titles" localSheetId="22">'511 - Potrubie A-3-1'!$129:$129</definedName>
    <definedName name="_xlnm.Print_Titles" localSheetId="23">'512 - Potrubie A-4'!$129:$129</definedName>
    <definedName name="_xlnm.Print_Titles" localSheetId="24">'513 - Potrubie A-5'!$129:$129</definedName>
    <definedName name="_xlnm.Print_Titles" localSheetId="25">'514 - Potrubie A-6'!$129:$129</definedName>
    <definedName name="_xlnm.Print_Titles" localSheetId="26">'7 - SO 122 Domové vodovod...'!$124:$124</definedName>
    <definedName name="_xlnm.Print_Titles" localSheetId="27">'8 - SO 404 Elektrická NN ...'!$122:$122</definedName>
    <definedName name="_xlnm.Print_Titles" localSheetId="0">'Rekapitulácia stavby'!$92:$92</definedName>
    <definedName name="_xlnm.Print_Area" localSheetId="1">'11 - Osadenie vodojemu'!$C$108:$J$144</definedName>
    <definedName name="_xlnm.Print_Area" localSheetId="2">'12 - Nádrž 100 m3 - 2x'!$C$120:$J$233</definedName>
    <definedName name="_xlnm.Print_Area" localSheetId="3">'13 - Manipulačná komora M...'!$C$123:$J$273</definedName>
    <definedName name="_xlnm.Print_Area" localSheetId="4">'14 - Úprava armatúr vodojemu'!$C$112:$J$199</definedName>
    <definedName name="_xlnm.Print_Area" localSheetId="5">'15 - Elektroinštalácia a ...'!$C$111:$J$214</definedName>
    <definedName name="_xlnm.Print_Area" localSheetId="6">'16 - Hygienické zabezpeče...'!$C$107:$J$127</definedName>
    <definedName name="_xlnm.Print_Area" localSheetId="7">'17 - Telemetria'!$C$108:$J$130</definedName>
    <definedName name="_xlnm.Print_Area" localSheetId="8">'2 - SO 112 Oplotenie vodo...'!$C$109:$J$148</definedName>
    <definedName name="_xlnm.Print_Area" localSheetId="9">'3 - SO 113 Privádzacie po...'!$C$119:$J$278</definedName>
    <definedName name="_xlnm.Print_Area" localSheetId="10">'4 - SO 114 Pristupová ces...'!$C$107:$J$137</definedName>
    <definedName name="_xlnm.Print_Area" localSheetId="11">'5 - SO 115 Odpadové potru...'!$C$109:$J$155</definedName>
    <definedName name="_xlnm.Print_Area" localSheetId="12">'501 - Privádzacie potrubie'!$C$114:$J$176</definedName>
    <definedName name="_xlnm.Print_Area" localSheetId="13">'502 - Potrubie A'!$C$115:$J$272</definedName>
    <definedName name="_xlnm.Print_Area" localSheetId="14">'503 - Potrubie A-1'!$C$115:$J$233</definedName>
    <definedName name="_xlnm.Print_Area" localSheetId="15">'504 - Potrubie A-2'!$C$115:$J$237</definedName>
    <definedName name="_xlnm.Print_Area" localSheetId="16">'505 - Potrubie A-2-1'!$C$115:$J$229</definedName>
    <definedName name="_xlnm.Print_Area" localSheetId="17">'506 - Potrubie A-2-1a'!$C$114:$J$212</definedName>
    <definedName name="_xlnm.Print_Area" localSheetId="18">'507 - Potrubie A-2-1b'!$C$115:$J$222</definedName>
    <definedName name="_xlnm.Print_Area" localSheetId="19">'508 - Potrubie A-2-2'!$C$115:$J$225</definedName>
    <definedName name="_xlnm.Print_Area" localSheetId="20">'509 - Potrubie A-2-2a'!$C$115:$J$220</definedName>
    <definedName name="_xlnm.Print_Area" localSheetId="21">'510 - Potrubie A-3'!$C$115:$J$244</definedName>
    <definedName name="_xlnm.Print_Area" localSheetId="22">'511 - Potrubie A-3-1'!$C$115:$J$224</definedName>
    <definedName name="_xlnm.Print_Area" localSheetId="23">'512 - Potrubie A-4'!$C$115:$J$212</definedName>
    <definedName name="_xlnm.Print_Area" localSheetId="24">'513 - Potrubie A-5'!$C$115:$J$212</definedName>
    <definedName name="_xlnm.Print_Area" localSheetId="25">'514 - Potrubie A-6'!$C$115:$J$214</definedName>
    <definedName name="_xlnm.Print_Area" localSheetId="26">'7 - SO 122 Domové vodovod...'!$C$112:$J$186</definedName>
    <definedName name="_xlnm.Print_Area" localSheetId="27">'8 - SO 404 Elektrická NN ...'!$C$110:$J$169</definedName>
    <definedName name="_xlnm.Print_Area" localSheetId="0">'Rekapitulácia stavby'!$D$4:$AO$76,'Rekapitulácia stavby'!$C$82:$AQ$124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7" i="28" l="1"/>
  <c r="J36" i="28"/>
  <c r="AY123" i="1"/>
  <c r="J35" i="28"/>
  <c r="AX123" i="1"/>
  <c r="BI169" i="28"/>
  <c r="BH169" i="28"/>
  <c r="BG169" i="28"/>
  <c r="BE169" i="28"/>
  <c r="T169" i="28"/>
  <c r="T168" i="28"/>
  <c r="R169" i="28"/>
  <c r="R168" i="28"/>
  <c r="P169" i="28"/>
  <c r="P168" i="28"/>
  <c r="BI167" i="28"/>
  <c r="BH167" i="28"/>
  <c r="BG167" i="28"/>
  <c r="BE167" i="28"/>
  <c r="T167" i="28"/>
  <c r="R167" i="28"/>
  <c r="P167" i="28"/>
  <c r="BI166" i="28"/>
  <c r="BH166" i="28"/>
  <c r="BG166" i="28"/>
  <c r="BE166" i="28"/>
  <c r="T166" i="28"/>
  <c r="R166" i="28"/>
  <c r="P166" i="28"/>
  <c r="BI165" i="28"/>
  <c r="BH165" i="28"/>
  <c r="BG165" i="28"/>
  <c r="BE165" i="28"/>
  <c r="T165" i="28"/>
  <c r="R165" i="28"/>
  <c r="P165" i="28"/>
  <c r="BI164" i="28"/>
  <c r="BH164" i="28"/>
  <c r="BG164" i="28"/>
  <c r="BE164" i="28"/>
  <c r="T164" i="28"/>
  <c r="R164" i="28"/>
  <c r="P164" i="28"/>
  <c r="BI163" i="28"/>
  <c r="BH163" i="28"/>
  <c r="BG163" i="28"/>
  <c r="BE163" i="28"/>
  <c r="T163" i="28"/>
  <c r="R163" i="28"/>
  <c r="P163" i="28"/>
  <c r="BI161" i="28"/>
  <c r="BH161" i="28"/>
  <c r="BG161" i="28"/>
  <c r="BE161" i="28"/>
  <c r="T161" i="28"/>
  <c r="R161" i="28"/>
  <c r="P161" i="28"/>
  <c r="BI160" i="28"/>
  <c r="BH160" i="28"/>
  <c r="BG160" i="28"/>
  <c r="BE160" i="28"/>
  <c r="T160" i="28"/>
  <c r="R160" i="28"/>
  <c r="P160" i="28"/>
  <c r="BI159" i="28"/>
  <c r="BH159" i="28"/>
  <c r="BG159" i="28"/>
  <c r="BE159" i="28"/>
  <c r="T159" i="28"/>
  <c r="R159" i="28"/>
  <c r="P159" i="28"/>
  <c r="BI158" i="28"/>
  <c r="BH158" i="28"/>
  <c r="BG158" i="28"/>
  <c r="BE158" i="28"/>
  <c r="T158" i="28"/>
  <c r="R158" i="28"/>
  <c r="P158" i="28"/>
  <c r="BI157" i="28"/>
  <c r="BH157" i="28"/>
  <c r="BG157" i="28"/>
  <c r="BE157" i="28"/>
  <c r="T157" i="28"/>
  <c r="R157" i="28"/>
  <c r="P157" i="28"/>
  <c r="BI156" i="28"/>
  <c r="BH156" i="28"/>
  <c r="BG156" i="28"/>
  <c r="BE156" i="28"/>
  <c r="T156" i="28"/>
  <c r="R156" i="28"/>
  <c r="P156" i="28"/>
  <c r="BI155" i="28"/>
  <c r="BH155" i="28"/>
  <c r="BG155" i="28"/>
  <c r="BE155" i="28"/>
  <c r="T155" i="28"/>
  <c r="R155" i="28"/>
  <c r="P155" i="28"/>
  <c r="BI154" i="28"/>
  <c r="BH154" i="28"/>
  <c r="BG154" i="28"/>
  <c r="BE154" i="28"/>
  <c r="T154" i="28"/>
  <c r="R154" i="28"/>
  <c r="P154" i="28"/>
  <c r="BI153" i="28"/>
  <c r="BH153" i="28"/>
  <c r="BG153" i="28"/>
  <c r="BE153" i="28"/>
  <c r="T153" i="28"/>
  <c r="R153" i="28"/>
  <c r="P153" i="28"/>
  <c r="BI152" i="28"/>
  <c r="BH152" i="28"/>
  <c r="BG152" i="28"/>
  <c r="BE152" i="28"/>
  <c r="T152" i="28"/>
  <c r="R152" i="28"/>
  <c r="P152" i="28"/>
  <c r="BI151" i="28"/>
  <c r="BH151" i="28"/>
  <c r="BG151" i="28"/>
  <c r="BE151" i="28"/>
  <c r="T151" i="28"/>
  <c r="R151" i="28"/>
  <c r="P151" i="28"/>
  <c r="BI150" i="28"/>
  <c r="BH150" i="28"/>
  <c r="BG150" i="28"/>
  <c r="BE150" i="28"/>
  <c r="T150" i="28"/>
  <c r="R150" i="28"/>
  <c r="P150" i="28"/>
  <c r="BI149" i="28"/>
  <c r="BH149" i="28"/>
  <c r="BG149" i="28"/>
  <c r="BE149" i="28"/>
  <c r="T149" i="28"/>
  <c r="R149" i="28"/>
  <c r="P149" i="28"/>
  <c r="BI148" i="28"/>
  <c r="BH148" i="28"/>
  <c r="BG148" i="28"/>
  <c r="BE148" i="28"/>
  <c r="T148" i="28"/>
  <c r="R148" i="28"/>
  <c r="P148" i="28"/>
  <c r="BI147" i="28"/>
  <c r="BH147" i="28"/>
  <c r="BG147" i="28"/>
  <c r="BE147" i="28"/>
  <c r="T147" i="28"/>
  <c r="R147" i="28"/>
  <c r="P147" i="28"/>
  <c r="BI146" i="28"/>
  <c r="BH146" i="28"/>
  <c r="BG146" i="28"/>
  <c r="BE146" i="28"/>
  <c r="T146" i="28"/>
  <c r="R146" i="28"/>
  <c r="P146" i="28"/>
  <c r="BI145" i="28"/>
  <c r="BH145" i="28"/>
  <c r="BG145" i="28"/>
  <c r="BE145" i="28"/>
  <c r="T145" i="28"/>
  <c r="R145" i="28"/>
  <c r="P145" i="28"/>
  <c r="BI144" i="28"/>
  <c r="BH144" i="28"/>
  <c r="BG144" i="28"/>
  <c r="BE144" i="28"/>
  <c r="T144" i="28"/>
  <c r="R144" i="28"/>
  <c r="P144" i="28"/>
  <c r="BI143" i="28"/>
  <c r="BH143" i="28"/>
  <c r="BG143" i="28"/>
  <c r="BE143" i="28"/>
  <c r="T143" i="28"/>
  <c r="R143" i="28"/>
  <c r="P143" i="28"/>
  <c r="BI142" i="28"/>
  <c r="BH142" i="28"/>
  <c r="BG142" i="28"/>
  <c r="BE142" i="28"/>
  <c r="T142" i="28"/>
  <c r="R142" i="28"/>
  <c r="P142" i="28"/>
  <c r="BI141" i="28"/>
  <c r="BH141" i="28"/>
  <c r="BG141" i="28"/>
  <c r="BE141" i="28"/>
  <c r="T141" i="28"/>
  <c r="R141" i="28"/>
  <c r="P141" i="28"/>
  <c r="BI140" i="28"/>
  <c r="BH140" i="28"/>
  <c r="BG140" i="28"/>
  <c r="BE140" i="28"/>
  <c r="T140" i="28"/>
  <c r="R140" i="28"/>
  <c r="P140" i="28"/>
  <c r="BI139" i="28"/>
  <c r="BH139" i="28"/>
  <c r="BG139" i="28"/>
  <c r="BE139" i="28"/>
  <c r="T139" i="28"/>
  <c r="R139" i="28"/>
  <c r="P139" i="28"/>
  <c r="BI138" i="28"/>
  <c r="BH138" i="28"/>
  <c r="BG138" i="28"/>
  <c r="BE138" i="28"/>
  <c r="T138" i="28"/>
  <c r="R138" i="28"/>
  <c r="P138" i="28"/>
  <c r="BI135" i="28"/>
  <c r="BH135" i="28"/>
  <c r="BG135" i="28"/>
  <c r="BE135" i="28"/>
  <c r="T135" i="28"/>
  <c r="R135" i="28"/>
  <c r="P135" i="28"/>
  <c r="BI134" i="28"/>
  <c r="BH134" i="28"/>
  <c r="BG134" i="28"/>
  <c r="BE134" i="28"/>
  <c r="T134" i="28"/>
  <c r="R134" i="28"/>
  <c r="P134" i="28"/>
  <c r="BI133" i="28"/>
  <c r="BH133" i="28"/>
  <c r="BG133" i="28"/>
  <c r="BE133" i="28"/>
  <c r="T133" i="28"/>
  <c r="R133" i="28"/>
  <c r="P133" i="28"/>
  <c r="BI131" i="28"/>
  <c r="BH131" i="28"/>
  <c r="BG131" i="28"/>
  <c r="BE131" i="28"/>
  <c r="T131" i="28"/>
  <c r="R131" i="28"/>
  <c r="P131" i="28"/>
  <c r="BI130" i="28"/>
  <c r="BH130" i="28"/>
  <c r="BG130" i="28"/>
  <c r="BE130" i="28"/>
  <c r="T130" i="28"/>
  <c r="R130" i="28"/>
  <c r="P130" i="28"/>
  <c r="BI129" i="28"/>
  <c r="BH129" i="28"/>
  <c r="BG129" i="28"/>
  <c r="BE129" i="28"/>
  <c r="T129" i="28"/>
  <c r="R129" i="28"/>
  <c r="P129" i="28"/>
  <c r="BI128" i="28"/>
  <c r="BH128" i="28"/>
  <c r="BG128" i="28"/>
  <c r="BE128" i="28"/>
  <c r="T128" i="28"/>
  <c r="R128" i="28"/>
  <c r="P128" i="28"/>
  <c r="BI127" i="28"/>
  <c r="BH127" i="28"/>
  <c r="BG127" i="28"/>
  <c r="BE127" i="28"/>
  <c r="T127" i="28"/>
  <c r="R127" i="28"/>
  <c r="P127" i="28"/>
  <c r="BI126" i="28"/>
  <c r="BH126" i="28"/>
  <c r="BG126" i="28"/>
  <c r="BE126" i="28"/>
  <c r="T126" i="28"/>
  <c r="R126" i="28"/>
  <c r="P126" i="28"/>
  <c r="F117" i="28"/>
  <c r="E115" i="28"/>
  <c r="F89" i="28"/>
  <c r="E87" i="28"/>
  <c r="J24" i="28"/>
  <c r="E24" i="28"/>
  <c r="J92" i="28"/>
  <c r="J23" i="28"/>
  <c r="J21" i="28"/>
  <c r="E21" i="28"/>
  <c r="J119" i="28"/>
  <c r="J20" i="28"/>
  <c r="J18" i="28"/>
  <c r="E18" i="28"/>
  <c r="F120" i="28"/>
  <c r="J17" i="28"/>
  <c r="J15" i="28"/>
  <c r="E15" i="28"/>
  <c r="F91" i="28"/>
  <c r="J14" i="28"/>
  <c r="J12" i="28"/>
  <c r="J117" i="28"/>
  <c r="E7" i="28"/>
  <c r="E113" i="28"/>
  <c r="J37" i="27"/>
  <c r="J36" i="27"/>
  <c r="AY122" i="1"/>
  <c r="J35" i="27"/>
  <c r="AX122" i="1"/>
  <c r="BI186" i="27"/>
  <c r="BH186" i="27"/>
  <c r="BG186" i="27"/>
  <c r="BE186" i="27"/>
  <c r="T186" i="27"/>
  <c r="R186" i="27"/>
  <c r="P186" i="27"/>
  <c r="BI185" i="27"/>
  <c r="BH185" i="27"/>
  <c r="BG185" i="27"/>
  <c r="BE185" i="27"/>
  <c r="T185" i="27"/>
  <c r="R185" i="27"/>
  <c r="P185" i="27"/>
  <c r="BI184" i="27"/>
  <c r="BH184" i="27"/>
  <c r="BG184" i="27"/>
  <c r="BE184" i="27"/>
  <c r="T184" i="27"/>
  <c r="R184" i="27"/>
  <c r="P184" i="27"/>
  <c r="BI183" i="27"/>
  <c r="BH183" i="27"/>
  <c r="BG183" i="27"/>
  <c r="BE183" i="27"/>
  <c r="T183" i="27"/>
  <c r="R183" i="27"/>
  <c r="P183" i="27"/>
  <c r="BI182" i="27"/>
  <c r="BH182" i="27"/>
  <c r="BG182" i="27"/>
  <c r="BE182" i="27"/>
  <c r="T182" i="27"/>
  <c r="R182" i="27"/>
  <c r="P182" i="27"/>
  <c r="BI181" i="27"/>
  <c r="BH181" i="27"/>
  <c r="BG181" i="27"/>
  <c r="BE181" i="27"/>
  <c r="T181" i="27"/>
  <c r="R181" i="27"/>
  <c r="P181" i="27"/>
  <c r="BI180" i="27"/>
  <c r="BH180" i="27"/>
  <c r="BG180" i="27"/>
  <c r="BE180" i="27"/>
  <c r="T180" i="27"/>
  <c r="R180" i="27"/>
  <c r="P180" i="27"/>
  <c r="BI179" i="27"/>
  <c r="BH179" i="27"/>
  <c r="BG179" i="27"/>
  <c r="BE179" i="27"/>
  <c r="T179" i="27"/>
  <c r="R179" i="27"/>
  <c r="P179" i="27"/>
  <c r="BI178" i="27"/>
  <c r="BH178" i="27"/>
  <c r="BG178" i="27"/>
  <c r="BE178" i="27"/>
  <c r="T178" i="27"/>
  <c r="R178" i="27"/>
  <c r="P178" i="27"/>
  <c r="BI177" i="27"/>
  <c r="BH177" i="27"/>
  <c r="BG177" i="27"/>
  <c r="BE177" i="27"/>
  <c r="T177" i="27"/>
  <c r="R177" i="27"/>
  <c r="P177" i="27"/>
  <c r="BI174" i="27"/>
  <c r="BH174" i="27"/>
  <c r="BG174" i="27"/>
  <c r="BE174" i="27"/>
  <c r="T174" i="27"/>
  <c r="T173" i="27"/>
  <c r="R174" i="27"/>
  <c r="R173" i="27"/>
  <c r="P174" i="27"/>
  <c r="P173" i="27"/>
  <c r="BI172" i="27"/>
  <c r="BH172" i="27"/>
  <c r="BG172" i="27"/>
  <c r="BE172" i="27"/>
  <c r="T172" i="27"/>
  <c r="R172" i="27"/>
  <c r="P172" i="27"/>
  <c r="BI171" i="27"/>
  <c r="BH171" i="27"/>
  <c r="BG171" i="27"/>
  <c r="BE171" i="27"/>
  <c r="T171" i="27"/>
  <c r="R171" i="27"/>
  <c r="P171" i="27"/>
  <c r="BI170" i="27"/>
  <c r="BH170" i="27"/>
  <c r="BG170" i="27"/>
  <c r="BE170" i="27"/>
  <c r="T170" i="27"/>
  <c r="R170" i="27"/>
  <c r="P170" i="27"/>
  <c r="BI169" i="27"/>
  <c r="BH169" i="27"/>
  <c r="BG169" i="27"/>
  <c r="BE169" i="27"/>
  <c r="T169" i="27"/>
  <c r="R169" i="27"/>
  <c r="P169" i="27"/>
  <c r="BI168" i="27"/>
  <c r="BH168" i="27"/>
  <c r="BG168" i="27"/>
  <c r="BE168" i="27"/>
  <c r="T168" i="27"/>
  <c r="R168" i="27"/>
  <c r="P168" i="27"/>
  <c r="BI166" i="27"/>
  <c r="BH166" i="27"/>
  <c r="BG166" i="27"/>
  <c r="BE166" i="27"/>
  <c r="T166" i="27"/>
  <c r="R166" i="27"/>
  <c r="P166" i="27"/>
  <c r="BI165" i="27"/>
  <c r="BH165" i="27"/>
  <c r="BG165" i="27"/>
  <c r="BE165" i="27"/>
  <c r="T165" i="27"/>
  <c r="R165" i="27"/>
  <c r="P165" i="27"/>
  <c r="BI164" i="27"/>
  <c r="BH164" i="27"/>
  <c r="BG164" i="27"/>
  <c r="BE164" i="27"/>
  <c r="T164" i="27"/>
  <c r="R164" i="27"/>
  <c r="P164" i="27"/>
  <c r="BI163" i="27"/>
  <c r="BH163" i="27"/>
  <c r="BG163" i="27"/>
  <c r="BE163" i="27"/>
  <c r="T163" i="27"/>
  <c r="R163" i="27"/>
  <c r="P163" i="27"/>
  <c r="BI162" i="27"/>
  <c r="BH162" i="27"/>
  <c r="BG162" i="27"/>
  <c r="BE162" i="27"/>
  <c r="T162" i="27"/>
  <c r="R162" i="27"/>
  <c r="P162" i="27"/>
  <c r="BI161" i="27"/>
  <c r="BH161" i="27"/>
  <c r="BG161" i="27"/>
  <c r="BE161" i="27"/>
  <c r="T161" i="27"/>
  <c r="R161" i="27"/>
  <c r="P161" i="27"/>
  <c r="BI159" i="27"/>
  <c r="BH159" i="27"/>
  <c r="BG159" i="27"/>
  <c r="BE159" i="27"/>
  <c r="T159" i="27"/>
  <c r="R159" i="27"/>
  <c r="P159" i="27"/>
  <c r="BI158" i="27"/>
  <c r="BH158" i="27"/>
  <c r="BG158" i="27"/>
  <c r="BE158" i="27"/>
  <c r="T158" i="27"/>
  <c r="R158" i="27"/>
  <c r="P158" i="27"/>
  <c r="BI157" i="27"/>
  <c r="BH157" i="27"/>
  <c r="BG157" i="27"/>
  <c r="BE157" i="27"/>
  <c r="T157" i="27"/>
  <c r="R157" i="27"/>
  <c r="P157" i="27"/>
  <c r="BI156" i="27"/>
  <c r="BH156" i="27"/>
  <c r="BG156" i="27"/>
  <c r="BE156" i="27"/>
  <c r="T156" i="27"/>
  <c r="R156" i="27"/>
  <c r="P156" i="27"/>
  <c r="BI155" i="27"/>
  <c r="BH155" i="27"/>
  <c r="BG155" i="27"/>
  <c r="BE155" i="27"/>
  <c r="T155" i="27"/>
  <c r="R155" i="27"/>
  <c r="P155" i="27"/>
  <c r="BI154" i="27"/>
  <c r="BH154" i="27"/>
  <c r="BG154" i="27"/>
  <c r="BE154" i="27"/>
  <c r="T154" i="27"/>
  <c r="R154" i="27"/>
  <c r="P154" i="27"/>
  <c r="BI152" i="27"/>
  <c r="BH152" i="27"/>
  <c r="BG152" i="27"/>
  <c r="BE152" i="27"/>
  <c r="T152" i="27"/>
  <c r="T151" i="27"/>
  <c r="R152" i="27"/>
  <c r="R151" i="27"/>
  <c r="P152" i="27"/>
  <c r="P151" i="27"/>
  <c r="BI150" i="27"/>
  <c r="BH150" i="27"/>
  <c r="BG150" i="27"/>
  <c r="BE150" i="27"/>
  <c r="T150" i="27"/>
  <c r="R150" i="27"/>
  <c r="P150" i="27"/>
  <c r="BI149" i="27"/>
  <c r="BH149" i="27"/>
  <c r="BG149" i="27"/>
  <c r="BE149" i="27"/>
  <c r="T149" i="27"/>
  <c r="R149" i="27"/>
  <c r="P149" i="27"/>
  <c r="BI148" i="27"/>
  <c r="BH148" i="27"/>
  <c r="BG148" i="27"/>
  <c r="BE148" i="27"/>
  <c r="T148" i="27"/>
  <c r="R148" i="27"/>
  <c r="P148" i="27"/>
  <c r="BI147" i="27"/>
  <c r="BH147" i="27"/>
  <c r="BG147" i="27"/>
  <c r="BE147" i="27"/>
  <c r="T147" i="27"/>
  <c r="R147" i="27"/>
  <c r="P147" i="27"/>
  <c r="BI146" i="27"/>
  <c r="BH146" i="27"/>
  <c r="BG146" i="27"/>
  <c r="BE146" i="27"/>
  <c r="T146" i="27"/>
  <c r="R146" i="27"/>
  <c r="P146" i="27"/>
  <c r="BI145" i="27"/>
  <c r="BH145" i="27"/>
  <c r="BG145" i="27"/>
  <c r="BE145" i="27"/>
  <c r="T145" i="27"/>
  <c r="R145" i="27"/>
  <c r="P145" i="27"/>
  <c r="BI144" i="27"/>
  <c r="BH144" i="27"/>
  <c r="BG144" i="27"/>
  <c r="BE144" i="27"/>
  <c r="T144" i="27"/>
  <c r="R144" i="27"/>
  <c r="P144" i="27"/>
  <c r="BI143" i="27"/>
  <c r="BH143" i="27"/>
  <c r="BG143" i="27"/>
  <c r="BE143" i="27"/>
  <c r="T143" i="27"/>
  <c r="R143" i="27"/>
  <c r="P143" i="27"/>
  <c r="BI142" i="27"/>
  <c r="BH142" i="27"/>
  <c r="BG142" i="27"/>
  <c r="BE142" i="27"/>
  <c r="T142" i="27"/>
  <c r="R142" i="27"/>
  <c r="P142" i="27"/>
  <c r="BI141" i="27"/>
  <c r="BH141" i="27"/>
  <c r="BG141" i="27"/>
  <c r="BE141" i="27"/>
  <c r="T141" i="27"/>
  <c r="R141" i="27"/>
  <c r="P141" i="27"/>
  <c r="BI140" i="27"/>
  <c r="BH140" i="27"/>
  <c r="BG140" i="27"/>
  <c r="BE140" i="27"/>
  <c r="T140" i="27"/>
  <c r="R140" i="27"/>
  <c r="P140" i="27"/>
  <c r="BI139" i="27"/>
  <c r="BH139" i="27"/>
  <c r="BG139" i="27"/>
  <c r="BE139" i="27"/>
  <c r="T139" i="27"/>
  <c r="R139" i="27"/>
  <c r="P139" i="27"/>
  <c r="BI138" i="27"/>
  <c r="BH138" i="27"/>
  <c r="BG138" i="27"/>
  <c r="BE138" i="27"/>
  <c r="T138" i="27"/>
  <c r="R138" i="27"/>
  <c r="P138" i="27"/>
  <c r="BI137" i="27"/>
  <c r="BH137" i="27"/>
  <c r="BG137" i="27"/>
  <c r="BE137" i="27"/>
  <c r="T137" i="27"/>
  <c r="R137" i="27"/>
  <c r="P137" i="27"/>
  <c r="BI136" i="27"/>
  <c r="BH136" i="27"/>
  <c r="BG136" i="27"/>
  <c r="BE136" i="27"/>
  <c r="T136" i="27"/>
  <c r="R136" i="27"/>
  <c r="P136" i="27"/>
  <c r="BI135" i="27"/>
  <c r="BH135" i="27"/>
  <c r="BG135" i="27"/>
  <c r="BE135" i="27"/>
  <c r="T135" i="27"/>
  <c r="R135" i="27"/>
  <c r="P135" i="27"/>
  <c r="BI134" i="27"/>
  <c r="BH134" i="27"/>
  <c r="BG134" i="27"/>
  <c r="BE134" i="27"/>
  <c r="T134" i="27"/>
  <c r="R134" i="27"/>
  <c r="P134" i="27"/>
  <c r="BI133" i="27"/>
  <c r="BH133" i="27"/>
  <c r="BG133" i="27"/>
  <c r="BE133" i="27"/>
  <c r="T133" i="27"/>
  <c r="R133" i="27"/>
  <c r="P133" i="27"/>
  <c r="BI132" i="27"/>
  <c r="BH132" i="27"/>
  <c r="BG132" i="27"/>
  <c r="BE132" i="27"/>
  <c r="T132" i="27"/>
  <c r="R132" i="27"/>
  <c r="P132" i="27"/>
  <c r="BI131" i="27"/>
  <c r="BH131" i="27"/>
  <c r="BG131" i="27"/>
  <c r="BE131" i="27"/>
  <c r="T131" i="27"/>
  <c r="R131" i="27"/>
  <c r="P131" i="27"/>
  <c r="BI130" i="27"/>
  <c r="BH130" i="27"/>
  <c r="BG130" i="27"/>
  <c r="BE130" i="27"/>
  <c r="T130" i="27"/>
  <c r="R130" i="27"/>
  <c r="P130" i="27"/>
  <c r="BI129" i="27"/>
  <c r="BH129" i="27"/>
  <c r="BG129" i="27"/>
  <c r="BE129" i="27"/>
  <c r="T129" i="27"/>
  <c r="R129" i="27"/>
  <c r="P129" i="27"/>
  <c r="BI128" i="27"/>
  <c r="BH128" i="27"/>
  <c r="BG128" i="27"/>
  <c r="BE128" i="27"/>
  <c r="T128" i="27"/>
  <c r="R128" i="27"/>
  <c r="P128" i="27"/>
  <c r="F119" i="27"/>
  <c r="E117" i="27"/>
  <c r="F89" i="27"/>
  <c r="E87" i="27"/>
  <c r="J24" i="27"/>
  <c r="E24" i="27"/>
  <c r="J122" i="27"/>
  <c r="J23" i="27"/>
  <c r="J21" i="27"/>
  <c r="E21" i="27"/>
  <c r="J91" i="27"/>
  <c r="J20" i="27"/>
  <c r="J18" i="27"/>
  <c r="E18" i="27"/>
  <c r="F92" i="27"/>
  <c r="J17" i="27"/>
  <c r="J15" i="27"/>
  <c r="E15" i="27"/>
  <c r="F121" i="27"/>
  <c r="J14" i="27"/>
  <c r="J12" i="27"/>
  <c r="J89" i="27"/>
  <c r="E7" i="27"/>
  <c r="E85" i="27"/>
  <c r="J39" i="26"/>
  <c r="J38" i="26"/>
  <c r="AY121" i="1"/>
  <c r="J37" i="26"/>
  <c r="AX121" i="1"/>
  <c r="BI214" i="26"/>
  <c r="BH214" i="26"/>
  <c r="BG214" i="26"/>
  <c r="BE214" i="26"/>
  <c r="T214" i="26"/>
  <c r="R214" i="26"/>
  <c r="P214" i="26"/>
  <c r="BI213" i="26"/>
  <c r="BH213" i="26"/>
  <c r="BG213" i="26"/>
  <c r="BE213" i="26"/>
  <c r="T213" i="26"/>
  <c r="R213" i="26"/>
  <c r="P213" i="26"/>
  <c r="BI212" i="26"/>
  <c r="BH212" i="26"/>
  <c r="BG212" i="26"/>
  <c r="BE212" i="26"/>
  <c r="T212" i="26"/>
  <c r="R212" i="26"/>
  <c r="P212" i="26"/>
  <c r="BI211" i="26"/>
  <c r="BH211" i="26"/>
  <c r="BG211" i="26"/>
  <c r="BE211" i="26"/>
  <c r="T211" i="26"/>
  <c r="R211" i="26"/>
  <c r="P211" i="26"/>
  <c r="BI210" i="26"/>
  <c r="BH210" i="26"/>
  <c r="BG210" i="26"/>
  <c r="BE210" i="26"/>
  <c r="T210" i="26"/>
  <c r="R210" i="26"/>
  <c r="P210" i="26"/>
  <c r="BI209" i="26"/>
  <c r="BH209" i="26"/>
  <c r="BG209" i="26"/>
  <c r="BE209" i="26"/>
  <c r="T209" i="26"/>
  <c r="R209" i="26"/>
  <c r="P209" i="26"/>
  <c r="BI208" i="26"/>
  <c r="BH208" i="26"/>
  <c r="BG208" i="26"/>
  <c r="BE208" i="26"/>
  <c r="T208" i="26"/>
  <c r="R208" i="26"/>
  <c r="P208" i="26"/>
  <c r="BI207" i="26"/>
  <c r="BH207" i="26"/>
  <c r="BG207" i="26"/>
  <c r="BE207" i="26"/>
  <c r="T207" i="26"/>
  <c r="R207" i="26"/>
  <c r="P207" i="26"/>
  <c r="BI206" i="26"/>
  <c r="BH206" i="26"/>
  <c r="BG206" i="26"/>
  <c r="BE206" i="26"/>
  <c r="T206" i="26"/>
  <c r="R206" i="26"/>
  <c r="P206" i="26"/>
  <c r="BI205" i="26"/>
  <c r="BH205" i="26"/>
  <c r="BG205" i="26"/>
  <c r="BE205" i="26"/>
  <c r="T205" i="26"/>
  <c r="R205" i="26"/>
  <c r="P205" i="26"/>
  <c r="BI203" i="26"/>
  <c r="BH203" i="26"/>
  <c r="BG203" i="26"/>
  <c r="BE203" i="26"/>
  <c r="T203" i="26"/>
  <c r="T202" i="26"/>
  <c r="R203" i="26"/>
  <c r="R202" i="26"/>
  <c r="P203" i="26"/>
  <c r="P202" i="26"/>
  <c r="BI200" i="26"/>
  <c r="BH200" i="26"/>
  <c r="BG200" i="26"/>
  <c r="BE200" i="26"/>
  <c r="T200" i="26"/>
  <c r="T199" i="26"/>
  <c r="R200" i="26"/>
  <c r="R199" i="26"/>
  <c r="P200" i="26"/>
  <c r="P199" i="26"/>
  <c r="BI198" i="26"/>
  <c r="BH198" i="26"/>
  <c r="BG198" i="26"/>
  <c r="BE198" i="26"/>
  <c r="T198" i="26"/>
  <c r="R198" i="26"/>
  <c r="P198" i="26"/>
  <c r="BI197" i="26"/>
  <c r="BH197" i="26"/>
  <c r="BG197" i="26"/>
  <c r="BE197" i="26"/>
  <c r="T197" i="26"/>
  <c r="R197" i="26"/>
  <c r="P197" i="26"/>
  <c r="BI196" i="26"/>
  <c r="BH196" i="26"/>
  <c r="BG196" i="26"/>
  <c r="BE196" i="26"/>
  <c r="T196" i="26"/>
  <c r="R196" i="26"/>
  <c r="P196" i="26"/>
  <c r="BI195" i="26"/>
  <c r="BH195" i="26"/>
  <c r="BG195" i="26"/>
  <c r="BE195" i="26"/>
  <c r="T195" i="26"/>
  <c r="R195" i="26"/>
  <c r="P195" i="26"/>
  <c r="BI194" i="26"/>
  <c r="BH194" i="26"/>
  <c r="BG194" i="26"/>
  <c r="BE194" i="26"/>
  <c r="T194" i="26"/>
  <c r="R194" i="26"/>
  <c r="P194" i="26"/>
  <c r="BI193" i="26"/>
  <c r="BH193" i="26"/>
  <c r="BG193" i="26"/>
  <c r="BE193" i="26"/>
  <c r="T193" i="26"/>
  <c r="R193" i="26"/>
  <c r="P193" i="26"/>
  <c r="BI191" i="26"/>
  <c r="BH191" i="26"/>
  <c r="BG191" i="26"/>
  <c r="BE191" i="26"/>
  <c r="T191" i="26"/>
  <c r="R191" i="26"/>
  <c r="P191" i="26"/>
  <c r="BI190" i="26"/>
  <c r="BH190" i="26"/>
  <c r="BG190" i="26"/>
  <c r="BE190" i="26"/>
  <c r="T190" i="26"/>
  <c r="R190" i="26"/>
  <c r="P190" i="26"/>
  <c r="BI189" i="26"/>
  <c r="BH189" i="26"/>
  <c r="BG189" i="26"/>
  <c r="BE189" i="26"/>
  <c r="T189" i="26"/>
  <c r="R189" i="26"/>
  <c r="P189" i="26"/>
  <c r="BI188" i="26"/>
  <c r="BH188" i="26"/>
  <c r="BG188" i="26"/>
  <c r="BE188" i="26"/>
  <c r="T188" i="26"/>
  <c r="R188" i="26"/>
  <c r="P188" i="26"/>
  <c r="BI187" i="26"/>
  <c r="BH187" i="26"/>
  <c r="BG187" i="26"/>
  <c r="BE187" i="26"/>
  <c r="T187" i="26"/>
  <c r="R187" i="26"/>
  <c r="P187" i="26"/>
  <c r="BI186" i="26"/>
  <c r="BH186" i="26"/>
  <c r="BG186" i="26"/>
  <c r="BE186" i="26"/>
  <c r="T186" i="26"/>
  <c r="R186" i="26"/>
  <c r="P186" i="26"/>
  <c r="BI185" i="26"/>
  <c r="BH185" i="26"/>
  <c r="BG185" i="26"/>
  <c r="BE185" i="26"/>
  <c r="T185" i="26"/>
  <c r="R185" i="26"/>
  <c r="P185" i="26"/>
  <c r="BI184" i="26"/>
  <c r="BH184" i="26"/>
  <c r="BG184" i="26"/>
  <c r="BE184" i="26"/>
  <c r="T184" i="26"/>
  <c r="R184" i="26"/>
  <c r="P184" i="26"/>
  <c r="BI183" i="26"/>
  <c r="BH183" i="26"/>
  <c r="BG183" i="26"/>
  <c r="BE183" i="26"/>
  <c r="T183" i="26"/>
  <c r="R183" i="26"/>
  <c r="P183" i="26"/>
  <c r="BI182" i="26"/>
  <c r="BH182" i="26"/>
  <c r="BG182" i="26"/>
  <c r="BE182" i="26"/>
  <c r="T182" i="26"/>
  <c r="R182" i="26"/>
  <c r="P182" i="26"/>
  <c r="BI181" i="26"/>
  <c r="BH181" i="26"/>
  <c r="BG181" i="26"/>
  <c r="BE181" i="26"/>
  <c r="T181" i="26"/>
  <c r="R181" i="26"/>
  <c r="P181" i="26"/>
  <c r="BI180" i="26"/>
  <c r="BH180" i="26"/>
  <c r="BG180" i="26"/>
  <c r="BE180" i="26"/>
  <c r="T180" i="26"/>
  <c r="R180" i="26"/>
  <c r="P180" i="26"/>
  <c r="BI179" i="26"/>
  <c r="BH179" i="26"/>
  <c r="BG179" i="26"/>
  <c r="BE179" i="26"/>
  <c r="T179" i="26"/>
  <c r="R179" i="26"/>
  <c r="P179" i="26"/>
  <c r="BI178" i="26"/>
  <c r="BH178" i="26"/>
  <c r="BG178" i="26"/>
  <c r="BE178" i="26"/>
  <c r="T178" i="26"/>
  <c r="R178" i="26"/>
  <c r="P178" i="26"/>
  <c r="BI177" i="26"/>
  <c r="BH177" i="26"/>
  <c r="BG177" i="26"/>
  <c r="BE177" i="26"/>
  <c r="T177" i="26"/>
  <c r="R177" i="26"/>
  <c r="P177" i="26"/>
  <c r="BI176" i="26"/>
  <c r="BH176" i="26"/>
  <c r="BG176" i="26"/>
  <c r="BE176" i="26"/>
  <c r="T176" i="26"/>
  <c r="R176" i="26"/>
  <c r="P176" i="26"/>
  <c r="BI175" i="26"/>
  <c r="BH175" i="26"/>
  <c r="BG175" i="26"/>
  <c r="BE175" i="26"/>
  <c r="T175" i="26"/>
  <c r="R175" i="26"/>
  <c r="P175" i="26"/>
  <c r="BI174" i="26"/>
  <c r="BH174" i="26"/>
  <c r="BG174" i="26"/>
  <c r="BE174" i="26"/>
  <c r="T174" i="26"/>
  <c r="R174" i="26"/>
  <c r="P174" i="26"/>
  <c r="BI173" i="26"/>
  <c r="BH173" i="26"/>
  <c r="BG173" i="26"/>
  <c r="BE173" i="26"/>
  <c r="T173" i="26"/>
  <c r="R173" i="26"/>
  <c r="P173" i="26"/>
  <c r="BI172" i="26"/>
  <c r="BH172" i="26"/>
  <c r="BG172" i="26"/>
  <c r="BE172" i="26"/>
  <c r="T172" i="26"/>
  <c r="R172" i="26"/>
  <c r="P172" i="26"/>
  <c r="BI171" i="26"/>
  <c r="BH171" i="26"/>
  <c r="BG171" i="26"/>
  <c r="BE171" i="26"/>
  <c r="T171" i="26"/>
  <c r="R171" i="26"/>
  <c r="P171" i="26"/>
  <c r="BI170" i="26"/>
  <c r="BH170" i="26"/>
  <c r="BG170" i="26"/>
  <c r="BE170" i="26"/>
  <c r="T170" i="26"/>
  <c r="R170" i="26"/>
  <c r="P170" i="26"/>
  <c r="BI169" i="26"/>
  <c r="BH169" i="26"/>
  <c r="BG169" i="26"/>
  <c r="BE169" i="26"/>
  <c r="T169" i="26"/>
  <c r="R169" i="26"/>
  <c r="P169" i="26"/>
  <c r="BI168" i="26"/>
  <c r="BH168" i="26"/>
  <c r="BG168" i="26"/>
  <c r="BE168" i="26"/>
  <c r="T168" i="26"/>
  <c r="R168" i="26"/>
  <c r="P168" i="26"/>
  <c r="BI166" i="26"/>
  <c r="BH166" i="26"/>
  <c r="BG166" i="26"/>
  <c r="BE166" i="26"/>
  <c r="T166" i="26"/>
  <c r="R166" i="26"/>
  <c r="P166" i="26"/>
  <c r="BI165" i="26"/>
  <c r="BH165" i="26"/>
  <c r="BG165" i="26"/>
  <c r="BE165" i="26"/>
  <c r="T165" i="26"/>
  <c r="R165" i="26"/>
  <c r="P165" i="26"/>
  <c r="BI164" i="26"/>
  <c r="BH164" i="26"/>
  <c r="BG164" i="26"/>
  <c r="BE164" i="26"/>
  <c r="T164" i="26"/>
  <c r="R164" i="26"/>
  <c r="P164" i="26"/>
  <c r="BI163" i="26"/>
  <c r="BH163" i="26"/>
  <c r="BG163" i="26"/>
  <c r="BE163" i="26"/>
  <c r="T163" i="26"/>
  <c r="R163" i="26"/>
  <c r="P163" i="26"/>
  <c r="BI162" i="26"/>
  <c r="BH162" i="26"/>
  <c r="BG162" i="26"/>
  <c r="BE162" i="26"/>
  <c r="T162" i="26"/>
  <c r="R162" i="26"/>
  <c r="P162" i="26"/>
  <c r="BI161" i="26"/>
  <c r="BH161" i="26"/>
  <c r="BG161" i="26"/>
  <c r="BE161" i="26"/>
  <c r="T161" i="26"/>
  <c r="R161" i="26"/>
  <c r="P161" i="26"/>
  <c r="BI159" i="26"/>
  <c r="BH159" i="26"/>
  <c r="BG159" i="26"/>
  <c r="BE159" i="26"/>
  <c r="T159" i="26"/>
  <c r="R159" i="26"/>
  <c r="P159" i="26"/>
  <c r="BI158" i="26"/>
  <c r="BH158" i="26"/>
  <c r="BG158" i="26"/>
  <c r="BE158" i="26"/>
  <c r="T158" i="26"/>
  <c r="R158" i="26"/>
  <c r="P158" i="26"/>
  <c r="BI157" i="26"/>
  <c r="BH157" i="26"/>
  <c r="BG157" i="26"/>
  <c r="BE157" i="26"/>
  <c r="T157" i="26"/>
  <c r="R157" i="26"/>
  <c r="P157" i="26"/>
  <c r="BI155" i="26"/>
  <c r="BH155" i="26"/>
  <c r="BG155" i="26"/>
  <c r="BE155" i="26"/>
  <c r="T155" i="26"/>
  <c r="R155" i="26"/>
  <c r="P155" i="26"/>
  <c r="BI154" i="26"/>
  <c r="BH154" i="26"/>
  <c r="BG154" i="26"/>
  <c r="BE154" i="26"/>
  <c r="T154" i="26"/>
  <c r="R154" i="26"/>
  <c r="P154" i="26"/>
  <c r="BI153" i="26"/>
  <c r="BH153" i="26"/>
  <c r="BG153" i="26"/>
  <c r="BE153" i="26"/>
  <c r="T153" i="26"/>
  <c r="R153" i="26"/>
  <c r="P153" i="26"/>
  <c r="BI152" i="26"/>
  <c r="BH152" i="26"/>
  <c r="BG152" i="26"/>
  <c r="BE152" i="26"/>
  <c r="T152" i="26"/>
  <c r="R152" i="26"/>
  <c r="P152" i="26"/>
  <c r="BI151" i="26"/>
  <c r="BH151" i="26"/>
  <c r="BG151" i="26"/>
  <c r="BE151" i="26"/>
  <c r="T151" i="26"/>
  <c r="R151" i="26"/>
  <c r="P151" i="26"/>
  <c r="BI150" i="26"/>
  <c r="BH150" i="26"/>
  <c r="BG150" i="26"/>
  <c r="BE150" i="26"/>
  <c r="T150" i="26"/>
  <c r="R150" i="26"/>
  <c r="P150" i="26"/>
  <c r="BI149" i="26"/>
  <c r="BH149" i="26"/>
  <c r="BG149" i="26"/>
  <c r="BE149" i="26"/>
  <c r="T149" i="26"/>
  <c r="R149" i="26"/>
  <c r="P149" i="26"/>
  <c r="BI148" i="26"/>
  <c r="BH148" i="26"/>
  <c r="BG148" i="26"/>
  <c r="BE148" i="26"/>
  <c r="T148" i="26"/>
  <c r="R148" i="26"/>
  <c r="P148" i="26"/>
  <c r="BI147" i="26"/>
  <c r="BH147" i="26"/>
  <c r="BG147" i="26"/>
  <c r="BE147" i="26"/>
  <c r="T147" i="26"/>
  <c r="R147" i="26"/>
  <c r="P147" i="26"/>
  <c r="BI146" i="26"/>
  <c r="BH146" i="26"/>
  <c r="BG146" i="26"/>
  <c r="BE146" i="26"/>
  <c r="T146" i="26"/>
  <c r="R146" i="26"/>
  <c r="P146" i="26"/>
  <c r="BI145" i="26"/>
  <c r="BH145" i="26"/>
  <c r="BG145" i="26"/>
  <c r="BE145" i="26"/>
  <c r="T145" i="26"/>
  <c r="R145" i="26"/>
  <c r="P145" i="26"/>
  <c r="BI144" i="26"/>
  <c r="BH144" i="26"/>
  <c r="BG144" i="26"/>
  <c r="BE144" i="26"/>
  <c r="T144" i="26"/>
  <c r="R144" i="26"/>
  <c r="P144" i="26"/>
  <c r="BI143" i="26"/>
  <c r="BH143" i="26"/>
  <c r="BG143" i="26"/>
  <c r="BE143" i="26"/>
  <c r="T143" i="26"/>
  <c r="R143" i="26"/>
  <c r="P143" i="26"/>
  <c r="BI142" i="26"/>
  <c r="BH142" i="26"/>
  <c r="BG142" i="26"/>
  <c r="BE142" i="26"/>
  <c r="T142" i="26"/>
  <c r="R142" i="26"/>
  <c r="P142" i="26"/>
  <c r="BI141" i="26"/>
  <c r="BH141" i="26"/>
  <c r="BG141" i="26"/>
  <c r="BE141" i="26"/>
  <c r="T141" i="26"/>
  <c r="R141" i="26"/>
  <c r="P141" i="26"/>
  <c r="BI140" i="26"/>
  <c r="BH140" i="26"/>
  <c r="BG140" i="26"/>
  <c r="BE140" i="26"/>
  <c r="T140" i="26"/>
  <c r="R140" i="26"/>
  <c r="P140" i="26"/>
  <c r="BI139" i="26"/>
  <c r="BH139" i="26"/>
  <c r="BG139" i="26"/>
  <c r="BE139" i="26"/>
  <c r="T139" i="26"/>
  <c r="R139" i="26"/>
  <c r="P139" i="26"/>
  <c r="BI138" i="26"/>
  <c r="BH138" i="26"/>
  <c r="BG138" i="26"/>
  <c r="BE138" i="26"/>
  <c r="T138" i="26"/>
  <c r="R138" i="26"/>
  <c r="P138" i="26"/>
  <c r="BI137" i="26"/>
  <c r="BH137" i="26"/>
  <c r="BG137" i="26"/>
  <c r="BE137" i="26"/>
  <c r="T137" i="26"/>
  <c r="R137" i="26"/>
  <c r="P137" i="26"/>
  <c r="BI136" i="26"/>
  <c r="BH136" i="26"/>
  <c r="BG136" i="26"/>
  <c r="BE136" i="26"/>
  <c r="T136" i="26"/>
  <c r="R136" i="26"/>
  <c r="P136" i="26"/>
  <c r="BI135" i="26"/>
  <c r="BH135" i="26"/>
  <c r="BG135" i="26"/>
  <c r="BE135" i="26"/>
  <c r="T135" i="26"/>
  <c r="R135" i="26"/>
  <c r="P135" i="26"/>
  <c r="BI134" i="26"/>
  <c r="BH134" i="26"/>
  <c r="BG134" i="26"/>
  <c r="BE134" i="26"/>
  <c r="T134" i="26"/>
  <c r="R134" i="26"/>
  <c r="P134" i="26"/>
  <c r="BI133" i="26"/>
  <c r="BH133" i="26"/>
  <c r="BG133" i="26"/>
  <c r="BE133" i="26"/>
  <c r="T133" i="26"/>
  <c r="R133" i="26"/>
  <c r="P133" i="26"/>
  <c r="F124" i="26"/>
  <c r="E122" i="26"/>
  <c r="F91" i="26"/>
  <c r="E89" i="26"/>
  <c r="J26" i="26"/>
  <c r="E26" i="26"/>
  <c r="J127" i="26"/>
  <c r="J25" i="26"/>
  <c r="J23" i="26"/>
  <c r="E23" i="26"/>
  <c r="J126" i="26"/>
  <c r="J22" i="26"/>
  <c r="J20" i="26"/>
  <c r="E20" i="26"/>
  <c r="F94" i="26"/>
  <c r="J19" i="26"/>
  <c r="J17" i="26"/>
  <c r="E17" i="26"/>
  <c r="F126" i="26"/>
  <c r="J16" i="26"/>
  <c r="J14" i="26"/>
  <c r="J124" i="26"/>
  <c r="E7" i="26"/>
  <c r="E118" i="26"/>
  <c r="J39" i="25"/>
  <c r="J38" i="25"/>
  <c r="AY120" i="1"/>
  <c r="J37" i="25"/>
  <c r="AX120" i="1"/>
  <c r="BI212" i="25"/>
  <c r="BH212" i="25"/>
  <c r="BG212" i="25"/>
  <c r="BE212" i="25"/>
  <c r="T212" i="25"/>
  <c r="R212" i="25"/>
  <c r="P212" i="25"/>
  <c r="BI211" i="25"/>
  <c r="BH211" i="25"/>
  <c r="BG211" i="25"/>
  <c r="BE211" i="25"/>
  <c r="T211" i="25"/>
  <c r="R211" i="25"/>
  <c r="P211" i="25"/>
  <c r="BI210" i="25"/>
  <c r="BH210" i="25"/>
  <c r="BG210" i="25"/>
  <c r="BE210" i="25"/>
  <c r="T210" i="25"/>
  <c r="R210" i="25"/>
  <c r="P210" i="25"/>
  <c r="BI209" i="25"/>
  <c r="BH209" i="25"/>
  <c r="BG209" i="25"/>
  <c r="BE209" i="25"/>
  <c r="T209" i="25"/>
  <c r="R209" i="25"/>
  <c r="P209" i="25"/>
  <c r="BI208" i="25"/>
  <c r="BH208" i="25"/>
  <c r="BG208" i="25"/>
  <c r="BE208" i="25"/>
  <c r="T208" i="25"/>
  <c r="R208" i="25"/>
  <c r="P208" i="25"/>
  <c r="BI207" i="25"/>
  <c r="BH207" i="25"/>
  <c r="BG207" i="25"/>
  <c r="BE207" i="25"/>
  <c r="T207" i="25"/>
  <c r="R207" i="25"/>
  <c r="P207" i="25"/>
  <c r="BI206" i="25"/>
  <c r="BH206" i="25"/>
  <c r="BG206" i="25"/>
  <c r="BE206" i="25"/>
  <c r="T206" i="25"/>
  <c r="R206" i="25"/>
  <c r="P206" i="25"/>
  <c r="BI205" i="25"/>
  <c r="BH205" i="25"/>
  <c r="BG205" i="25"/>
  <c r="BE205" i="25"/>
  <c r="T205" i="25"/>
  <c r="R205" i="25"/>
  <c r="P205" i="25"/>
  <c r="BI204" i="25"/>
  <c r="BH204" i="25"/>
  <c r="BG204" i="25"/>
  <c r="BE204" i="25"/>
  <c r="T204" i="25"/>
  <c r="R204" i="25"/>
  <c r="P204" i="25"/>
  <c r="BI203" i="25"/>
  <c r="BH203" i="25"/>
  <c r="BG203" i="25"/>
  <c r="BE203" i="25"/>
  <c r="T203" i="25"/>
  <c r="R203" i="25"/>
  <c r="P203" i="25"/>
  <c r="BI201" i="25"/>
  <c r="BH201" i="25"/>
  <c r="BG201" i="25"/>
  <c r="BE201" i="25"/>
  <c r="T201" i="25"/>
  <c r="T200" i="25"/>
  <c r="R201" i="25"/>
  <c r="R200" i="25"/>
  <c r="P201" i="25"/>
  <c r="P200" i="25"/>
  <c r="BI198" i="25"/>
  <c r="BH198" i="25"/>
  <c r="BG198" i="25"/>
  <c r="BE198" i="25"/>
  <c r="T198" i="25"/>
  <c r="T197" i="25"/>
  <c r="R198" i="25"/>
  <c r="R197" i="25"/>
  <c r="P198" i="25"/>
  <c r="P197" i="25"/>
  <c r="BI196" i="25"/>
  <c r="BH196" i="25"/>
  <c r="BG196" i="25"/>
  <c r="BE196" i="25"/>
  <c r="T196" i="25"/>
  <c r="R196" i="25"/>
  <c r="P196" i="25"/>
  <c r="BI195" i="25"/>
  <c r="BH195" i="25"/>
  <c r="BG195" i="25"/>
  <c r="BE195" i="25"/>
  <c r="T195" i="25"/>
  <c r="R195" i="25"/>
  <c r="P195" i="25"/>
  <c r="BI194" i="25"/>
  <c r="BH194" i="25"/>
  <c r="BG194" i="25"/>
  <c r="BE194" i="25"/>
  <c r="T194" i="25"/>
  <c r="R194" i="25"/>
  <c r="P194" i="25"/>
  <c r="BI193" i="25"/>
  <c r="BH193" i="25"/>
  <c r="BG193" i="25"/>
  <c r="BE193" i="25"/>
  <c r="T193" i="25"/>
  <c r="R193" i="25"/>
  <c r="P193" i="25"/>
  <c r="BI192" i="25"/>
  <c r="BH192" i="25"/>
  <c r="BG192" i="25"/>
  <c r="BE192" i="25"/>
  <c r="T192" i="25"/>
  <c r="R192" i="25"/>
  <c r="P192" i="25"/>
  <c r="BI190" i="25"/>
  <c r="BH190" i="25"/>
  <c r="BG190" i="25"/>
  <c r="BE190" i="25"/>
  <c r="T190" i="25"/>
  <c r="R190" i="25"/>
  <c r="P190" i="25"/>
  <c r="BI189" i="25"/>
  <c r="BH189" i="25"/>
  <c r="BG189" i="25"/>
  <c r="BE189" i="25"/>
  <c r="T189" i="25"/>
  <c r="R189" i="25"/>
  <c r="P189" i="25"/>
  <c r="BI188" i="25"/>
  <c r="BH188" i="25"/>
  <c r="BG188" i="25"/>
  <c r="BE188" i="25"/>
  <c r="T188" i="25"/>
  <c r="R188" i="25"/>
  <c r="P188" i="25"/>
  <c r="BI187" i="25"/>
  <c r="BH187" i="25"/>
  <c r="BG187" i="25"/>
  <c r="BE187" i="25"/>
  <c r="T187" i="25"/>
  <c r="R187" i="25"/>
  <c r="P187" i="25"/>
  <c r="BI186" i="25"/>
  <c r="BH186" i="25"/>
  <c r="BG186" i="25"/>
  <c r="BE186" i="25"/>
  <c r="T186" i="25"/>
  <c r="R186" i="25"/>
  <c r="P186" i="25"/>
  <c r="BI185" i="25"/>
  <c r="BH185" i="25"/>
  <c r="BG185" i="25"/>
  <c r="BE185" i="25"/>
  <c r="T185" i="25"/>
  <c r="R185" i="25"/>
  <c r="P185" i="25"/>
  <c r="BI184" i="25"/>
  <c r="BH184" i="25"/>
  <c r="BG184" i="25"/>
  <c r="BE184" i="25"/>
  <c r="T184" i="25"/>
  <c r="R184" i="25"/>
  <c r="P184" i="25"/>
  <c r="BI183" i="25"/>
  <c r="BH183" i="25"/>
  <c r="BG183" i="25"/>
  <c r="BE183" i="25"/>
  <c r="T183" i="25"/>
  <c r="R183" i="25"/>
  <c r="P183" i="25"/>
  <c r="BI182" i="25"/>
  <c r="BH182" i="25"/>
  <c r="BG182" i="25"/>
  <c r="BE182" i="25"/>
  <c r="T182" i="25"/>
  <c r="R182" i="25"/>
  <c r="P182" i="25"/>
  <c r="BI181" i="25"/>
  <c r="BH181" i="25"/>
  <c r="BG181" i="25"/>
  <c r="BE181" i="25"/>
  <c r="T181" i="25"/>
  <c r="R181" i="25"/>
  <c r="P181" i="25"/>
  <c r="BI180" i="25"/>
  <c r="BH180" i="25"/>
  <c r="BG180" i="25"/>
  <c r="BE180" i="25"/>
  <c r="T180" i="25"/>
  <c r="R180" i="25"/>
  <c r="P180" i="25"/>
  <c r="BI179" i="25"/>
  <c r="BH179" i="25"/>
  <c r="BG179" i="25"/>
  <c r="BE179" i="25"/>
  <c r="T179" i="25"/>
  <c r="R179" i="25"/>
  <c r="P179" i="25"/>
  <c r="BI178" i="25"/>
  <c r="BH178" i="25"/>
  <c r="BG178" i="25"/>
  <c r="BE178" i="25"/>
  <c r="T178" i="25"/>
  <c r="R178" i="25"/>
  <c r="P178" i="25"/>
  <c r="BI177" i="25"/>
  <c r="BH177" i="25"/>
  <c r="BG177" i="25"/>
  <c r="BE177" i="25"/>
  <c r="T177" i="25"/>
  <c r="R177" i="25"/>
  <c r="P177" i="25"/>
  <c r="BI176" i="25"/>
  <c r="BH176" i="25"/>
  <c r="BG176" i="25"/>
  <c r="BE176" i="25"/>
  <c r="T176" i="25"/>
  <c r="R176" i="25"/>
  <c r="P176" i="25"/>
  <c r="BI175" i="25"/>
  <c r="BH175" i="25"/>
  <c r="BG175" i="25"/>
  <c r="BE175" i="25"/>
  <c r="T175" i="25"/>
  <c r="R175" i="25"/>
  <c r="P175" i="25"/>
  <c r="BI174" i="25"/>
  <c r="BH174" i="25"/>
  <c r="BG174" i="25"/>
  <c r="BE174" i="25"/>
  <c r="T174" i="25"/>
  <c r="R174" i="25"/>
  <c r="P174" i="25"/>
  <c r="BI173" i="25"/>
  <c r="BH173" i="25"/>
  <c r="BG173" i="25"/>
  <c r="BE173" i="25"/>
  <c r="T173" i="25"/>
  <c r="R173" i="25"/>
  <c r="P173" i="25"/>
  <c r="BI172" i="25"/>
  <c r="BH172" i="25"/>
  <c r="BG172" i="25"/>
  <c r="BE172" i="25"/>
  <c r="T172" i="25"/>
  <c r="R172" i="25"/>
  <c r="P172" i="25"/>
  <c r="BI171" i="25"/>
  <c r="BH171" i="25"/>
  <c r="BG171" i="25"/>
  <c r="BE171" i="25"/>
  <c r="T171" i="25"/>
  <c r="R171" i="25"/>
  <c r="P171" i="25"/>
  <c r="BI170" i="25"/>
  <c r="BH170" i="25"/>
  <c r="BG170" i="25"/>
  <c r="BE170" i="25"/>
  <c r="T170" i="25"/>
  <c r="R170" i="25"/>
  <c r="P170" i="25"/>
  <c r="BI169" i="25"/>
  <c r="BH169" i="25"/>
  <c r="BG169" i="25"/>
  <c r="BE169" i="25"/>
  <c r="T169" i="25"/>
  <c r="R169" i="25"/>
  <c r="P169" i="25"/>
  <c r="BI168" i="25"/>
  <c r="BH168" i="25"/>
  <c r="BG168" i="25"/>
  <c r="BE168" i="25"/>
  <c r="T168" i="25"/>
  <c r="R168" i="25"/>
  <c r="P168" i="25"/>
  <c r="BI167" i="25"/>
  <c r="BH167" i="25"/>
  <c r="BG167" i="25"/>
  <c r="BE167" i="25"/>
  <c r="T167" i="25"/>
  <c r="R167" i="25"/>
  <c r="P167" i="25"/>
  <c r="BI166" i="25"/>
  <c r="BH166" i="25"/>
  <c r="BG166" i="25"/>
  <c r="BE166" i="25"/>
  <c r="T166" i="25"/>
  <c r="R166" i="25"/>
  <c r="P166" i="25"/>
  <c r="BI164" i="25"/>
  <c r="BH164" i="25"/>
  <c r="BG164" i="25"/>
  <c r="BE164" i="25"/>
  <c r="T164" i="25"/>
  <c r="R164" i="25"/>
  <c r="P164" i="25"/>
  <c r="BI163" i="25"/>
  <c r="BH163" i="25"/>
  <c r="BG163" i="25"/>
  <c r="BE163" i="25"/>
  <c r="T163" i="25"/>
  <c r="R163" i="25"/>
  <c r="P163" i="25"/>
  <c r="BI162" i="25"/>
  <c r="BH162" i="25"/>
  <c r="BG162" i="25"/>
  <c r="BE162" i="25"/>
  <c r="T162" i="25"/>
  <c r="R162" i="25"/>
  <c r="P162" i="25"/>
  <c r="BI161" i="25"/>
  <c r="BH161" i="25"/>
  <c r="BG161" i="25"/>
  <c r="BE161" i="25"/>
  <c r="T161" i="25"/>
  <c r="R161" i="25"/>
  <c r="P161" i="25"/>
  <c r="BI159" i="25"/>
  <c r="BH159" i="25"/>
  <c r="BG159" i="25"/>
  <c r="BE159" i="25"/>
  <c r="T159" i="25"/>
  <c r="R159" i="25"/>
  <c r="P159" i="25"/>
  <c r="BI158" i="25"/>
  <c r="BH158" i="25"/>
  <c r="BG158" i="25"/>
  <c r="BE158" i="25"/>
  <c r="T158" i="25"/>
  <c r="R158" i="25"/>
  <c r="P158" i="25"/>
  <c r="BI157" i="25"/>
  <c r="BH157" i="25"/>
  <c r="BG157" i="25"/>
  <c r="BE157" i="25"/>
  <c r="T157" i="25"/>
  <c r="R157" i="25"/>
  <c r="P157" i="25"/>
  <c r="BI155" i="25"/>
  <c r="BH155" i="25"/>
  <c r="BG155" i="25"/>
  <c r="BE155" i="25"/>
  <c r="T155" i="25"/>
  <c r="R155" i="25"/>
  <c r="P155" i="25"/>
  <c r="BI154" i="25"/>
  <c r="BH154" i="25"/>
  <c r="BG154" i="25"/>
  <c r="BE154" i="25"/>
  <c r="T154" i="25"/>
  <c r="R154" i="25"/>
  <c r="P154" i="25"/>
  <c r="BI153" i="25"/>
  <c r="BH153" i="25"/>
  <c r="BG153" i="25"/>
  <c r="BE153" i="25"/>
  <c r="T153" i="25"/>
  <c r="R153" i="25"/>
  <c r="P153" i="25"/>
  <c r="BI152" i="25"/>
  <c r="BH152" i="25"/>
  <c r="BG152" i="25"/>
  <c r="BE152" i="25"/>
  <c r="T152" i="25"/>
  <c r="R152" i="25"/>
  <c r="P152" i="25"/>
  <c r="BI151" i="25"/>
  <c r="BH151" i="25"/>
  <c r="BG151" i="25"/>
  <c r="BE151" i="25"/>
  <c r="T151" i="25"/>
  <c r="R151" i="25"/>
  <c r="P151" i="25"/>
  <c r="BI150" i="25"/>
  <c r="BH150" i="25"/>
  <c r="BG150" i="25"/>
  <c r="BE150" i="25"/>
  <c r="T150" i="25"/>
  <c r="R150" i="25"/>
  <c r="P150" i="25"/>
  <c r="BI149" i="25"/>
  <c r="BH149" i="25"/>
  <c r="BG149" i="25"/>
  <c r="BE149" i="25"/>
  <c r="T149" i="25"/>
  <c r="R149" i="25"/>
  <c r="P149" i="25"/>
  <c r="BI148" i="25"/>
  <c r="BH148" i="25"/>
  <c r="BG148" i="25"/>
  <c r="BE148" i="25"/>
  <c r="T148" i="25"/>
  <c r="R148" i="25"/>
  <c r="P148" i="25"/>
  <c r="BI147" i="25"/>
  <c r="BH147" i="25"/>
  <c r="BG147" i="25"/>
  <c r="BE147" i="25"/>
  <c r="T147" i="25"/>
  <c r="R147" i="25"/>
  <c r="P147" i="25"/>
  <c r="BI146" i="25"/>
  <c r="BH146" i="25"/>
  <c r="BG146" i="25"/>
  <c r="BE146" i="25"/>
  <c r="T146" i="25"/>
  <c r="R146" i="25"/>
  <c r="P146" i="25"/>
  <c r="BI145" i="25"/>
  <c r="BH145" i="25"/>
  <c r="BG145" i="25"/>
  <c r="BE145" i="25"/>
  <c r="T145" i="25"/>
  <c r="R145" i="25"/>
  <c r="P145" i="25"/>
  <c r="BI144" i="25"/>
  <c r="BH144" i="25"/>
  <c r="BG144" i="25"/>
  <c r="BE144" i="25"/>
  <c r="T144" i="25"/>
  <c r="R144" i="25"/>
  <c r="P144" i="25"/>
  <c r="BI143" i="25"/>
  <c r="BH143" i="25"/>
  <c r="BG143" i="25"/>
  <c r="BE143" i="25"/>
  <c r="T143" i="25"/>
  <c r="R143" i="25"/>
  <c r="P143" i="25"/>
  <c r="BI142" i="25"/>
  <c r="BH142" i="25"/>
  <c r="BG142" i="25"/>
  <c r="BE142" i="25"/>
  <c r="T142" i="25"/>
  <c r="R142" i="25"/>
  <c r="P142" i="25"/>
  <c r="BI141" i="25"/>
  <c r="BH141" i="25"/>
  <c r="BG141" i="25"/>
  <c r="BE141" i="25"/>
  <c r="T141" i="25"/>
  <c r="R141" i="25"/>
  <c r="P141" i="25"/>
  <c r="BI140" i="25"/>
  <c r="BH140" i="25"/>
  <c r="BG140" i="25"/>
  <c r="BE140" i="25"/>
  <c r="T140" i="25"/>
  <c r="R140" i="25"/>
  <c r="P140" i="25"/>
  <c r="BI139" i="25"/>
  <c r="BH139" i="25"/>
  <c r="BG139" i="25"/>
  <c r="BE139" i="25"/>
  <c r="T139" i="25"/>
  <c r="R139" i="25"/>
  <c r="P139" i="25"/>
  <c r="BI138" i="25"/>
  <c r="BH138" i="25"/>
  <c r="BG138" i="25"/>
  <c r="BE138" i="25"/>
  <c r="T138" i="25"/>
  <c r="R138" i="25"/>
  <c r="P138" i="25"/>
  <c r="BI137" i="25"/>
  <c r="BH137" i="25"/>
  <c r="BG137" i="25"/>
  <c r="BE137" i="25"/>
  <c r="T137" i="25"/>
  <c r="R137" i="25"/>
  <c r="P137" i="25"/>
  <c r="BI136" i="25"/>
  <c r="BH136" i="25"/>
  <c r="BG136" i="25"/>
  <c r="BE136" i="25"/>
  <c r="T136" i="25"/>
  <c r="R136" i="25"/>
  <c r="P136" i="25"/>
  <c r="BI135" i="25"/>
  <c r="BH135" i="25"/>
  <c r="BG135" i="25"/>
  <c r="BE135" i="25"/>
  <c r="T135" i="25"/>
  <c r="R135" i="25"/>
  <c r="P135" i="25"/>
  <c r="BI134" i="25"/>
  <c r="BH134" i="25"/>
  <c r="BG134" i="25"/>
  <c r="BE134" i="25"/>
  <c r="T134" i="25"/>
  <c r="R134" i="25"/>
  <c r="P134" i="25"/>
  <c r="BI133" i="25"/>
  <c r="BH133" i="25"/>
  <c r="BG133" i="25"/>
  <c r="BE133" i="25"/>
  <c r="T133" i="25"/>
  <c r="R133" i="25"/>
  <c r="P133" i="25"/>
  <c r="F124" i="25"/>
  <c r="E122" i="25"/>
  <c r="F91" i="25"/>
  <c r="E89" i="25"/>
  <c r="J26" i="25"/>
  <c r="E26" i="25"/>
  <c r="J127" i="25" s="1"/>
  <c r="J25" i="25"/>
  <c r="J23" i="25"/>
  <c r="E23" i="25"/>
  <c r="J126" i="25" s="1"/>
  <c r="J22" i="25"/>
  <c r="J20" i="25"/>
  <c r="E20" i="25"/>
  <c r="F94" i="25" s="1"/>
  <c r="J19" i="25"/>
  <c r="J17" i="25"/>
  <c r="E17" i="25"/>
  <c r="F126" i="25" s="1"/>
  <c r="J16" i="25"/>
  <c r="J14" i="25"/>
  <c r="J124" i="25"/>
  <c r="E7" i="25"/>
  <c r="E118" i="25"/>
  <c r="J39" i="24"/>
  <c r="J38" i="24"/>
  <c r="AY119" i="1"/>
  <c r="J37" i="24"/>
  <c r="AX119" i="1"/>
  <c r="BI212" i="24"/>
  <c r="BH212" i="24"/>
  <c r="BG212" i="24"/>
  <c r="BE212" i="24"/>
  <c r="T212" i="24"/>
  <c r="R212" i="24"/>
  <c r="P212" i="24"/>
  <c r="BI211" i="24"/>
  <c r="BH211" i="24"/>
  <c r="BG211" i="24"/>
  <c r="BE211" i="24"/>
  <c r="T211" i="24"/>
  <c r="R211" i="24"/>
  <c r="P211" i="24"/>
  <c r="BI210" i="24"/>
  <c r="BH210" i="24"/>
  <c r="BG210" i="24"/>
  <c r="BE210" i="24"/>
  <c r="T210" i="24"/>
  <c r="R210" i="24"/>
  <c r="P210" i="24"/>
  <c r="BI209" i="24"/>
  <c r="BH209" i="24"/>
  <c r="BG209" i="24"/>
  <c r="BE209" i="24"/>
  <c r="T209" i="24"/>
  <c r="R209" i="24"/>
  <c r="P209" i="24"/>
  <c r="BI208" i="24"/>
  <c r="BH208" i="24"/>
  <c r="BG208" i="24"/>
  <c r="BE208" i="24"/>
  <c r="T208" i="24"/>
  <c r="R208" i="24"/>
  <c r="P208" i="24"/>
  <c r="BI207" i="24"/>
  <c r="BH207" i="24"/>
  <c r="BG207" i="24"/>
  <c r="BE207" i="24"/>
  <c r="T207" i="24"/>
  <c r="R207" i="24"/>
  <c r="P207" i="24"/>
  <c r="BI206" i="24"/>
  <c r="BH206" i="24"/>
  <c r="BG206" i="24"/>
  <c r="BE206" i="24"/>
  <c r="T206" i="24"/>
  <c r="R206" i="24"/>
  <c r="P206" i="24"/>
  <c r="BI205" i="24"/>
  <c r="BH205" i="24"/>
  <c r="BG205" i="24"/>
  <c r="BE205" i="24"/>
  <c r="T205" i="24"/>
  <c r="R205" i="24"/>
  <c r="P205" i="24"/>
  <c r="BI204" i="24"/>
  <c r="BH204" i="24"/>
  <c r="BG204" i="24"/>
  <c r="BE204" i="24"/>
  <c r="T204" i="24"/>
  <c r="R204" i="24"/>
  <c r="P204" i="24"/>
  <c r="BI203" i="24"/>
  <c r="BH203" i="24"/>
  <c r="BG203" i="24"/>
  <c r="BE203" i="24"/>
  <c r="T203" i="24"/>
  <c r="R203" i="24"/>
  <c r="P203" i="24"/>
  <c r="BI201" i="24"/>
  <c r="BH201" i="24"/>
  <c r="BG201" i="24"/>
  <c r="BE201" i="24"/>
  <c r="T201" i="24"/>
  <c r="T200" i="24"/>
  <c r="R201" i="24"/>
  <c r="R200" i="24"/>
  <c r="P201" i="24"/>
  <c r="P200" i="24"/>
  <c r="BI198" i="24"/>
  <c r="BH198" i="24"/>
  <c r="BG198" i="24"/>
  <c r="BE198" i="24"/>
  <c r="T198" i="24"/>
  <c r="T197" i="24"/>
  <c r="R198" i="24"/>
  <c r="R197" i="24"/>
  <c r="P198" i="24"/>
  <c r="P197" i="24"/>
  <c r="BI196" i="24"/>
  <c r="BH196" i="24"/>
  <c r="BG196" i="24"/>
  <c r="BE196" i="24"/>
  <c r="T196" i="24"/>
  <c r="R196" i="24"/>
  <c r="P196" i="24"/>
  <c r="BI195" i="24"/>
  <c r="BH195" i="24"/>
  <c r="BG195" i="24"/>
  <c r="BE195" i="24"/>
  <c r="T195" i="24"/>
  <c r="R195" i="24"/>
  <c r="P195" i="24"/>
  <c r="BI194" i="24"/>
  <c r="BH194" i="24"/>
  <c r="BG194" i="24"/>
  <c r="BE194" i="24"/>
  <c r="T194" i="24"/>
  <c r="R194" i="24"/>
  <c r="P194" i="24"/>
  <c r="BI193" i="24"/>
  <c r="BH193" i="24"/>
  <c r="BG193" i="24"/>
  <c r="BE193" i="24"/>
  <c r="T193" i="24"/>
  <c r="R193" i="24"/>
  <c r="P193" i="24"/>
  <c r="BI192" i="24"/>
  <c r="BH192" i="24"/>
  <c r="BG192" i="24"/>
  <c r="BE192" i="24"/>
  <c r="T192" i="24"/>
  <c r="R192" i="24"/>
  <c r="P192" i="24"/>
  <c r="BI190" i="24"/>
  <c r="BH190" i="24"/>
  <c r="BG190" i="24"/>
  <c r="BE190" i="24"/>
  <c r="T190" i="24"/>
  <c r="R190" i="24"/>
  <c r="P190" i="24"/>
  <c r="BI189" i="24"/>
  <c r="BH189" i="24"/>
  <c r="BG189" i="24"/>
  <c r="BE189" i="24"/>
  <c r="T189" i="24"/>
  <c r="R189" i="24"/>
  <c r="P189" i="24"/>
  <c r="BI188" i="24"/>
  <c r="BH188" i="24"/>
  <c r="BG188" i="24"/>
  <c r="BE188" i="24"/>
  <c r="T188" i="24"/>
  <c r="R188" i="24"/>
  <c r="P188" i="24"/>
  <c r="BI187" i="24"/>
  <c r="BH187" i="24"/>
  <c r="BG187" i="24"/>
  <c r="BE187" i="24"/>
  <c r="T187" i="24"/>
  <c r="R187" i="24"/>
  <c r="P187" i="24"/>
  <c r="BI186" i="24"/>
  <c r="BH186" i="24"/>
  <c r="BG186" i="24"/>
  <c r="BE186" i="24"/>
  <c r="T186" i="24"/>
  <c r="R186" i="24"/>
  <c r="P186" i="24"/>
  <c r="BI185" i="24"/>
  <c r="BH185" i="24"/>
  <c r="BG185" i="24"/>
  <c r="BE185" i="24"/>
  <c r="T185" i="24"/>
  <c r="R185" i="24"/>
  <c r="P185" i="24"/>
  <c r="BI184" i="24"/>
  <c r="BH184" i="24"/>
  <c r="BG184" i="24"/>
  <c r="BE184" i="24"/>
  <c r="T184" i="24"/>
  <c r="R184" i="24"/>
  <c r="P184" i="24"/>
  <c r="BI183" i="24"/>
  <c r="BH183" i="24"/>
  <c r="BG183" i="24"/>
  <c r="BE183" i="24"/>
  <c r="T183" i="24"/>
  <c r="R183" i="24"/>
  <c r="P183" i="24"/>
  <c r="BI182" i="24"/>
  <c r="BH182" i="24"/>
  <c r="BG182" i="24"/>
  <c r="BE182" i="24"/>
  <c r="T182" i="24"/>
  <c r="R182" i="24"/>
  <c r="P182" i="24"/>
  <c r="BI181" i="24"/>
  <c r="BH181" i="24"/>
  <c r="BG181" i="24"/>
  <c r="BE181" i="24"/>
  <c r="T181" i="24"/>
  <c r="R181" i="24"/>
  <c r="P181" i="24"/>
  <c r="BI180" i="24"/>
  <c r="BH180" i="24"/>
  <c r="BG180" i="24"/>
  <c r="BE180" i="24"/>
  <c r="T180" i="24"/>
  <c r="R180" i="24"/>
  <c r="P180" i="24"/>
  <c r="BI179" i="24"/>
  <c r="BH179" i="24"/>
  <c r="BG179" i="24"/>
  <c r="BE179" i="24"/>
  <c r="T179" i="24"/>
  <c r="R179" i="24"/>
  <c r="P179" i="24"/>
  <c r="BI178" i="24"/>
  <c r="BH178" i="24"/>
  <c r="BG178" i="24"/>
  <c r="BE178" i="24"/>
  <c r="T178" i="24"/>
  <c r="R178" i="24"/>
  <c r="P178" i="24"/>
  <c r="BI177" i="24"/>
  <c r="BH177" i="24"/>
  <c r="BG177" i="24"/>
  <c r="BE177" i="24"/>
  <c r="T177" i="24"/>
  <c r="R177" i="24"/>
  <c r="P177" i="24"/>
  <c r="BI176" i="24"/>
  <c r="BH176" i="24"/>
  <c r="BG176" i="24"/>
  <c r="BE176" i="24"/>
  <c r="T176" i="24"/>
  <c r="R176" i="24"/>
  <c r="P176" i="24"/>
  <c r="BI175" i="24"/>
  <c r="BH175" i="24"/>
  <c r="BG175" i="24"/>
  <c r="BE175" i="24"/>
  <c r="T175" i="24"/>
  <c r="R175" i="24"/>
  <c r="P175" i="24"/>
  <c r="BI174" i="24"/>
  <c r="BH174" i="24"/>
  <c r="BG174" i="24"/>
  <c r="BE174" i="24"/>
  <c r="T174" i="24"/>
  <c r="R174" i="24"/>
  <c r="P174" i="24"/>
  <c r="BI173" i="24"/>
  <c r="BH173" i="24"/>
  <c r="BG173" i="24"/>
  <c r="BE173" i="24"/>
  <c r="T173" i="24"/>
  <c r="R173" i="24"/>
  <c r="P173" i="24"/>
  <c r="BI172" i="24"/>
  <c r="BH172" i="24"/>
  <c r="BG172" i="24"/>
  <c r="BE172" i="24"/>
  <c r="T172" i="24"/>
  <c r="R172" i="24"/>
  <c r="P172" i="24"/>
  <c r="BI171" i="24"/>
  <c r="BH171" i="24"/>
  <c r="BG171" i="24"/>
  <c r="BE171" i="24"/>
  <c r="T171" i="24"/>
  <c r="R171" i="24"/>
  <c r="P171" i="24"/>
  <c r="BI170" i="24"/>
  <c r="BH170" i="24"/>
  <c r="BG170" i="24"/>
  <c r="BE170" i="24"/>
  <c r="T170" i="24"/>
  <c r="R170" i="24"/>
  <c r="P170" i="24"/>
  <c r="BI169" i="24"/>
  <c r="BH169" i="24"/>
  <c r="BG169" i="24"/>
  <c r="BE169" i="24"/>
  <c r="T169" i="24"/>
  <c r="R169" i="24"/>
  <c r="P169" i="24"/>
  <c r="BI168" i="24"/>
  <c r="BH168" i="24"/>
  <c r="BG168" i="24"/>
  <c r="BE168" i="24"/>
  <c r="T168" i="24"/>
  <c r="R168" i="24"/>
  <c r="P168" i="24"/>
  <c r="BI167" i="24"/>
  <c r="BH167" i="24"/>
  <c r="BG167" i="24"/>
  <c r="BE167" i="24"/>
  <c r="T167" i="24"/>
  <c r="R167" i="24"/>
  <c r="P167" i="24"/>
  <c r="BI166" i="24"/>
  <c r="BH166" i="24"/>
  <c r="BG166" i="24"/>
  <c r="BE166" i="24"/>
  <c r="T166" i="24"/>
  <c r="R166" i="24"/>
  <c r="P166" i="24"/>
  <c r="BI165" i="24"/>
  <c r="BH165" i="24"/>
  <c r="BG165" i="24"/>
  <c r="BE165" i="24"/>
  <c r="T165" i="24"/>
  <c r="R165" i="24"/>
  <c r="P165" i="24"/>
  <c r="BI164" i="24"/>
  <c r="BH164" i="24"/>
  <c r="BG164" i="24"/>
  <c r="BE164" i="24"/>
  <c r="T164" i="24"/>
  <c r="R164" i="24"/>
  <c r="P164" i="24"/>
  <c r="BI163" i="24"/>
  <c r="BH163" i="24"/>
  <c r="BG163" i="24"/>
  <c r="BE163" i="24"/>
  <c r="T163" i="24"/>
  <c r="R163" i="24"/>
  <c r="P163" i="24"/>
  <c r="BI161" i="24"/>
  <c r="BH161" i="24"/>
  <c r="BG161" i="24"/>
  <c r="BE161" i="24"/>
  <c r="T161" i="24"/>
  <c r="R161" i="24"/>
  <c r="P161" i="24"/>
  <c r="BI160" i="24"/>
  <c r="BH160" i="24"/>
  <c r="BG160" i="24"/>
  <c r="BE160" i="24"/>
  <c r="T160" i="24"/>
  <c r="R160" i="24"/>
  <c r="P160" i="24"/>
  <c r="BI158" i="24"/>
  <c r="BH158" i="24"/>
  <c r="BG158" i="24"/>
  <c r="BE158" i="24"/>
  <c r="T158" i="24"/>
  <c r="R158" i="24"/>
  <c r="P158" i="24"/>
  <c r="BI157" i="24"/>
  <c r="BH157" i="24"/>
  <c r="BG157" i="24"/>
  <c r="BE157" i="24"/>
  <c r="T157" i="24"/>
  <c r="R157" i="24"/>
  <c r="P157" i="24"/>
  <c r="BI156" i="24"/>
  <c r="BH156" i="24"/>
  <c r="BG156" i="24"/>
  <c r="BE156" i="24"/>
  <c r="T156" i="24"/>
  <c r="R156" i="24"/>
  <c r="P156" i="24"/>
  <c r="BI154" i="24"/>
  <c r="BH154" i="24"/>
  <c r="BG154" i="24"/>
  <c r="BE154" i="24"/>
  <c r="T154" i="24"/>
  <c r="R154" i="24"/>
  <c r="P154" i="24"/>
  <c r="BI153" i="24"/>
  <c r="BH153" i="24"/>
  <c r="BG153" i="24"/>
  <c r="BE153" i="24"/>
  <c r="T153" i="24"/>
  <c r="R153" i="24"/>
  <c r="P153" i="24"/>
  <c r="BI152" i="24"/>
  <c r="BH152" i="24"/>
  <c r="BG152" i="24"/>
  <c r="BE152" i="24"/>
  <c r="T152" i="24"/>
  <c r="R152" i="24"/>
  <c r="P152" i="24"/>
  <c r="BI151" i="24"/>
  <c r="BH151" i="24"/>
  <c r="BG151" i="24"/>
  <c r="BE151" i="24"/>
  <c r="T151" i="24"/>
  <c r="R151" i="24"/>
  <c r="P151" i="24"/>
  <c r="BI150" i="24"/>
  <c r="BH150" i="24"/>
  <c r="BG150" i="24"/>
  <c r="BE150" i="24"/>
  <c r="T150" i="24"/>
  <c r="R150" i="24"/>
  <c r="P150" i="24"/>
  <c r="BI149" i="24"/>
  <c r="BH149" i="24"/>
  <c r="BG149" i="24"/>
  <c r="BE149" i="24"/>
  <c r="T149" i="24"/>
  <c r="R149" i="24"/>
  <c r="P149" i="24"/>
  <c r="BI148" i="24"/>
  <c r="BH148" i="24"/>
  <c r="BG148" i="24"/>
  <c r="BE148" i="24"/>
  <c r="T148" i="24"/>
  <c r="R148" i="24"/>
  <c r="P148" i="24"/>
  <c r="BI147" i="24"/>
  <c r="BH147" i="24"/>
  <c r="BG147" i="24"/>
  <c r="BE147" i="24"/>
  <c r="T147" i="24"/>
  <c r="R147" i="24"/>
  <c r="P147" i="24"/>
  <c r="BI146" i="24"/>
  <c r="BH146" i="24"/>
  <c r="BG146" i="24"/>
  <c r="BE146" i="24"/>
  <c r="T146" i="24"/>
  <c r="R146" i="24"/>
  <c r="P146" i="24"/>
  <c r="BI145" i="24"/>
  <c r="BH145" i="24"/>
  <c r="BG145" i="24"/>
  <c r="BE145" i="24"/>
  <c r="T145" i="24"/>
  <c r="R145" i="24"/>
  <c r="P145" i="24"/>
  <c r="BI144" i="24"/>
  <c r="BH144" i="24"/>
  <c r="BG144" i="24"/>
  <c r="BE144" i="24"/>
  <c r="T144" i="24"/>
  <c r="R144" i="24"/>
  <c r="P144" i="24"/>
  <c r="BI143" i="24"/>
  <c r="BH143" i="24"/>
  <c r="BG143" i="24"/>
  <c r="BE143" i="24"/>
  <c r="T143" i="24"/>
  <c r="R143" i="24"/>
  <c r="P143" i="24"/>
  <c r="BI142" i="24"/>
  <c r="BH142" i="24"/>
  <c r="BG142" i="24"/>
  <c r="BE142" i="24"/>
  <c r="T142" i="24"/>
  <c r="R142" i="24"/>
  <c r="P142" i="24"/>
  <c r="BI141" i="24"/>
  <c r="BH141" i="24"/>
  <c r="BG141" i="24"/>
  <c r="BE141" i="24"/>
  <c r="T141" i="24"/>
  <c r="R141" i="24"/>
  <c r="P141" i="24"/>
  <c r="BI140" i="24"/>
  <c r="BH140" i="24"/>
  <c r="BG140" i="24"/>
  <c r="BE140" i="24"/>
  <c r="T140" i="24"/>
  <c r="R140" i="24"/>
  <c r="P140" i="24"/>
  <c r="BI139" i="24"/>
  <c r="BH139" i="24"/>
  <c r="BG139" i="24"/>
  <c r="BE139" i="24"/>
  <c r="T139" i="24"/>
  <c r="R139" i="24"/>
  <c r="P139" i="24"/>
  <c r="BI138" i="24"/>
  <c r="BH138" i="24"/>
  <c r="BG138" i="24"/>
  <c r="BE138" i="24"/>
  <c r="T138" i="24"/>
  <c r="R138" i="24"/>
  <c r="P138" i="24"/>
  <c r="BI137" i="24"/>
  <c r="BH137" i="24"/>
  <c r="BG137" i="24"/>
  <c r="BE137" i="24"/>
  <c r="T137" i="24"/>
  <c r="R137" i="24"/>
  <c r="P137" i="24"/>
  <c r="BI136" i="24"/>
  <c r="BH136" i="24"/>
  <c r="BG136" i="24"/>
  <c r="BE136" i="24"/>
  <c r="T136" i="24"/>
  <c r="R136" i="24"/>
  <c r="P136" i="24"/>
  <c r="BI135" i="24"/>
  <c r="BH135" i="24"/>
  <c r="BG135" i="24"/>
  <c r="BE135" i="24"/>
  <c r="T135" i="24"/>
  <c r="R135" i="24"/>
  <c r="P135" i="24"/>
  <c r="BI134" i="24"/>
  <c r="BH134" i="24"/>
  <c r="BG134" i="24"/>
  <c r="BE134" i="24"/>
  <c r="T134" i="24"/>
  <c r="R134" i="24"/>
  <c r="P134" i="24"/>
  <c r="BI133" i="24"/>
  <c r="BH133" i="24"/>
  <c r="BG133" i="24"/>
  <c r="BE133" i="24"/>
  <c r="T133" i="24"/>
  <c r="R133" i="24"/>
  <c r="P133" i="24"/>
  <c r="F124" i="24"/>
  <c r="E122" i="24"/>
  <c r="F91" i="24"/>
  <c r="E89" i="24"/>
  <c r="J26" i="24"/>
  <c r="E26" i="24"/>
  <c r="J94" i="24"/>
  <c r="J25" i="24"/>
  <c r="J23" i="24"/>
  <c r="E23" i="24"/>
  <c r="J126" i="24"/>
  <c r="J22" i="24"/>
  <c r="J20" i="24"/>
  <c r="E20" i="24"/>
  <c r="F127" i="24"/>
  <c r="J19" i="24"/>
  <c r="J17" i="24"/>
  <c r="E17" i="24"/>
  <c r="F93" i="24"/>
  <c r="J16" i="24"/>
  <c r="J14" i="24"/>
  <c r="J124" i="24"/>
  <c r="E7" i="24"/>
  <c r="E85" i="24"/>
  <c r="J39" i="23"/>
  <c r="J38" i="23"/>
  <c r="AY118" i="1"/>
  <c r="J37" i="23"/>
  <c r="AX118" i="1"/>
  <c r="BI224" i="23"/>
  <c r="BH224" i="23"/>
  <c r="BG224" i="23"/>
  <c r="BE224" i="23"/>
  <c r="T224" i="23"/>
  <c r="R224" i="23"/>
  <c r="P224" i="23"/>
  <c r="BI223" i="23"/>
  <c r="BH223" i="23"/>
  <c r="BG223" i="23"/>
  <c r="BE223" i="23"/>
  <c r="T223" i="23"/>
  <c r="R223" i="23"/>
  <c r="P223" i="23"/>
  <c r="BI222" i="23"/>
  <c r="BH222" i="23"/>
  <c r="BG222" i="23"/>
  <c r="BE222" i="23"/>
  <c r="T222" i="23"/>
  <c r="R222" i="23"/>
  <c r="P222" i="23"/>
  <c r="BI221" i="23"/>
  <c r="BH221" i="23"/>
  <c r="BG221" i="23"/>
  <c r="BE221" i="23"/>
  <c r="T221" i="23"/>
  <c r="R221" i="23"/>
  <c r="P221" i="23"/>
  <c r="BI220" i="23"/>
  <c r="BH220" i="23"/>
  <c r="BG220" i="23"/>
  <c r="BE220" i="23"/>
  <c r="T220" i="23"/>
  <c r="R220" i="23"/>
  <c r="P220" i="23"/>
  <c r="BI219" i="23"/>
  <c r="BH219" i="23"/>
  <c r="BG219" i="23"/>
  <c r="BE219" i="23"/>
  <c r="T219" i="23"/>
  <c r="R219" i="23"/>
  <c r="P219" i="23"/>
  <c r="BI218" i="23"/>
  <c r="BH218" i="23"/>
  <c r="BG218" i="23"/>
  <c r="BE218" i="23"/>
  <c r="T218" i="23"/>
  <c r="R218" i="23"/>
  <c r="P218" i="23"/>
  <c r="BI217" i="23"/>
  <c r="BH217" i="23"/>
  <c r="BG217" i="23"/>
  <c r="BE217" i="23"/>
  <c r="T217" i="23"/>
  <c r="R217" i="23"/>
  <c r="P217" i="23"/>
  <c r="BI216" i="23"/>
  <c r="BH216" i="23"/>
  <c r="BG216" i="23"/>
  <c r="BE216" i="23"/>
  <c r="T216" i="23"/>
  <c r="R216" i="23"/>
  <c r="P216" i="23"/>
  <c r="BI215" i="23"/>
  <c r="BH215" i="23"/>
  <c r="BG215" i="23"/>
  <c r="BE215" i="23"/>
  <c r="T215" i="23"/>
  <c r="R215" i="23"/>
  <c r="P215" i="23"/>
  <c r="BI214" i="23"/>
  <c r="BH214" i="23"/>
  <c r="BG214" i="23"/>
  <c r="BE214" i="23"/>
  <c r="T214" i="23"/>
  <c r="R214" i="23"/>
  <c r="P214" i="23"/>
  <c r="BI213" i="23"/>
  <c r="BH213" i="23"/>
  <c r="BG213" i="23"/>
  <c r="BE213" i="23"/>
  <c r="T213" i="23"/>
  <c r="R213" i="23"/>
  <c r="P213" i="23"/>
  <c r="BI212" i="23"/>
  <c r="BH212" i="23"/>
  <c r="BG212" i="23"/>
  <c r="BE212" i="23"/>
  <c r="T212" i="23"/>
  <c r="R212" i="23"/>
  <c r="P212" i="23"/>
  <c r="BI211" i="23"/>
  <c r="BH211" i="23"/>
  <c r="BG211" i="23"/>
  <c r="BE211" i="23"/>
  <c r="T211" i="23"/>
  <c r="R211" i="23"/>
  <c r="P211" i="23"/>
  <c r="BI210" i="23"/>
  <c r="BH210" i="23"/>
  <c r="BG210" i="23"/>
  <c r="BE210" i="23"/>
  <c r="T210" i="23"/>
  <c r="R210" i="23"/>
  <c r="P210" i="23"/>
  <c r="BI209" i="23"/>
  <c r="BH209" i="23"/>
  <c r="BG209" i="23"/>
  <c r="BE209" i="23"/>
  <c r="T209" i="23"/>
  <c r="R209" i="23"/>
  <c r="P209" i="23"/>
  <c r="BI207" i="23"/>
  <c r="BH207" i="23"/>
  <c r="BG207" i="23"/>
  <c r="BE207" i="23"/>
  <c r="T207" i="23"/>
  <c r="T206" i="23"/>
  <c r="R207" i="23"/>
  <c r="R206" i="23"/>
  <c r="P207" i="23"/>
  <c r="P206" i="23"/>
  <c r="BI204" i="23"/>
  <c r="BH204" i="23"/>
  <c r="BG204" i="23"/>
  <c r="BE204" i="23"/>
  <c r="T204" i="23"/>
  <c r="T203" i="23"/>
  <c r="R204" i="23"/>
  <c r="R203" i="23"/>
  <c r="P204" i="23"/>
  <c r="P203" i="23"/>
  <c r="BI202" i="23"/>
  <c r="BH202" i="23"/>
  <c r="BG202" i="23"/>
  <c r="BE202" i="23"/>
  <c r="T202" i="23"/>
  <c r="R202" i="23"/>
  <c r="P202" i="23"/>
  <c r="BI201" i="23"/>
  <c r="BH201" i="23"/>
  <c r="BG201" i="23"/>
  <c r="BE201" i="23"/>
  <c r="T201" i="23"/>
  <c r="R201" i="23"/>
  <c r="P201" i="23"/>
  <c r="BI200" i="23"/>
  <c r="BH200" i="23"/>
  <c r="BG200" i="23"/>
  <c r="BE200" i="23"/>
  <c r="T200" i="23"/>
  <c r="R200" i="23"/>
  <c r="P200" i="23"/>
  <c r="BI199" i="23"/>
  <c r="BH199" i="23"/>
  <c r="BG199" i="23"/>
  <c r="BE199" i="23"/>
  <c r="T199" i="23"/>
  <c r="R199" i="23"/>
  <c r="P199" i="23"/>
  <c r="BI198" i="23"/>
  <c r="BH198" i="23"/>
  <c r="BG198" i="23"/>
  <c r="BE198" i="23"/>
  <c r="T198" i="23"/>
  <c r="R198" i="23"/>
  <c r="P198" i="23"/>
  <c r="BI197" i="23"/>
  <c r="BH197" i="23"/>
  <c r="BG197" i="23"/>
  <c r="BE197" i="23"/>
  <c r="T197" i="23"/>
  <c r="R197" i="23"/>
  <c r="P197" i="23"/>
  <c r="BI195" i="23"/>
  <c r="BH195" i="23"/>
  <c r="BG195" i="23"/>
  <c r="BE195" i="23"/>
  <c r="T195" i="23"/>
  <c r="R195" i="23"/>
  <c r="P195" i="23"/>
  <c r="BI194" i="23"/>
  <c r="BH194" i="23"/>
  <c r="BG194" i="23"/>
  <c r="BE194" i="23"/>
  <c r="T194" i="23"/>
  <c r="R194" i="23"/>
  <c r="P194" i="23"/>
  <c r="BI193" i="23"/>
  <c r="BH193" i="23"/>
  <c r="BG193" i="23"/>
  <c r="BE193" i="23"/>
  <c r="T193" i="23"/>
  <c r="R193" i="23"/>
  <c r="P193" i="23"/>
  <c r="BI192" i="23"/>
  <c r="BH192" i="23"/>
  <c r="BG192" i="23"/>
  <c r="BE192" i="23"/>
  <c r="T192" i="23"/>
  <c r="R192" i="23"/>
  <c r="P192" i="23"/>
  <c r="BI191" i="23"/>
  <c r="BH191" i="23"/>
  <c r="BG191" i="23"/>
  <c r="BE191" i="23"/>
  <c r="T191" i="23"/>
  <c r="R191" i="23"/>
  <c r="P191" i="23"/>
  <c r="BI190" i="23"/>
  <c r="BH190" i="23"/>
  <c r="BG190" i="23"/>
  <c r="BE190" i="23"/>
  <c r="T190" i="23"/>
  <c r="R190" i="23"/>
  <c r="P190" i="23"/>
  <c r="BI189" i="23"/>
  <c r="BH189" i="23"/>
  <c r="BG189" i="23"/>
  <c r="BE189" i="23"/>
  <c r="T189" i="23"/>
  <c r="R189" i="23"/>
  <c r="P189" i="23"/>
  <c r="BI188" i="23"/>
  <c r="BH188" i="23"/>
  <c r="BG188" i="23"/>
  <c r="BE188" i="23"/>
  <c r="T188" i="23"/>
  <c r="R188" i="23"/>
  <c r="P188" i="23"/>
  <c r="BI187" i="23"/>
  <c r="BH187" i="23"/>
  <c r="BG187" i="23"/>
  <c r="BE187" i="23"/>
  <c r="T187" i="23"/>
  <c r="R187" i="23"/>
  <c r="P187" i="23"/>
  <c r="BI186" i="23"/>
  <c r="BH186" i="23"/>
  <c r="BG186" i="23"/>
  <c r="BE186" i="23"/>
  <c r="T186" i="23"/>
  <c r="R186" i="23"/>
  <c r="P186" i="23"/>
  <c r="BI185" i="23"/>
  <c r="BH185" i="23"/>
  <c r="BG185" i="23"/>
  <c r="BE185" i="23"/>
  <c r="T185" i="23"/>
  <c r="R185" i="23"/>
  <c r="P185" i="23"/>
  <c r="BI184" i="23"/>
  <c r="BH184" i="23"/>
  <c r="BG184" i="23"/>
  <c r="BE184" i="23"/>
  <c r="T184" i="23"/>
  <c r="R184" i="23"/>
  <c r="P184" i="23"/>
  <c r="BI183" i="23"/>
  <c r="BH183" i="23"/>
  <c r="BG183" i="23"/>
  <c r="BE183" i="23"/>
  <c r="T183" i="23"/>
  <c r="R183" i="23"/>
  <c r="P183" i="23"/>
  <c r="BI182" i="23"/>
  <c r="BH182" i="23"/>
  <c r="BG182" i="23"/>
  <c r="BE182" i="23"/>
  <c r="T182" i="23"/>
  <c r="R182" i="23"/>
  <c r="P182" i="23"/>
  <c r="BI181" i="23"/>
  <c r="BH181" i="23"/>
  <c r="BG181" i="23"/>
  <c r="BE181" i="23"/>
  <c r="T181" i="23"/>
  <c r="R181" i="23"/>
  <c r="P181" i="23"/>
  <c r="BI180" i="23"/>
  <c r="BH180" i="23"/>
  <c r="BG180" i="23"/>
  <c r="BE180" i="23"/>
  <c r="T180" i="23"/>
  <c r="R180" i="23"/>
  <c r="P180" i="23"/>
  <c r="BI179" i="23"/>
  <c r="BH179" i="23"/>
  <c r="BG179" i="23"/>
  <c r="BE179" i="23"/>
  <c r="T179" i="23"/>
  <c r="R179" i="23"/>
  <c r="P179" i="23"/>
  <c r="BI178" i="23"/>
  <c r="BH178" i="23"/>
  <c r="BG178" i="23"/>
  <c r="BE178" i="23"/>
  <c r="T178" i="23"/>
  <c r="R178" i="23"/>
  <c r="P178" i="23"/>
  <c r="BI177" i="23"/>
  <c r="BH177" i="23"/>
  <c r="BG177" i="23"/>
  <c r="BE177" i="23"/>
  <c r="T177" i="23"/>
  <c r="R177" i="23"/>
  <c r="P177" i="23"/>
  <c r="BI176" i="23"/>
  <c r="BH176" i="23"/>
  <c r="BG176" i="23"/>
  <c r="BE176" i="23"/>
  <c r="T176" i="23"/>
  <c r="R176" i="23"/>
  <c r="P176" i="23"/>
  <c r="BI175" i="23"/>
  <c r="BH175" i="23"/>
  <c r="BG175" i="23"/>
  <c r="BE175" i="23"/>
  <c r="T175" i="23"/>
  <c r="R175" i="23"/>
  <c r="P175" i="23"/>
  <c r="BI174" i="23"/>
  <c r="BH174" i="23"/>
  <c r="BG174" i="23"/>
  <c r="BE174" i="23"/>
  <c r="T174" i="23"/>
  <c r="R174" i="23"/>
  <c r="P174" i="23"/>
  <c r="BI173" i="23"/>
  <c r="BH173" i="23"/>
  <c r="BG173" i="23"/>
  <c r="BE173" i="23"/>
  <c r="T173" i="23"/>
  <c r="R173" i="23"/>
  <c r="P173" i="23"/>
  <c r="BI172" i="23"/>
  <c r="BH172" i="23"/>
  <c r="BG172" i="23"/>
  <c r="BE172" i="23"/>
  <c r="T172" i="23"/>
  <c r="R172" i="23"/>
  <c r="P172" i="23"/>
  <c r="BI171" i="23"/>
  <c r="BH171" i="23"/>
  <c r="BG171" i="23"/>
  <c r="BE171" i="23"/>
  <c r="T171" i="23"/>
  <c r="R171" i="23"/>
  <c r="P171" i="23"/>
  <c r="BI170" i="23"/>
  <c r="BH170" i="23"/>
  <c r="BG170" i="23"/>
  <c r="BE170" i="23"/>
  <c r="T170" i="23"/>
  <c r="R170" i="23"/>
  <c r="P170" i="23"/>
  <c r="BI169" i="23"/>
  <c r="BH169" i="23"/>
  <c r="BG169" i="23"/>
  <c r="BE169" i="23"/>
  <c r="T169" i="23"/>
  <c r="R169" i="23"/>
  <c r="P169" i="23"/>
  <c r="BI168" i="23"/>
  <c r="BH168" i="23"/>
  <c r="BG168" i="23"/>
  <c r="BE168" i="23"/>
  <c r="T168" i="23"/>
  <c r="R168" i="23"/>
  <c r="P168" i="23"/>
  <c r="BI166" i="23"/>
  <c r="BH166" i="23"/>
  <c r="BG166" i="23"/>
  <c r="BE166" i="23"/>
  <c r="T166" i="23"/>
  <c r="R166" i="23"/>
  <c r="P166" i="23"/>
  <c r="BI165" i="23"/>
  <c r="BH165" i="23"/>
  <c r="BG165" i="23"/>
  <c r="BE165" i="23"/>
  <c r="T165" i="23"/>
  <c r="R165" i="23"/>
  <c r="P165" i="23"/>
  <c r="BI164" i="23"/>
  <c r="BH164" i="23"/>
  <c r="BG164" i="23"/>
  <c r="BE164" i="23"/>
  <c r="T164" i="23"/>
  <c r="R164" i="23"/>
  <c r="P164" i="23"/>
  <c r="BI163" i="23"/>
  <c r="BH163" i="23"/>
  <c r="BG163" i="23"/>
  <c r="BE163" i="23"/>
  <c r="T163" i="23"/>
  <c r="R163" i="23"/>
  <c r="P163" i="23"/>
  <c r="BI162" i="23"/>
  <c r="BH162" i="23"/>
  <c r="BG162" i="23"/>
  <c r="BE162" i="23"/>
  <c r="T162" i="23"/>
  <c r="R162" i="23"/>
  <c r="P162" i="23"/>
  <c r="BI161" i="23"/>
  <c r="BH161" i="23"/>
  <c r="BG161" i="23"/>
  <c r="BE161" i="23"/>
  <c r="T161" i="23"/>
  <c r="R161" i="23"/>
  <c r="P161" i="23"/>
  <c r="BI159" i="23"/>
  <c r="BH159" i="23"/>
  <c r="BG159" i="23"/>
  <c r="BE159" i="23"/>
  <c r="T159" i="23"/>
  <c r="R159" i="23"/>
  <c r="P159" i="23"/>
  <c r="BI158" i="23"/>
  <c r="BH158" i="23"/>
  <c r="BG158" i="23"/>
  <c r="BE158" i="23"/>
  <c r="T158" i="23"/>
  <c r="R158" i="23"/>
  <c r="P158" i="23"/>
  <c r="BI157" i="23"/>
  <c r="BH157" i="23"/>
  <c r="BG157" i="23"/>
  <c r="BE157" i="23"/>
  <c r="T157" i="23"/>
  <c r="R157" i="23"/>
  <c r="P157" i="23"/>
  <c r="BI155" i="23"/>
  <c r="BH155" i="23"/>
  <c r="BG155" i="23"/>
  <c r="BE155" i="23"/>
  <c r="T155" i="23"/>
  <c r="R155" i="23"/>
  <c r="P155" i="23"/>
  <c r="BI154" i="23"/>
  <c r="BH154" i="23"/>
  <c r="BG154" i="23"/>
  <c r="BE154" i="23"/>
  <c r="T154" i="23"/>
  <c r="R154" i="23"/>
  <c r="P154" i="23"/>
  <c r="BI153" i="23"/>
  <c r="BH153" i="23"/>
  <c r="BG153" i="23"/>
  <c r="BE153" i="23"/>
  <c r="T153" i="23"/>
  <c r="R153" i="23"/>
  <c r="P153" i="23"/>
  <c r="BI152" i="23"/>
  <c r="BH152" i="23"/>
  <c r="BG152" i="23"/>
  <c r="BE152" i="23"/>
  <c r="T152" i="23"/>
  <c r="R152" i="23"/>
  <c r="P152" i="23"/>
  <c r="BI151" i="23"/>
  <c r="BH151" i="23"/>
  <c r="BG151" i="23"/>
  <c r="BE151" i="23"/>
  <c r="T151" i="23"/>
  <c r="R151" i="23"/>
  <c r="P151" i="23"/>
  <c r="BI150" i="23"/>
  <c r="BH150" i="23"/>
  <c r="BG150" i="23"/>
  <c r="BE150" i="23"/>
  <c r="T150" i="23"/>
  <c r="R150" i="23"/>
  <c r="P150" i="23"/>
  <c r="BI149" i="23"/>
  <c r="BH149" i="23"/>
  <c r="BG149" i="23"/>
  <c r="BE149" i="23"/>
  <c r="T149" i="23"/>
  <c r="R149" i="23"/>
  <c r="P149" i="23"/>
  <c r="BI148" i="23"/>
  <c r="BH148" i="23"/>
  <c r="BG148" i="23"/>
  <c r="BE148" i="23"/>
  <c r="T148" i="23"/>
  <c r="R148" i="23"/>
  <c r="P148" i="23"/>
  <c r="BI147" i="23"/>
  <c r="BH147" i="23"/>
  <c r="BG147" i="23"/>
  <c r="BE147" i="23"/>
  <c r="T147" i="23"/>
  <c r="R147" i="23"/>
  <c r="P147" i="23"/>
  <c r="BI146" i="23"/>
  <c r="BH146" i="23"/>
  <c r="BG146" i="23"/>
  <c r="BE146" i="23"/>
  <c r="T146" i="23"/>
  <c r="R146" i="23"/>
  <c r="P146" i="23"/>
  <c r="BI145" i="23"/>
  <c r="BH145" i="23"/>
  <c r="BG145" i="23"/>
  <c r="BE145" i="23"/>
  <c r="T145" i="23"/>
  <c r="R145" i="23"/>
  <c r="P145" i="23"/>
  <c r="BI144" i="23"/>
  <c r="BH144" i="23"/>
  <c r="BG144" i="23"/>
  <c r="BE144" i="23"/>
  <c r="T144" i="23"/>
  <c r="R144" i="23"/>
  <c r="P144" i="23"/>
  <c r="BI143" i="23"/>
  <c r="BH143" i="23"/>
  <c r="BG143" i="23"/>
  <c r="BE143" i="23"/>
  <c r="T143" i="23"/>
  <c r="R143" i="23"/>
  <c r="P143" i="23"/>
  <c r="BI142" i="23"/>
  <c r="BH142" i="23"/>
  <c r="BG142" i="23"/>
  <c r="BE142" i="23"/>
  <c r="T142" i="23"/>
  <c r="R142" i="23"/>
  <c r="P142" i="23"/>
  <c r="BI141" i="23"/>
  <c r="BH141" i="23"/>
  <c r="BG141" i="23"/>
  <c r="BE141" i="23"/>
  <c r="T141" i="23"/>
  <c r="R141" i="23"/>
  <c r="P141" i="23"/>
  <c r="BI140" i="23"/>
  <c r="BH140" i="23"/>
  <c r="BG140" i="23"/>
  <c r="BE140" i="23"/>
  <c r="T140" i="23"/>
  <c r="R140" i="23"/>
  <c r="P140" i="23"/>
  <c r="BI139" i="23"/>
  <c r="BH139" i="23"/>
  <c r="BG139" i="23"/>
  <c r="BE139" i="23"/>
  <c r="T139" i="23"/>
  <c r="R139" i="23"/>
  <c r="P139" i="23"/>
  <c r="BI138" i="23"/>
  <c r="BH138" i="23"/>
  <c r="BG138" i="23"/>
  <c r="BE138" i="23"/>
  <c r="T138" i="23"/>
  <c r="R138" i="23"/>
  <c r="P138" i="23"/>
  <c r="BI137" i="23"/>
  <c r="BH137" i="23"/>
  <c r="BG137" i="23"/>
  <c r="BE137" i="23"/>
  <c r="T137" i="23"/>
  <c r="R137" i="23"/>
  <c r="P137" i="23"/>
  <c r="BI136" i="23"/>
  <c r="BH136" i="23"/>
  <c r="BG136" i="23"/>
  <c r="BE136" i="23"/>
  <c r="T136" i="23"/>
  <c r="R136" i="23"/>
  <c r="P136" i="23"/>
  <c r="BI135" i="23"/>
  <c r="BH135" i="23"/>
  <c r="BG135" i="23"/>
  <c r="BE135" i="23"/>
  <c r="T135" i="23"/>
  <c r="R135" i="23"/>
  <c r="P135" i="23"/>
  <c r="BI134" i="23"/>
  <c r="BH134" i="23"/>
  <c r="BG134" i="23"/>
  <c r="BE134" i="23"/>
  <c r="T134" i="23"/>
  <c r="R134" i="23"/>
  <c r="P134" i="23"/>
  <c r="BI133" i="23"/>
  <c r="BH133" i="23"/>
  <c r="BG133" i="23"/>
  <c r="BE133" i="23"/>
  <c r="T133" i="23"/>
  <c r="R133" i="23"/>
  <c r="P133" i="23"/>
  <c r="F124" i="23"/>
  <c r="E122" i="23"/>
  <c r="F91" i="23"/>
  <c r="E89" i="23"/>
  <c r="J26" i="23"/>
  <c r="E26" i="23"/>
  <c r="J94" i="23"/>
  <c r="J25" i="23"/>
  <c r="J23" i="23"/>
  <c r="E23" i="23"/>
  <c r="J93" i="23"/>
  <c r="J22" i="23"/>
  <c r="J20" i="23"/>
  <c r="E20" i="23"/>
  <c r="F127" i="23"/>
  <c r="J19" i="23"/>
  <c r="J17" i="23"/>
  <c r="E17" i="23"/>
  <c r="F93" i="23"/>
  <c r="J16" i="23"/>
  <c r="J14" i="23"/>
  <c r="J124" i="23"/>
  <c r="E7" i="23"/>
  <c r="E118" i="23"/>
  <c r="J39" i="22"/>
  <c r="J38" i="22"/>
  <c r="AY117" i="1"/>
  <c r="J37" i="22"/>
  <c r="AX117" i="1"/>
  <c r="BI244" i="22"/>
  <c r="BH244" i="22"/>
  <c r="BG244" i="22"/>
  <c r="BE244" i="22"/>
  <c r="T244" i="22"/>
  <c r="R244" i="22"/>
  <c r="P244" i="22"/>
  <c r="BI243" i="22"/>
  <c r="BH243" i="22"/>
  <c r="BG243" i="22"/>
  <c r="BE243" i="22"/>
  <c r="T243" i="22"/>
  <c r="R243" i="22"/>
  <c r="P243" i="22"/>
  <c r="BI242" i="22"/>
  <c r="BH242" i="22"/>
  <c r="BG242" i="22"/>
  <c r="BE242" i="22"/>
  <c r="T242" i="22"/>
  <c r="R242" i="22"/>
  <c r="P242" i="22"/>
  <c r="BI241" i="22"/>
  <c r="BH241" i="22"/>
  <c r="BG241" i="22"/>
  <c r="BE241" i="22"/>
  <c r="T241" i="22"/>
  <c r="R241" i="22"/>
  <c r="P241" i="22"/>
  <c r="BI240" i="22"/>
  <c r="BH240" i="22"/>
  <c r="BG240" i="22"/>
  <c r="BE240" i="22"/>
  <c r="T240" i="22"/>
  <c r="R240" i="22"/>
  <c r="P240" i="22"/>
  <c r="BI239" i="22"/>
  <c r="BH239" i="22"/>
  <c r="BG239" i="22"/>
  <c r="BE239" i="22"/>
  <c r="T239" i="22"/>
  <c r="R239" i="22"/>
  <c r="P239" i="22"/>
  <c r="BI238" i="22"/>
  <c r="BH238" i="22"/>
  <c r="BG238" i="22"/>
  <c r="BE238" i="22"/>
  <c r="T238" i="22"/>
  <c r="R238" i="22"/>
  <c r="P238" i="22"/>
  <c r="BI237" i="22"/>
  <c r="BH237" i="22"/>
  <c r="BG237" i="22"/>
  <c r="BE237" i="22"/>
  <c r="T237" i="22"/>
  <c r="R237" i="22"/>
  <c r="P237" i="22"/>
  <c r="BI236" i="22"/>
  <c r="BH236" i="22"/>
  <c r="BG236" i="22"/>
  <c r="BE236" i="22"/>
  <c r="T236" i="22"/>
  <c r="R236" i="22"/>
  <c r="P236" i="22"/>
  <c r="BI235" i="22"/>
  <c r="BH235" i="22"/>
  <c r="BG235" i="22"/>
  <c r="BE235" i="22"/>
  <c r="T235" i="22"/>
  <c r="R235" i="22"/>
  <c r="P235" i="22"/>
  <c r="BI234" i="22"/>
  <c r="BH234" i="22"/>
  <c r="BG234" i="22"/>
  <c r="BE234" i="22"/>
  <c r="T234" i="22"/>
  <c r="R234" i="22"/>
  <c r="P234" i="22"/>
  <c r="BI233" i="22"/>
  <c r="BH233" i="22"/>
  <c r="BG233" i="22"/>
  <c r="BE233" i="22"/>
  <c r="T233" i="22"/>
  <c r="R233" i="22"/>
  <c r="P233" i="22"/>
  <c r="BI232" i="22"/>
  <c r="BH232" i="22"/>
  <c r="BG232" i="22"/>
  <c r="BE232" i="22"/>
  <c r="T232" i="22"/>
  <c r="R232" i="22"/>
  <c r="P232" i="22"/>
  <c r="BI231" i="22"/>
  <c r="BH231" i="22"/>
  <c r="BG231" i="22"/>
  <c r="BE231" i="22"/>
  <c r="T231" i="22"/>
  <c r="R231" i="22"/>
  <c r="P231" i="22"/>
  <c r="BI230" i="22"/>
  <c r="BH230" i="22"/>
  <c r="BG230" i="22"/>
  <c r="BE230" i="22"/>
  <c r="T230" i="22"/>
  <c r="R230" i="22"/>
  <c r="P230" i="22"/>
  <c r="BI229" i="22"/>
  <c r="BH229" i="22"/>
  <c r="BG229" i="22"/>
  <c r="BE229" i="22"/>
  <c r="T229" i="22"/>
  <c r="R229" i="22"/>
  <c r="P229" i="22"/>
  <c r="BI228" i="22"/>
  <c r="BH228" i="22"/>
  <c r="BG228" i="22"/>
  <c r="BE228" i="22"/>
  <c r="T228" i="22"/>
  <c r="R228" i="22"/>
  <c r="P228" i="22"/>
  <c r="BI227" i="22"/>
  <c r="BH227" i="22"/>
  <c r="BG227" i="22"/>
  <c r="BE227" i="22"/>
  <c r="T227" i="22"/>
  <c r="R227" i="22"/>
  <c r="P227" i="22"/>
  <c r="BI226" i="22"/>
  <c r="BH226" i="22"/>
  <c r="BG226" i="22"/>
  <c r="BE226" i="22"/>
  <c r="T226" i="22"/>
  <c r="R226" i="22"/>
  <c r="P226" i="22"/>
  <c r="BI225" i="22"/>
  <c r="BH225" i="22"/>
  <c r="BG225" i="22"/>
  <c r="BE225" i="22"/>
  <c r="T225" i="22"/>
  <c r="R225" i="22"/>
  <c r="P225" i="22"/>
  <c r="BI224" i="22"/>
  <c r="BH224" i="22"/>
  <c r="BG224" i="22"/>
  <c r="BE224" i="22"/>
  <c r="T224" i="22"/>
  <c r="R224" i="22"/>
  <c r="P224" i="22"/>
  <c r="BI223" i="22"/>
  <c r="BH223" i="22"/>
  <c r="BG223" i="22"/>
  <c r="BE223" i="22"/>
  <c r="T223" i="22"/>
  <c r="R223" i="22"/>
  <c r="P223" i="22"/>
  <c r="BI222" i="22"/>
  <c r="BH222" i="22"/>
  <c r="BG222" i="22"/>
  <c r="BE222" i="22"/>
  <c r="T222" i="22"/>
  <c r="R222" i="22"/>
  <c r="P222" i="22"/>
  <c r="BI221" i="22"/>
  <c r="BH221" i="22"/>
  <c r="BG221" i="22"/>
  <c r="BE221" i="22"/>
  <c r="T221" i="22"/>
  <c r="R221" i="22"/>
  <c r="P221" i="22"/>
  <c r="BI220" i="22"/>
  <c r="BH220" i="22"/>
  <c r="BG220" i="22"/>
  <c r="BE220" i="22"/>
  <c r="T220" i="22"/>
  <c r="R220" i="22"/>
  <c r="P220" i="22"/>
  <c r="BI219" i="22"/>
  <c r="BH219" i="22"/>
  <c r="BG219" i="22"/>
  <c r="BE219" i="22"/>
  <c r="T219" i="22"/>
  <c r="R219" i="22"/>
  <c r="P219" i="22"/>
  <c r="BI218" i="22"/>
  <c r="BH218" i="22"/>
  <c r="BG218" i="22"/>
  <c r="BE218" i="22"/>
  <c r="T218" i="22"/>
  <c r="R218" i="22"/>
  <c r="P218" i="22"/>
  <c r="BI216" i="22"/>
  <c r="BH216" i="22"/>
  <c r="BG216" i="22"/>
  <c r="BE216" i="22"/>
  <c r="T216" i="22"/>
  <c r="T215" i="22"/>
  <c r="R216" i="22"/>
  <c r="R215" i="22"/>
  <c r="P216" i="22"/>
  <c r="P215" i="22"/>
  <c r="BI213" i="22"/>
  <c r="BH213" i="22"/>
  <c r="BG213" i="22"/>
  <c r="BE213" i="22"/>
  <c r="T213" i="22"/>
  <c r="T212" i="22"/>
  <c r="R213" i="22"/>
  <c r="R212" i="22"/>
  <c r="P213" i="22"/>
  <c r="P212" i="22"/>
  <c r="BI211" i="22"/>
  <c r="BH211" i="22"/>
  <c r="BG211" i="22"/>
  <c r="BE211" i="22"/>
  <c r="T211" i="22"/>
  <c r="R211" i="22"/>
  <c r="P211" i="22"/>
  <c r="BI210" i="22"/>
  <c r="BH210" i="22"/>
  <c r="BG210" i="22"/>
  <c r="BE210" i="22"/>
  <c r="T210" i="22"/>
  <c r="R210" i="22"/>
  <c r="P210" i="22"/>
  <c r="BI209" i="22"/>
  <c r="BH209" i="22"/>
  <c r="BG209" i="22"/>
  <c r="BE209" i="22"/>
  <c r="T209" i="22"/>
  <c r="R209" i="22"/>
  <c r="P209" i="22"/>
  <c r="BI208" i="22"/>
  <c r="BH208" i="22"/>
  <c r="BG208" i="22"/>
  <c r="BE208" i="22"/>
  <c r="T208" i="22"/>
  <c r="R208" i="22"/>
  <c r="P208" i="22"/>
  <c r="BI207" i="22"/>
  <c r="BH207" i="22"/>
  <c r="BG207" i="22"/>
  <c r="BE207" i="22"/>
  <c r="T207" i="22"/>
  <c r="R207" i="22"/>
  <c r="P207" i="22"/>
  <c r="BI206" i="22"/>
  <c r="BH206" i="22"/>
  <c r="BG206" i="22"/>
  <c r="BE206" i="22"/>
  <c r="T206" i="22"/>
  <c r="R206" i="22"/>
  <c r="P206" i="22"/>
  <c r="BI204" i="22"/>
  <c r="BH204" i="22"/>
  <c r="BG204" i="22"/>
  <c r="BE204" i="22"/>
  <c r="T204" i="22"/>
  <c r="R204" i="22"/>
  <c r="P204" i="22"/>
  <c r="BI203" i="22"/>
  <c r="BH203" i="22"/>
  <c r="BG203" i="22"/>
  <c r="BE203" i="22"/>
  <c r="T203" i="22"/>
  <c r="R203" i="22"/>
  <c r="P203" i="22"/>
  <c r="BI202" i="22"/>
  <c r="BH202" i="22"/>
  <c r="BG202" i="22"/>
  <c r="BE202" i="22"/>
  <c r="T202" i="22"/>
  <c r="R202" i="22"/>
  <c r="P202" i="22"/>
  <c r="BI201" i="22"/>
  <c r="BH201" i="22"/>
  <c r="BG201" i="22"/>
  <c r="BE201" i="22"/>
  <c r="T201" i="22"/>
  <c r="R201" i="22"/>
  <c r="P201" i="22"/>
  <c r="BI200" i="22"/>
  <c r="BH200" i="22"/>
  <c r="BG200" i="22"/>
  <c r="BE200" i="22"/>
  <c r="T200" i="22"/>
  <c r="R200" i="22"/>
  <c r="P200" i="22"/>
  <c r="BI199" i="22"/>
  <c r="BH199" i="22"/>
  <c r="BG199" i="22"/>
  <c r="BE199" i="22"/>
  <c r="T199" i="22"/>
  <c r="R199" i="22"/>
  <c r="P199" i="22"/>
  <c r="BI198" i="22"/>
  <c r="BH198" i="22"/>
  <c r="BG198" i="22"/>
  <c r="BE198" i="22"/>
  <c r="T198" i="22"/>
  <c r="R198" i="22"/>
  <c r="P198" i="22"/>
  <c r="BI197" i="22"/>
  <c r="BH197" i="22"/>
  <c r="BG197" i="22"/>
  <c r="BE197" i="22"/>
  <c r="T197" i="22"/>
  <c r="R197" i="22"/>
  <c r="P197" i="22"/>
  <c r="BI196" i="22"/>
  <c r="BH196" i="22"/>
  <c r="BG196" i="22"/>
  <c r="BE196" i="22"/>
  <c r="T196" i="22"/>
  <c r="R196" i="22"/>
  <c r="P196" i="22"/>
  <c r="BI195" i="22"/>
  <c r="BH195" i="22"/>
  <c r="BG195" i="22"/>
  <c r="BE195" i="22"/>
  <c r="T195" i="22"/>
  <c r="R195" i="22"/>
  <c r="P195" i="22"/>
  <c r="BI194" i="22"/>
  <c r="BH194" i="22"/>
  <c r="BG194" i="22"/>
  <c r="BE194" i="22"/>
  <c r="T194" i="22"/>
  <c r="R194" i="22"/>
  <c r="P194" i="22"/>
  <c r="BI193" i="22"/>
  <c r="BH193" i="22"/>
  <c r="BG193" i="22"/>
  <c r="BE193" i="22"/>
  <c r="T193" i="22"/>
  <c r="R193" i="22"/>
  <c r="P193" i="22"/>
  <c r="BI192" i="22"/>
  <c r="BH192" i="22"/>
  <c r="BG192" i="22"/>
  <c r="BE192" i="22"/>
  <c r="T192" i="22"/>
  <c r="R192" i="22"/>
  <c r="P192" i="22"/>
  <c r="BI191" i="22"/>
  <c r="BH191" i="22"/>
  <c r="BG191" i="22"/>
  <c r="BE191" i="22"/>
  <c r="T191" i="22"/>
  <c r="R191" i="22"/>
  <c r="P191" i="22"/>
  <c r="BI190" i="22"/>
  <c r="BH190" i="22"/>
  <c r="BG190" i="22"/>
  <c r="BE190" i="22"/>
  <c r="T190" i="22"/>
  <c r="R190" i="22"/>
  <c r="P190" i="22"/>
  <c r="BI189" i="22"/>
  <c r="BH189" i="22"/>
  <c r="BG189" i="22"/>
  <c r="BE189" i="22"/>
  <c r="T189" i="22"/>
  <c r="R189" i="22"/>
  <c r="P189" i="22"/>
  <c r="BI188" i="22"/>
  <c r="BH188" i="22"/>
  <c r="BG188" i="22"/>
  <c r="BE188" i="22"/>
  <c r="T188" i="22"/>
  <c r="R188" i="22"/>
  <c r="P188" i="22"/>
  <c r="BI187" i="22"/>
  <c r="BH187" i="22"/>
  <c r="BG187" i="22"/>
  <c r="BE187" i="22"/>
  <c r="T187" i="22"/>
  <c r="R187" i="22"/>
  <c r="P187" i="22"/>
  <c r="BI186" i="22"/>
  <c r="BH186" i="22"/>
  <c r="BG186" i="22"/>
  <c r="BE186" i="22"/>
  <c r="T186" i="22"/>
  <c r="R186" i="22"/>
  <c r="P186" i="22"/>
  <c r="BI185" i="22"/>
  <c r="BH185" i="22"/>
  <c r="BG185" i="22"/>
  <c r="BE185" i="22"/>
  <c r="T185" i="22"/>
  <c r="R185" i="22"/>
  <c r="P185" i="22"/>
  <c r="BI184" i="22"/>
  <c r="BH184" i="22"/>
  <c r="BG184" i="22"/>
  <c r="BE184" i="22"/>
  <c r="T184" i="22"/>
  <c r="R184" i="22"/>
  <c r="P184" i="22"/>
  <c r="BI183" i="22"/>
  <c r="BH183" i="22"/>
  <c r="BG183" i="22"/>
  <c r="BE183" i="22"/>
  <c r="T183" i="22"/>
  <c r="R183" i="22"/>
  <c r="P183" i="22"/>
  <c r="BI182" i="22"/>
  <c r="BH182" i="22"/>
  <c r="BG182" i="22"/>
  <c r="BE182" i="22"/>
  <c r="T182" i="22"/>
  <c r="R182" i="22"/>
  <c r="P182" i="22"/>
  <c r="BI181" i="22"/>
  <c r="BH181" i="22"/>
  <c r="BG181" i="22"/>
  <c r="BE181" i="22"/>
  <c r="T181" i="22"/>
  <c r="R181" i="22"/>
  <c r="P181" i="22"/>
  <c r="BI180" i="22"/>
  <c r="BH180" i="22"/>
  <c r="BG180" i="22"/>
  <c r="BE180" i="22"/>
  <c r="T180" i="22"/>
  <c r="R180" i="22"/>
  <c r="P180" i="22"/>
  <c r="BI179" i="22"/>
  <c r="BH179" i="22"/>
  <c r="BG179" i="22"/>
  <c r="BE179" i="22"/>
  <c r="T179" i="22"/>
  <c r="R179" i="22"/>
  <c r="P179" i="22"/>
  <c r="BI178" i="22"/>
  <c r="BH178" i="22"/>
  <c r="BG178" i="22"/>
  <c r="BE178" i="22"/>
  <c r="T178" i="22"/>
  <c r="R178" i="22"/>
  <c r="P178" i="22"/>
  <c r="BI177" i="22"/>
  <c r="BH177" i="22"/>
  <c r="BG177" i="22"/>
  <c r="BE177" i="22"/>
  <c r="T177" i="22"/>
  <c r="R177" i="22"/>
  <c r="P177" i="22"/>
  <c r="BI176" i="22"/>
  <c r="BH176" i="22"/>
  <c r="BG176" i="22"/>
  <c r="BE176" i="22"/>
  <c r="T176" i="22"/>
  <c r="R176" i="22"/>
  <c r="P176" i="22"/>
  <c r="BI175" i="22"/>
  <c r="BH175" i="22"/>
  <c r="BG175" i="22"/>
  <c r="BE175" i="22"/>
  <c r="T175" i="22"/>
  <c r="R175" i="22"/>
  <c r="P175" i="22"/>
  <c r="BI174" i="22"/>
  <c r="BH174" i="22"/>
  <c r="BG174" i="22"/>
  <c r="BE174" i="22"/>
  <c r="T174" i="22"/>
  <c r="R174" i="22"/>
  <c r="P174" i="22"/>
  <c r="BI172" i="22"/>
  <c r="BH172" i="22"/>
  <c r="BG172" i="22"/>
  <c r="BE172" i="22"/>
  <c r="T172" i="22"/>
  <c r="R172" i="22"/>
  <c r="P172" i="22"/>
  <c r="BI171" i="22"/>
  <c r="BH171" i="22"/>
  <c r="BG171" i="22"/>
  <c r="BE171" i="22"/>
  <c r="T171" i="22"/>
  <c r="R171" i="22"/>
  <c r="P171" i="22"/>
  <c r="BI170" i="22"/>
  <c r="BH170" i="22"/>
  <c r="BG170" i="22"/>
  <c r="BE170" i="22"/>
  <c r="T170" i="22"/>
  <c r="R170" i="22"/>
  <c r="P170" i="22"/>
  <c r="BI169" i="22"/>
  <c r="BH169" i="22"/>
  <c r="BG169" i="22"/>
  <c r="BE169" i="22"/>
  <c r="T169" i="22"/>
  <c r="R169" i="22"/>
  <c r="P169" i="22"/>
  <c r="BI168" i="22"/>
  <c r="BH168" i="22"/>
  <c r="BG168" i="22"/>
  <c r="BE168" i="22"/>
  <c r="T168" i="22"/>
  <c r="R168" i="22"/>
  <c r="P168" i="22"/>
  <c r="BI167" i="22"/>
  <c r="BH167" i="22"/>
  <c r="BG167" i="22"/>
  <c r="BE167" i="22"/>
  <c r="T167" i="22"/>
  <c r="R167" i="22"/>
  <c r="P167" i="22"/>
  <c r="BI166" i="22"/>
  <c r="BH166" i="22"/>
  <c r="BG166" i="22"/>
  <c r="BE166" i="22"/>
  <c r="T166" i="22"/>
  <c r="R166" i="22"/>
  <c r="P166" i="22"/>
  <c r="BI165" i="22"/>
  <c r="BH165" i="22"/>
  <c r="BG165" i="22"/>
  <c r="BE165" i="22"/>
  <c r="T165" i="22"/>
  <c r="R165" i="22"/>
  <c r="P165" i="22"/>
  <c r="BI163" i="22"/>
  <c r="BH163" i="22"/>
  <c r="BG163" i="22"/>
  <c r="BE163" i="22"/>
  <c r="T163" i="22"/>
  <c r="R163" i="22"/>
  <c r="P163" i="22"/>
  <c r="BI162" i="22"/>
  <c r="BH162" i="22"/>
  <c r="BG162" i="22"/>
  <c r="BE162" i="22"/>
  <c r="T162" i="22"/>
  <c r="R162" i="22"/>
  <c r="P162" i="22"/>
  <c r="BI161" i="22"/>
  <c r="BH161" i="22"/>
  <c r="BG161" i="22"/>
  <c r="BE161" i="22"/>
  <c r="T161" i="22"/>
  <c r="R161" i="22"/>
  <c r="P161" i="22"/>
  <c r="BI159" i="22"/>
  <c r="BH159" i="22"/>
  <c r="BG159" i="22"/>
  <c r="BE159" i="22"/>
  <c r="T159" i="22"/>
  <c r="R159" i="22"/>
  <c r="P159" i="22"/>
  <c r="BI158" i="22"/>
  <c r="BH158" i="22"/>
  <c r="BG158" i="22"/>
  <c r="BE158" i="22"/>
  <c r="T158" i="22"/>
  <c r="R158" i="22"/>
  <c r="P158" i="22"/>
  <c r="BI157" i="22"/>
  <c r="BH157" i="22"/>
  <c r="BG157" i="22"/>
  <c r="BE157" i="22"/>
  <c r="T157" i="22"/>
  <c r="R157" i="22"/>
  <c r="P157" i="22"/>
  <c r="BI156" i="22"/>
  <c r="BH156" i="22"/>
  <c r="BG156" i="22"/>
  <c r="BE156" i="22"/>
  <c r="T156" i="22"/>
  <c r="R156" i="22"/>
  <c r="P156" i="22"/>
  <c r="BI155" i="22"/>
  <c r="BH155" i="22"/>
  <c r="BG155" i="22"/>
  <c r="BE155" i="22"/>
  <c r="T155" i="22"/>
  <c r="R155" i="22"/>
  <c r="P155" i="22"/>
  <c r="BI154" i="22"/>
  <c r="BH154" i="22"/>
  <c r="BG154" i="22"/>
  <c r="BE154" i="22"/>
  <c r="T154" i="22"/>
  <c r="R154" i="22"/>
  <c r="P154" i="22"/>
  <c r="BI153" i="22"/>
  <c r="BH153" i="22"/>
  <c r="BG153" i="22"/>
  <c r="BE153" i="22"/>
  <c r="T153" i="22"/>
  <c r="R153" i="22"/>
  <c r="P153" i="22"/>
  <c r="BI152" i="22"/>
  <c r="BH152" i="22"/>
  <c r="BG152" i="22"/>
  <c r="BE152" i="22"/>
  <c r="T152" i="22"/>
  <c r="R152" i="22"/>
  <c r="P152" i="22"/>
  <c r="BI151" i="22"/>
  <c r="BH151" i="22"/>
  <c r="BG151" i="22"/>
  <c r="BE151" i="22"/>
  <c r="T151" i="22"/>
  <c r="R151" i="22"/>
  <c r="P151" i="22"/>
  <c r="BI150" i="22"/>
  <c r="BH150" i="22"/>
  <c r="BG150" i="22"/>
  <c r="BE150" i="22"/>
  <c r="T150" i="22"/>
  <c r="R150" i="22"/>
  <c r="P150" i="22"/>
  <c r="BI149" i="22"/>
  <c r="BH149" i="22"/>
  <c r="BG149" i="22"/>
  <c r="BE149" i="22"/>
  <c r="T149" i="22"/>
  <c r="R149" i="22"/>
  <c r="P149" i="22"/>
  <c r="BI148" i="22"/>
  <c r="BH148" i="22"/>
  <c r="BG148" i="22"/>
  <c r="BE148" i="22"/>
  <c r="T148" i="22"/>
  <c r="R148" i="22"/>
  <c r="P148" i="22"/>
  <c r="BI147" i="22"/>
  <c r="BH147" i="22"/>
  <c r="BG147" i="22"/>
  <c r="BE147" i="22"/>
  <c r="T147" i="22"/>
  <c r="R147" i="22"/>
  <c r="P147" i="22"/>
  <c r="BI146" i="22"/>
  <c r="BH146" i="22"/>
  <c r="BG146" i="22"/>
  <c r="BE146" i="22"/>
  <c r="T146" i="22"/>
  <c r="R146" i="22"/>
  <c r="P146" i="22"/>
  <c r="BI145" i="22"/>
  <c r="BH145" i="22"/>
  <c r="BG145" i="22"/>
  <c r="BE145" i="22"/>
  <c r="T145" i="22"/>
  <c r="R145" i="22"/>
  <c r="P145" i="22"/>
  <c r="BI144" i="22"/>
  <c r="BH144" i="22"/>
  <c r="BG144" i="22"/>
  <c r="BE144" i="22"/>
  <c r="T144" i="22"/>
  <c r="R144" i="22"/>
  <c r="P144" i="22"/>
  <c r="BI143" i="22"/>
  <c r="BH143" i="22"/>
  <c r="BG143" i="22"/>
  <c r="BE143" i="22"/>
  <c r="T143" i="22"/>
  <c r="R143" i="22"/>
  <c r="P143" i="22"/>
  <c r="BI142" i="22"/>
  <c r="BH142" i="22"/>
  <c r="BG142" i="22"/>
  <c r="BE142" i="22"/>
  <c r="T142" i="22"/>
  <c r="R142" i="22"/>
  <c r="P142" i="22"/>
  <c r="BI141" i="22"/>
  <c r="BH141" i="22"/>
  <c r="BG141" i="22"/>
  <c r="BE141" i="22"/>
  <c r="T141" i="22"/>
  <c r="R141" i="22"/>
  <c r="P141" i="22"/>
  <c r="BI140" i="22"/>
  <c r="BH140" i="22"/>
  <c r="BG140" i="22"/>
  <c r="BE140" i="22"/>
  <c r="T140" i="22"/>
  <c r="R140" i="22"/>
  <c r="P140" i="22"/>
  <c r="BI139" i="22"/>
  <c r="BH139" i="22"/>
  <c r="BG139" i="22"/>
  <c r="BE139" i="22"/>
  <c r="T139" i="22"/>
  <c r="R139" i="22"/>
  <c r="P139" i="22"/>
  <c r="BI138" i="22"/>
  <c r="BH138" i="22"/>
  <c r="BG138" i="22"/>
  <c r="BE138" i="22"/>
  <c r="T138" i="22"/>
  <c r="R138" i="22"/>
  <c r="P138" i="22"/>
  <c r="BI137" i="22"/>
  <c r="BH137" i="22"/>
  <c r="BG137" i="22"/>
  <c r="BE137" i="22"/>
  <c r="T137" i="22"/>
  <c r="R137" i="22"/>
  <c r="P137" i="22"/>
  <c r="BI136" i="22"/>
  <c r="BH136" i="22"/>
  <c r="BG136" i="22"/>
  <c r="BE136" i="22"/>
  <c r="T136" i="22"/>
  <c r="R136" i="22"/>
  <c r="P136" i="22"/>
  <c r="BI135" i="22"/>
  <c r="BH135" i="22"/>
  <c r="BG135" i="22"/>
  <c r="BE135" i="22"/>
  <c r="T135" i="22"/>
  <c r="R135" i="22"/>
  <c r="P135" i="22"/>
  <c r="BI134" i="22"/>
  <c r="BH134" i="22"/>
  <c r="BG134" i="22"/>
  <c r="BE134" i="22"/>
  <c r="T134" i="22"/>
  <c r="R134" i="22"/>
  <c r="P134" i="22"/>
  <c r="BI133" i="22"/>
  <c r="BH133" i="22"/>
  <c r="BG133" i="22"/>
  <c r="BE133" i="22"/>
  <c r="T133" i="22"/>
  <c r="R133" i="22"/>
  <c r="P133" i="22"/>
  <c r="F124" i="22"/>
  <c r="E122" i="22"/>
  <c r="F91" i="22"/>
  <c r="E89" i="22"/>
  <c r="J26" i="22"/>
  <c r="E26" i="22"/>
  <c r="J94" i="22"/>
  <c r="J25" i="22"/>
  <c r="J23" i="22"/>
  <c r="E23" i="22"/>
  <c r="J126" i="22"/>
  <c r="J22" i="22"/>
  <c r="J20" i="22"/>
  <c r="E20" i="22"/>
  <c r="F127" i="22"/>
  <c r="J19" i="22"/>
  <c r="J17" i="22"/>
  <c r="E17" i="22"/>
  <c r="F126" i="22"/>
  <c r="J16" i="22"/>
  <c r="J14" i="22"/>
  <c r="J124" i="22"/>
  <c r="E7" i="22"/>
  <c r="E85" i="22"/>
  <c r="J39" i="21"/>
  <c r="J38" i="21"/>
  <c r="AY116" i="1"/>
  <c r="J37" i="21"/>
  <c r="AX116" i="1"/>
  <c r="BI220" i="21"/>
  <c r="BH220" i="21"/>
  <c r="BG220" i="21"/>
  <c r="BE220" i="21"/>
  <c r="T220" i="21"/>
  <c r="R220" i="21"/>
  <c r="P220" i="21"/>
  <c r="BI219" i="21"/>
  <c r="BH219" i="21"/>
  <c r="BG219" i="21"/>
  <c r="BE219" i="21"/>
  <c r="T219" i="21"/>
  <c r="R219" i="21"/>
  <c r="P219" i="21"/>
  <c r="BI218" i="21"/>
  <c r="BH218" i="21"/>
  <c r="BG218" i="21"/>
  <c r="BE218" i="21"/>
  <c r="T218" i="21"/>
  <c r="R218" i="21"/>
  <c r="P218" i="21"/>
  <c r="BI217" i="21"/>
  <c r="BH217" i="21"/>
  <c r="BG217" i="21"/>
  <c r="BE217" i="21"/>
  <c r="T217" i="21"/>
  <c r="R217" i="21"/>
  <c r="P217" i="21"/>
  <c r="BI216" i="21"/>
  <c r="BH216" i="21"/>
  <c r="BG216" i="21"/>
  <c r="BE216" i="21"/>
  <c r="T216" i="21"/>
  <c r="R216" i="21"/>
  <c r="P216" i="21"/>
  <c r="BI215" i="21"/>
  <c r="BH215" i="21"/>
  <c r="BG215" i="21"/>
  <c r="BE215" i="21"/>
  <c r="T215" i="21"/>
  <c r="R215" i="21"/>
  <c r="P215" i="21"/>
  <c r="BI214" i="21"/>
  <c r="BH214" i="21"/>
  <c r="BG214" i="21"/>
  <c r="BE214" i="21"/>
  <c r="T214" i="21"/>
  <c r="R214" i="21"/>
  <c r="P214" i="21"/>
  <c r="BI213" i="21"/>
  <c r="BH213" i="21"/>
  <c r="BG213" i="21"/>
  <c r="BE213" i="21"/>
  <c r="T213" i="21"/>
  <c r="R213" i="21"/>
  <c r="P213" i="21"/>
  <c r="BI212" i="21"/>
  <c r="BH212" i="21"/>
  <c r="BG212" i="21"/>
  <c r="BE212" i="21"/>
  <c r="T212" i="21"/>
  <c r="R212" i="21"/>
  <c r="P212" i="21"/>
  <c r="BI211" i="21"/>
  <c r="BH211" i="21"/>
  <c r="BG211" i="21"/>
  <c r="BE211" i="21"/>
  <c r="T211" i="21"/>
  <c r="R211" i="21"/>
  <c r="P211" i="21"/>
  <c r="BI210" i="21"/>
  <c r="BH210" i="21"/>
  <c r="BG210" i="21"/>
  <c r="BE210" i="21"/>
  <c r="T210" i="21"/>
  <c r="R210" i="21"/>
  <c r="P210" i="21"/>
  <c r="BI209" i="21"/>
  <c r="BH209" i="21"/>
  <c r="BG209" i="21"/>
  <c r="BE209" i="21"/>
  <c r="T209" i="21"/>
  <c r="R209" i="21"/>
  <c r="P209" i="21"/>
  <c r="BI207" i="21"/>
  <c r="BH207" i="21"/>
  <c r="BG207" i="21"/>
  <c r="BE207" i="21"/>
  <c r="T207" i="21"/>
  <c r="T206" i="21"/>
  <c r="R207" i="21"/>
  <c r="R206" i="21"/>
  <c r="P207" i="21"/>
  <c r="P206" i="21"/>
  <c r="BI204" i="21"/>
  <c r="BH204" i="21"/>
  <c r="BG204" i="21"/>
  <c r="BE204" i="21"/>
  <c r="T204" i="21"/>
  <c r="T203" i="21"/>
  <c r="R204" i="21"/>
  <c r="R203" i="21"/>
  <c r="P204" i="21"/>
  <c r="P203" i="21"/>
  <c r="BI202" i="21"/>
  <c r="BH202" i="21"/>
  <c r="BG202" i="21"/>
  <c r="BE202" i="21"/>
  <c r="T202" i="21"/>
  <c r="R202" i="21"/>
  <c r="P202" i="21"/>
  <c r="BI201" i="21"/>
  <c r="BH201" i="21"/>
  <c r="BG201" i="21"/>
  <c r="BE201" i="21"/>
  <c r="T201" i="21"/>
  <c r="R201" i="21"/>
  <c r="P201" i="21"/>
  <c r="BI200" i="21"/>
  <c r="BH200" i="21"/>
  <c r="BG200" i="21"/>
  <c r="BE200" i="21"/>
  <c r="T200" i="21"/>
  <c r="R200" i="21"/>
  <c r="P200" i="21"/>
  <c r="BI199" i="21"/>
  <c r="BH199" i="21"/>
  <c r="BG199" i="21"/>
  <c r="BE199" i="21"/>
  <c r="T199" i="21"/>
  <c r="R199" i="21"/>
  <c r="P199" i="21"/>
  <c r="BI198" i="21"/>
  <c r="BH198" i="21"/>
  <c r="BG198" i="21"/>
  <c r="BE198" i="21"/>
  <c r="T198" i="21"/>
  <c r="R198" i="21"/>
  <c r="P198" i="21"/>
  <c r="BI197" i="21"/>
  <c r="BH197" i="21"/>
  <c r="BG197" i="21"/>
  <c r="BE197" i="21"/>
  <c r="T197" i="21"/>
  <c r="R197" i="21"/>
  <c r="P197" i="21"/>
  <c r="BI195" i="21"/>
  <c r="BH195" i="21"/>
  <c r="BG195" i="21"/>
  <c r="BE195" i="21"/>
  <c r="T195" i="21"/>
  <c r="R195" i="21"/>
  <c r="P195" i="21"/>
  <c r="BI194" i="21"/>
  <c r="BH194" i="21"/>
  <c r="BG194" i="21"/>
  <c r="BE194" i="21"/>
  <c r="T194" i="21"/>
  <c r="R194" i="21"/>
  <c r="P194" i="21"/>
  <c r="BI193" i="21"/>
  <c r="BH193" i="21"/>
  <c r="BG193" i="21"/>
  <c r="BE193" i="21"/>
  <c r="T193" i="21"/>
  <c r="R193" i="21"/>
  <c r="P193" i="21"/>
  <c r="BI192" i="21"/>
  <c r="BH192" i="21"/>
  <c r="BG192" i="21"/>
  <c r="BE192" i="21"/>
  <c r="T192" i="21"/>
  <c r="R192" i="21"/>
  <c r="P192" i="21"/>
  <c r="BI191" i="21"/>
  <c r="BH191" i="21"/>
  <c r="BG191" i="21"/>
  <c r="BE191" i="21"/>
  <c r="T191" i="21"/>
  <c r="R191" i="21"/>
  <c r="P191" i="21"/>
  <c r="BI190" i="21"/>
  <c r="BH190" i="21"/>
  <c r="BG190" i="21"/>
  <c r="BE190" i="21"/>
  <c r="T190" i="21"/>
  <c r="R190" i="21"/>
  <c r="P190" i="21"/>
  <c r="BI189" i="21"/>
  <c r="BH189" i="21"/>
  <c r="BG189" i="21"/>
  <c r="BE189" i="21"/>
  <c r="T189" i="21"/>
  <c r="R189" i="21"/>
  <c r="P189" i="21"/>
  <c r="BI188" i="21"/>
  <c r="BH188" i="21"/>
  <c r="BG188" i="21"/>
  <c r="BE188" i="21"/>
  <c r="T188" i="21"/>
  <c r="R188" i="21"/>
  <c r="P188" i="21"/>
  <c r="BI187" i="21"/>
  <c r="BH187" i="21"/>
  <c r="BG187" i="21"/>
  <c r="BE187" i="21"/>
  <c r="T187" i="21"/>
  <c r="R187" i="21"/>
  <c r="P187" i="21"/>
  <c r="BI186" i="21"/>
  <c r="BH186" i="21"/>
  <c r="BG186" i="21"/>
  <c r="BE186" i="21"/>
  <c r="T186" i="21"/>
  <c r="R186" i="21"/>
  <c r="P186" i="21"/>
  <c r="BI185" i="21"/>
  <c r="BH185" i="21"/>
  <c r="BG185" i="21"/>
  <c r="BE185" i="21"/>
  <c r="T185" i="21"/>
  <c r="R185" i="21"/>
  <c r="P185" i="21"/>
  <c r="BI184" i="21"/>
  <c r="BH184" i="21"/>
  <c r="BG184" i="21"/>
  <c r="BE184" i="21"/>
  <c r="T184" i="21"/>
  <c r="R184" i="21"/>
  <c r="P184" i="21"/>
  <c r="BI183" i="21"/>
  <c r="BH183" i="21"/>
  <c r="BG183" i="21"/>
  <c r="BE183" i="21"/>
  <c r="T183" i="21"/>
  <c r="R183" i="21"/>
  <c r="P183" i="21"/>
  <c r="BI182" i="21"/>
  <c r="BH182" i="21"/>
  <c r="BG182" i="21"/>
  <c r="BE182" i="21"/>
  <c r="T182" i="21"/>
  <c r="R182" i="21"/>
  <c r="P182" i="21"/>
  <c r="BI181" i="21"/>
  <c r="BH181" i="21"/>
  <c r="BG181" i="21"/>
  <c r="BE181" i="21"/>
  <c r="T181" i="21"/>
  <c r="R181" i="21"/>
  <c r="P181" i="21"/>
  <c r="BI180" i="21"/>
  <c r="BH180" i="21"/>
  <c r="BG180" i="21"/>
  <c r="BE180" i="21"/>
  <c r="T180" i="21"/>
  <c r="R180" i="21"/>
  <c r="P180" i="21"/>
  <c r="BI179" i="21"/>
  <c r="BH179" i="21"/>
  <c r="BG179" i="21"/>
  <c r="BE179" i="21"/>
  <c r="T179" i="21"/>
  <c r="R179" i="21"/>
  <c r="P179" i="21"/>
  <c r="BI178" i="21"/>
  <c r="BH178" i="21"/>
  <c r="BG178" i="21"/>
  <c r="BE178" i="21"/>
  <c r="T178" i="21"/>
  <c r="R178" i="21"/>
  <c r="P178" i="21"/>
  <c r="BI177" i="21"/>
  <c r="BH177" i="21"/>
  <c r="BG177" i="21"/>
  <c r="BE177" i="21"/>
  <c r="T177" i="21"/>
  <c r="R177" i="21"/>
  <c r="P177" i="21"/>
  <c r="BI176" i="21"/>
  <c r="BH176" i="21"/>
  <c r="BG176" i="21"/>
  <c r="BE176" i="21"/>
  <c r="T176" i="21"/>
  <c r="R176" i="21"/>
  <c r="P176" i="21"/>
  <c r="BI175" i="21"/>
  <c r="BH175" i="21"/>
  <c r="BG175" i="21"/>
  <c r="BE175" i="21"/>
  <c r="T175" i="21"/>
  <c r="R175" i="21"/>
  <c r="P175" i="21"/>
  <c r="BI174" i="21"/>
  <c r="BH174" i="21"/>
  <c r="BG174" i="21"/>
  <c r="BE174" i="21"/>
  <c r="T174" i="21"/>
  <c r="R174" i="21"/>
  <c r="P174" i="21"/>
  <c r="BI173" i="21"/>
  <c r="BH173" i="21"/>
  <c r="BG173" i="21"/>
  <c r="BE173" i="21"/>
  <c r="T173" i="21"/>
  <c r="R173" i="21"/>
  <c r="P173" i="21"/>
  <c r="BI172" i="21"/>
  <c r="BH172" i="21"/>
  <c r="BG172" i="21"/>
  <c r="BE172" i="21"/>
  <c r="T172" i="21"/>
  <c r="R172" i="21"/>
  <c r="P172" i="21"/>
  <c r="BI171" i="21"/>
  <c r="BH171" i="21"/>
  <c r="BG171" i="21"/>
  <c r="BE171" i="21"/>
  <c r="T171" i="21"/>
  <c r="R171" i="21"/>
  <c r="P171" i="21"/>
  <c r="BI170" i="21"/>
  <c r="BH170" i="21"/>
  <c r="BG170" i="21"/>
  <c r="BE170" i="21"/>
  <c r="T170" i="21"/>
  <c r="R170" i="21"/>
  <c r="P170" i="21"/>
  <c r="BI169" i="21"/>
  <c r="BH169" i="21"/>
  <c r="BG169" i="21"/>
  <c r="BE169" i="21"/>
  <c r="T169" i="21"/>
  <c r="R169" i="21"/>
  <c r="P169" i="21"/>
  <c r="BI168" i="21"/>
  <c r="BH168" i="21"/>
  <c r="BG168" i="21"/>
  <c r="BE168" i="21"/>
  <c r="T168" i="21"/>
  <c r="R168" i="21"/>
  <c r="P168" i="21"/>
  <c r="BI166" i="21"/>
  <c r="BH166" i="21"/>
  <c r="BG166" i="21"/>
  <c r="BE166" i="21"/>
  <c r="T166" i="21"/>
  <c r="R166" i="21"/>
  <c r="P166" i="21"/>
  <c r="BI165" i="21"/>
  <c r="BH165" i="21"/>
  <c r="BG165" i="21"/>
  <c r="BE165" i="21"/>
  <c r="T165" i="21"/>
  <c r="R165" i="21"/>
  <c r="P165" i="21"/>
  <c r="BI164" i="21"/>
  <c r="BH164" i="21"/>
  <c r="BG164" i="21"/>
  <c r="BE164" i="21"/>
  <c r="T164" i="21"/>
  <c r="R164" i="21"/>
  <c r="P164" i="21"/>
  <c r="BI163" i="21"/>
  <c r="BH163" i="21"/>
  <c r="BG163" i="21"/>
  <c r="BE163" i="21"/>
  <c r="T163" i="21"/>
  <c r="R163" i="21"/>
  <c r="P163" i="21"/>
  <c r="BI162" i="21"/>
  <c r="BH162" i="21"/>
  <c r="BG162" i="21"/>
  <c r="BE162" i="21"/>
  <c r="T162" i="21"/>
  <c r="R162" i="21"/>
  <c r="P162" i="21"/>
  <c r="BI161" i="21"/>
  <c r="BH161" i="21"/>
  <c r="BG161" i="21"/>
  <c r="BE161" i="21"/>
  <c r="T161" i="21"/>
  <c r="R161" i="21"/>
  <c r="P161" i="21"/>
  <c r="BI159" i="21"/>
  <c r="BH159" i="21"/>
  <c r="BG159" i="21"/>
  <c r="BE159" i="21"/>
  <c r="T159" i="21"/>
  <c r="R159" i="21"/>
  <c r="P159" i="21"/>
  <c r="BI158" i="21"/>
  <c r="BH158" i="21"/>
  <c r="BG158" i="21"/>
  <c r="BE158" i="21"/>
  <c r="T158" i="21"/>
  <c r="R158" i="21"/>
  <c r="P158" i="21"/>
  <c r="BI157" i="21"/>
  <c r="BH157" i="21"/>
  <c r="BG157" i="21"/>
  <c r="BE157" i="21"/>
  <c r="T157" i="21"/>
  <c r="R157" i="21"/>
  <c r="P157" i="21"/>
  <c r="BI155" i="21"/>
  <c r="BH155" i="21"/>
  <c r="BG155" i="21"/>
  <c r="BE155" i="21"/>
  <c r="T155" i="21"/>
  <c r="R155" i="21"/>
  <c r="P155" i="21"/>
  <c r="BI154" i="21"/>
  <c r="BH154" i="21"/>
  <c r="BG154" i="21"/>
  <c r="BE154" i="21"/>
  <c r="T154" i="21"/>
  <c r="R154" i="21"/>
  <c r="P154" i="21"/>
  <c r="BI153" i="21"/>
  <c r="BH153" i="21"/>
  <c r="BG153" i="21"/>
  <c r="BE153" i="21"/>
  <c r="T153" i="21"/>
  <c r="R153" i="21"/>
  <c r="P153" i="21"/>
  <c r="BI152" i="21"/>
  <c r="BH152" i="21"/>
  <c r="BG152" i="21"/>
  <c r="BE152" i="21"/>
  <c r="T152" i="21"/>
  <c r="R152" i="21"/>
  <c r="P152" i="21"/>
  <c r="BI151" i="21"/>
  <c r="BH151" i="21"/>
  <c r="BG151" i="21"/>
  <c r="BE151" i="21"/>
  <c r="T151" i="21"/>
  <c r="R151" i="21"/>
  <c r="P151" i="21"/>
  <c r="BI150" i="21"/>
  <c r="BH150" i="21"/>
  <c r="BG150" i="21"/>
  <c r="BE150" i="21"/>
  <c r="T150" i="21"/>
  <c r="R150" i="21"/>
  <c r="P150" i="21"/>
  <c r="BI149" i="21"/>
  <c r="BH149" i="21"/>
  <c r="BG149" i="21"/>
  <c r="BE149" i="21"/>
  <c r="T149" i="21"/>
  <c r="R149" i="21"/>
  <c r="P149" i="21"/>
  <c r="BI148" i="21"/>
  <c r="BH148" i="21"/>
  <c r="BG148" i="21"/>
  <c r="BE148" i="21"/>
  <c r="T148" i="21"/>
  <c r="R148" i="21"/>
  <c r="P148" i="21"/>
  <c r="BI147" i="21"/>
  <c r="BH147" i="21"/>
  <c r="BG147" i="21"/>
  <c r="BE147" i="21"/>
  <c r="T147" i="21"/>
  <c r="R147" i="21"/>
  <c r="P147" i="21"/>
  <c r="BI146" i="21"/>
  <c r="BH146" i="21"/>
  <c r="BG146" i="21"/>
  <c r="BE146" i="21"/>
  <c r="T146" i="21"/>
  <c r="R146" i="21"/>
  <c r="P146" i="21"/>
  <c r="BI145" i="21"/>
  <c r="BH145" i="21"/>
  <c r="BG145" i="21"/>
  <c r="BE145" i="21"/>
  <c r="T145" i="21"/>
  <c r="R145" i="21"/>
  <c r="P145" i="21"/>
  <c r="BI144" i="21"/>
  <c r="BH144" i="21"/>
  <c r="BG144" i="21"/>
  <c r="BE144" i="21"/>
  <c r="T144" i="21"/>
  <c r="R144" i="21"/>
  <c r="P144" i="21"/>
  <c r="BI143" i="21"/>
  <c r="BH143" i="21"/>
  <c r="BG143" i="21"/>
  <c r="BE143" i="21"/>
  <c r="T143" i="21"/>
  <c r="R143" i="21"/>
  <c r="P143" i="21"/>
  <c r="BI142" i="21"/>
  <c r="BH142" i="21"/>
  <c r="BG142" i="21"/>
  <c r="BE142" i="21"/>
  <c r="T142" i="21"/>
  <c r="R142" i="21"/>
  <c r="P142" i="21"/>
  <c r="BI141" i="21"/>
  <c r="BH141" i="21"/>
  <c r="BG141" i="21"/>
  <c r="BE141" i="21"/>
  <c r="T141" i="21"/>
  <c r="R141" i="21"/>
  <c r="P141" i="21"/>
  <c r="BI140" i="21"/>
  <c r="BH140" i="21"/>
  <c r="BG140" i="21"/>
  <c r="BE140" i="21"/>
  <c r="T140" i="21"/>
  <c r="R140" i="21"/>
  <c r="P140" i="21"/>
  <c r="BI139" i="21"/>
  <c r="BH139" i="21"/>
  <c r="BG139" i="21"/>
  <c r="BE139" i="21"/>
  <c r="T139" i="21"/>
  <c r="R139" i="21"/>
  <c r="P139" i="21"/>
  <c r="BI138" i="21"/>
  <c r="BH138" i="21"/>
  <c r="BG138" i="21"/>
  <c r="BE138" i="21"/>
  <c r="T138" i="21"/>
  <c r="R138" i="21"/>
  <c r="P138" i="21"/>
  <c r="BI137" i="21"/>
  <c r="BH137" i="21"/>
  <c r="BG137" i="21"/>
  <c r="BE137" i="21"/>
  <c r="T137" i="21"/>
  <c r="R137" i="21"/>
  <c r="P137" i="21"/>
  <c r="BI136" i="21"/>
  <c r="BH136" i="21"/>
  <c r="BG136" i="21"/>
  <c r="BE136" i="21"/>
  <c r="T136" i="21"/>
  <c r="R136" i="21"/>
  <c r="P136" i="21"/>
  <c r="BI135" i="21"/>
  <c r="BH135" i="21"/>
  <c r="BG135" i="21"/>
  <c r="BE135" i="21"/>
  <c r="T135" i="21"/>
  <c r="R135" i="21"/>
  <c r="P135" i="21"/>
  <c r="BI134" i="21"/>
  <c r="BH134" i="21"/>
  <c r="BG134" i="21"/>
  <c r="BE134" i="21"/>
  <c r="T134" i="21"/>
  <c r="R134" i="21"/>
  <c r="P134" i="21"/>
  <c r="BI133" i="21"/>
  <c r="BH133" i="21"/>
  <c r="BG133" i="21"/>
  <c r="BE133" i="21"/>
  <c r="T133" i="21"/>
  <c r="R133" i="21"/>
  <c r="P133" i="21"/>
  <c r="F124" i="21"/>
  <c r="E122" i="21"/>
  <c r="F91" i="21"/>
  <c r="E89" i="21"/>
  <c r="J26" i="21"/>
  <c r="E26" i="21"/>
  <c r="J94" i="21"/>
  <c r="J25" i="21"/>
  <c r="J23" i="21"/>
  <c r="E23" i="21"/>
  <c r="J126" i="21" s="1"/>
  <c r="J22" i="21"/>
  <c r="J20" i="21"/>
  <c r="E20" i="21"/>
  <c r="F127" i="21" s="1"/>
  <c r="J19" i="21"/>
  <c r="J17" i="21"/>
  <c r="E17" i="21"/>
  <c r="F93" i="21" s="1"/>
  <c r="J16" i="21"/>
  <c r="J14" i="21"/>
  <c r="J91" i="21" s="1"/>
  <c r="E7" i="21"/>
  <c r="E118" i="21" s="1"/>
  <c r="J39" i="20"/>
  <c r="J38" i="20"/>
  <c r="AY115" i="1"/>
  <c r="J37" i="20"/>
  <c r="AX115" i="1"/>
  <c r="BI225" i="20"/>
  <c r="BH225" i="20"/>
  <c r="BG225" i="20"/>
  <c r="BE225" i="20"/>
  <c r="T225" i="20"/>
  <c r="R225" i="20"/>
  <c r="P225" i="20"/>
  <c r="BI224" i="20"/>
  <c r="BH224" i="20"/>
  <c r="BG224" i="20"/>
  <c r="BE224" i="20"/>
  <c r="T224" i="20"/>
  <c r="R224" i="20"/>
  <c r="P224" i="20"/>
  <c r="BI223" i="20"/>
  <c r="BH223" i="20"/>
  <c r="BG223" i="20"/>
  <c r="BE223" i="20"/>
  <c r="T223" i="20"/>
  <c r="R223" i="20"/>
  <c r="P223" i="20"/>
  <c r="BI222" i="20"/>
  <c r="BH222" i="20"/>
  <c r="BG222" i="20"/>
  <c r="BE222" i="20"/>
  <c r="T222" i="20"/>
  <c r="R222" i="20"/>
  <c r="P222" i="20"/>
  <c r="BI221" i="20"/>
  <c r="BH221" i="20"/>
  <c r="BG221" i="20"/>
  <c r="BE221" i="20"/>
  <c r="T221" i="20"/>
  <c r="R221" i="20"/>
  <c r="P221" i="20"/>
  <c r="BI220" i="20"/>
  <c r="BH220" i="20"/>
  <c r="BG220" i="20"/>
  <c r="BE220" i="20"/>
  <c r="T220" i="20"/>
  <c r="R220" i="20"/>
  <c r="P220" i="20"/>
  <c r="BI219" i="20"/>
  <c r="BH219" i="20"/>
  <c r="BG219" i="20"/>
  <c r="BE219" i="20"/>
  <c r="T219" i="20"/>
  <c r="R219" i="20"/>
  <c r="P219" i="20"/>
  <c r="BI218" i="20"/>
  <c r="BH218" i="20"/>
  <c r="BG218" i="20"/>
  <c r="BE218" i="20"/>
  <c r="T218" i="20"/>
  <c r="R218" i="20"/>
  <c r="P218" i="20"/>
  <c r="BI217" i="20"/>
  <c r="BH217" i="20"/>
  <c r="BG217" i="20"/>
  <c r="BE217" i="20"/>
  <c r="T217" i="20"/>
  <c r="R217" i="20"/>
  <c r="P217" i="20"/>
  <c r="BI216" i="20"/>
  <c r="BH216" i="20"/>
  <c r="BG216" i="20"/>
  <c r="BE216" i="20"/>
  <c r="T216" i="20"/>
  <c r="R216" i="20"/>
  <c r="P216" i="20"/>
  <c r="BI215" i="20"/>
  <c r="BH215" i="20"/>
  <c r="BG215" i="20"/>
  <c r="BE215" i="20"/>
  <c r="T215" i="20"/>
  <c r="R215" i="20"/>
  <c r="P215" i="20"/>
  <c r="BI214" i="20"/>
  <c r="BH214" i="20"/>
  <c r="BG214" i="20"/>
  <c r="BE214" i="20"/>
  <c r="T214" i="20"/>
  <c r="R214" i="20"/>
  <c r="P214" i="20"/>
  <c r="BI213" i="20"/>
  <c r="BH213" i="20"/>
  <c r="BG213" i="20"/>
  <c r="BE213" i="20"/>
  <c r="T213" i="20"/>
  <c r="R213" i="20"/>
  <c r="P213" i="20"/>
  <c r="BI212" i="20"/>
  <c r="BH212" i="20"/>
  <c r="BG212" i="20"/>
  <c r="BE212" i="20"/>
  <c r="T212" i="20"/>
  <c r="R212" i="20"/>
  <c r="P212" i="20"/>
  <c r="BI211" i="20"/>
  <c r="BH211" i="20"/>
  <c r="BG211" i="20"/>
  <c r="BE211" i="20"/>
  <c r="T211" i="20"/>
  <c r="R211" i="20"/>
  <c r="P211" i="20"/>
  <c r="BI210" i="20"/>
  <c r="BH210" i="20"/>
  <c r="BG210" i="20"/>
  <c r="BE210" i="20"/>
  <c r="T210" i="20"/>
  <c r="R210" i="20"/>
  <c r="P210" i="20"/>
  <c r="BI208" i="20"/>
  <c r="BH208" i="20"/>
  <c r="BG208" i="20"/>
  <c r="BE208" i="20"/>
  <c r="T208" i="20"/>
  <c r="T207" i="20"/>
  <c r="R208" i="20"/>
  <c r="R207" i="20"/>
  <c r="P208" i="20"/>
  <c r="P207" i="20"/>
  <c r="BI205" i="20"/>
  <c r="BH205" i="20"/>
  <c r="BG205" i="20"/>
  <c r="BE205" i="20"/>
  <c r="T205" i="20"/>
  <c r="T204" i="20"/>
  <c r="R205" i="20"/>
  <c r="R204" i="20"/>
  <c r="P205" i="20"/>
  <c r="P204" i="20"/>
  <c r="BI203" i="20"/>
  <c r="BH203" i="20"/>
  <c r="BG203" i="20"/>
  <c r="BE203" i="20"/>
  <c r="T203" i="20"/>
  <c r="R203" i="20"/>
  <c r="P203" i="20"/>
  <c r="BI202" i="20"/>
  <c r="BH202" i="20"/>
  <c r="BG202" i="20"/>
  <c r="BE202" i="20"/>
  <c r="T202" i="20"/>
  <c r="R202" i="20"/>
  <c r="P202" i="20"/>
  <c r="BI201" i="20"/>
  <c r="BH201" i="20"/>
  <c r="BG201" i="20"/>
  <c r="BE201" i="20"/>
  <c r="T201" i="20"/>
  <c r="R201" i="20"/>
  <c r="P201" i="20"/>
  <c r="BI200" i="20"/>
  <c r="BH200" i="20"/>
  <c r="BG200" i="20"/>
  <c r="BE200" i="20"/>
  <c r="T200" i="20"/>
  <c r="R200" i="20"/>
  <c r="P200" i="20"/>
  <c r="BI199" i="20"/>
  <c r="BH199" i="20"/>
  <c r="BG199" i="20"/>
  <c r="BE199" i="20"/>
  <c r="T199" i="20"/>
  <c r="R199" i="20"/>
  <c r="P199" i="20"/>
  <c r="BI198" i="20"/>
  <c r="BH198" i="20"/>
  <c r="BG198" i="20"/>
  <c r="BE198" i="20"/>
  <c r="T198" i="20"/>
  <c r="R198" i="20"/>
  <c r="P198" i="20"/>
  <c r="BI196" i="20"/>
  <c r="BH196" i="20"/>
  <c r="BG196" i="20"/>
  <c r="BE196" i="20"/>
  <c r="T196" i="20"/>
  <c r="R196" i="20"/>
  <c r="P196" i="20"/>
  <c r="BI195" i="20"/>
  <c r="BH195" i="20"/>
  <c r="BG195" i="20"/>
  <c r="BE195" i="20"/>
  <c r="T195" i="20"/>
  <c r="R195" i="20"/>
  <c r="P195" i="20"/>
  <c r="BI194" i="20"/>
  <c r="BH194" i="20"/>
  <c r="BG194" i="20"/>
  <c r="BE194" i="20"/>
  <c r="T194" i="20"/>
  <c r="R194" i="20"/>
  <c r="P194" i="20"/>
  <c r="BI193" i="20"/>
  <c r="BH193" i="20"/>
  <c r="BG193" i="20"/>
  <c r="BE193" i="20"/>
  <c r="T193" i="20"/>
  <c r="R193" i="20"/>
  <c r="P193" i="20"/>
  <c r="BI192" i="20"/>
  <c r="BH192" i="20"/>
  <c r="BG192" i="20"/>
  <c r="BE192" i="20"/>
  <c r="T192" i="20"/>
  <c r="R192" i="20"/>
  <c r="P192" i="20"/>
  <c r="BI191" i="20"/>
  <c r="BH191" i="20"/>
  <c r="BG191" i="20"/>
  <c r="BE191" i="20"/>
  <c r="T191" i="20"/>
  <c r="R191" i="20"/>
  <c r="P191" i="20"/>
  <c r="BI190" i="20"/>
  <c r="BH190" i="20"/>
  <c r="BG190" i="20"/>
  <c r="BE190" i="20"/>
  <c r="T190" i="20"/>
  <c r="R190" i="20"/>
  <c r="P190" i="20"/>
  <c r="BI189" i="20"/>
  <c r="BH189" i="20"/>
  <c r="BG189" i="20"/>
  <c r="BE189" i="20"/>
  <c r="T189" i="20"/>
  <c r="R189" i="20"/>
  <c r="P189" i="20"/>
  <c r="BI188" i="20"/>
  <c r="BH188" i="20"/>
  <c r="BG188" i="20"/>
  <c r="BE188" i="20"/>
  <c r="T188" i="20"/>
  <c r="R188" i="20"/>
  <c r="P188" i="20"/>
  <c r="BI187" i="20"/>
  <c r="BH187" i="20"/>
  <c r="BG187" i="20"/>
  <c r="BE187" i="20"/>
  <c r="T187" i="20"/>
  <c r="R187" i="20"/>
  <c r="P187" i="20"/>
  <c r="BI186" i="20"/>
  <c r="BH186" i="20"/>
  <c r="BG186" i="20"/>
  <c r="BE186" i="20"/>
  <c r="T186" i="20"/>
  <c r="R186" i="20"/>
  <c r="P186" i="20"/>
  <c r="BI185" i="20"/>
  <c r="BH185" i="20"/>
  <c r="BG185" i="20"/>
  <c r="BE185" i="20"/>
  <c r="T185" i="20"/>
  <c r="R185" i="20"/>
  <c r="P185" i="20"/>
  <c r="BI184" i="20"/>
  <c r="BH184" i="20"/>
  <c r="BG184" i="20"/>
  <c r="BE184" i="20"/>
  <c r="T184" i="20"/>
  <c r="R184" i="20"/>
  <c r="P184" i="20"/>
  <c r="BI183" i="20"/>
  <c r="BH183" i="20"/>
  <c r="BG183" i="20"/>
  <c r="BE183" i="20"/>
  <c r="T183" i="20"/>
  <c r="R183" i="20"/>
  <c r="P183" i="20"/>
  <c r="BI182" i="20"/>
  <c r="BH182" i="20"/>
  <c r="BG182" i="20"/>
  <c r="BE182" i="20"/>
  <c r="T182" i="20"/>
  <c r="R182" i="20"/>
  <c r="P182" i="20"/>
  <c r="BI181" i="20"/>
  <c r="BH181" i="20"/>
  <c r="BG181" i="20"/>
  <c r="BE181" i="20"/>
  <c r="T181" i="20"/>
  <c r="R181" i="20"/>
  <c r="P181" i="20"/>
  <c r="BI180" i="20"/>
  <c r="BH180" i="20"/>
  <c r="BG180" i="20"/>
  <c r="BE180" i="20"/>
  <c r="T180" i="20"/>
  <c r="R180" i="20"/>
  <c r="P180" i="20"/>
  <c r="BI179" i="20"/>
  <c r="BH179" i="20"/>
  <c r="BG179" i="20"/>
  <c r="BE179" i="20"/>
  <c r="T179" i="20"/>
  <c r="R179" i="20"/>
  <c r="P179" i="20"/>
  <c r="BI178" i="20"/>
  <c r="BH178" i="20"/>
  <c r="BG178" i="20"/>
  <c r="BE178" i="20"/>
  <c r="T178" i="20"/>
  <c r="R178" i="20"/>
  <c r="P178" i="20"/>
  <c r="BI177" i="20"/>
  <c r="BH177" i="20"/>
  <c r="BG177" i="20"/>
  <c r="BE177" i="20"/>
  <c r="T177" i="20"/>
  <c r="R177" i="20"/>
  <c r="P177" i="20"/>
  <c r="BI176" i="20"/>
  <c r="BH176" i="20"/>
  <c r="BG176" i="20"/>
  <c r="BE176" i="20"/>
  <c r="T176" i="20"/>
  <c r="R176" i="20"/>
  <c r="P176" i="20"/>
  <c r="BI175" i="20"/>
  <c r="BH175" i="20"/>
  <c r="BG175" i="20"/>
  <c r="BE175" i="20"/>
  <c r="T175" i="20"/>
  <c r="R175" i="20"/>
  <c r="P175" i="20"/>
  <c r="BI174" i="20"/>
  <c r="BH174" i="20"/>
  <c r="BG174" i="20"/>
  <c r="BE174" i="20"/>
  <c r="T174" i="20"/>
  <c r="R174" i="20"/>
  <c r="P174" i="20"/>
  <c r="BI173" i="20"/>
  <c r="BH173" i="20"/>
  <c r="BG173" i="20"/>
  <c r="BE173" i="20"/>
  <c r="T173" i="20"/>
  <c r="R173" i="20"/>
  <c r="P173" i="20"/>
  <c r="BI172" i="20"/>
  <c r="BH172" i="20"/>
  <c r="BG172" i="20"/>
  <c r="BE172" i="20"/>
  <c r="T172" i="20"/>
  <c r="R172" i="20"/>
  <c r="P172" i="20"/>
  <c r="BI171" i="20"/>
  <c r="BH171" i="20"/>
  <c r="BG171" i="20"/>
  <c r="BE171" i="20"/>
  <c r="T171" i="20"/>
  <c r="R171" i="20"/>
  <c r="P171" i="20"/>
  <c r="BI170" i="20"/>
  <c r="BH170" i="20"/>
  <c r="BG170" i="20"/>
  <c r="BE170" i="20"/>
  <c r="T170" i="20"/>
  <c r="R170" i="20"/>
  <c r="P170" i="20"/>
  <c r="BI169" i="20"/>
  <c r="BH169" i="20"/>
  <c r="BG169" i="20"/>
  <c r="BE169" i="20"/>
  <c r="T169" i="20"/>
  <c r="R169" i="20"/>
  <c r="P169" i="20"/>
  <c r="BI167" i="20"/>
  <c r="BH167" i="20"/>
  <c r="BG167" i="20"/>
  <c r="BE167" i="20"/>
  <c r="T167" i="20"/>
  <c r="R167" i="20"/>
  <c r="P167" i="20"/>
  <c r="BI166" i="20"/>
  <c r="BH166" i="20"/>
  <c r="BG166" i="20"/>
  <c r="BE166" i="20"/>
  <c r="T166" i="20"/>
  <c r="R166" i="20"/>
  <c r="P166" i="20"/>
  <c r="BI165" i="20"/>
  <c r="BH165" i="20"/>
  <c r="BG165" i="20"/>
  <c r="BE165" i="20"/>
  <c r="T165" i="20"/>
  <c r="R165" i="20"/>
  <c r="P165" i="20"/>
  <c r="BI164" i="20"/>
  <c r="BH164" i="20"/>
  <c r="BG164" i="20"/>
  <c r="BE164" i="20"/>
  <c r="T164" i="20"/>
  <c r="R164" i="20"/>
  <c r="P164" i="20"/>
  <c r="BI163" i="20"/>
  <c r="BH163" i="20"/>
  <c r="BG163" i="20"/>
  <c r="BE163" i="20"/>
  <c r="T163" i="20"/>
  <c r="R163" i="20"/>
  <c r="P163" i="20"/>
  <c r="BI162" i="20"/>
  <c r="BH162" i="20"/>
  <c r="BG162" i="20"/>
  <c r="BE162" i="20"/>
  <c r="T162" i="20"/>
  <c r="R162" i="20"/>
  <c r="P162" i="20"/>
  <c r="BI160" i="20"/>
  <c r="BH160" i="20"/>
  <c r="BG160" i="20"/>
  <c r="BE160" i="20"/>
  <c r="T160" i="20"/>
  <c r="R160" i="20"/>
  <c r="P160" i="20"/>
  <c r="BI159" i="20"/>
  <c r="BH159" i="20"/>
  <c r="BG159" i="20"/>
  <c r="BE159" i="20"/>
  <c r="T159" i="20"/>
  <c r="R159" i="20"/>
  <c r="P159" i="20"/>
  <c r="BI158" i="20"/>
  <c r="BH158" i="20"/>
  <c r="BG158" i="20"/>
  <c r="BE158" i="20"/>
  <c r="T158" i="20"/>
  <c r="R158" i="20"/>
  <c r="P158" i="20"/>
  <c r="BI156" i="20"/>
  <c r="BH156" i="20"/>
  <c r="BG156" i="20"/>
  <c r="BE156" i="20"/>
  <c r="T156" i="20"/>
  <c r="R156" i="20"/>
  <c r="P156" i="20"/>
  <c r="BI155" i="20"/>
  <c r="BH155" i="20"/>
  <c r="BG155" i="20"/>
  <c r="BE155" i="20"/>
  <c r="T155" i="20"/>
  <c r="R155" i="20"/>
  <c r="P155" i="20"/>
  <c r="BI154" i="20"/>
  <c r="BH154" i="20"/>
  <c r="BG154" i="20"/>
  <c r="BE154" i="20"/>
  <c r="T154" i="20"/>
  <c r="R154" i="20"/>
  <c r="P154" i="20"/>
  <c r="BI153" i="20"/>
  <c r="BH153" i="20"/>
  <c r="BG153" i="20"/>
  <c r="BE153" i="20"/>
  <c r="T153" i="20"/>
  <c r="R153" i="20"/>
  <c r="P153" i="20"/>
  <c r="BI152" i="20"/>
  <c r="BH152" i="20"/>
  <c r="BG152" i="20"/>
  <c r="BE152" i="20"/>
  <c r="T152" i="20"/>
  <c r="R152" i="20"/>
  <c r="P152" i="20"/>
  <c r="BI151" i="20"/>
  <c r="BH151" i="20"/>
  <c r="BG151" i="20"/>
  <c r="BE151" i="20"/>
  <c r="T151" i="20"/>
  <c r="R151" i="20"/>
  <c r="P151" i="20"/>
  <c r="BI150" i="20"/>
  <c r="BH150" i="20"/>
  <c r="BG150" i="20"/>
  <c r="BE150" i="20"/>
  <c r="T150" i="20"/>
  <c r="R150" i="20"/>
  <c r="P150" i="20"/>
  <c r="BI149" i="20"/>
  <c r="BH149" i="20"/>
  <c r="BG149" i="20"/>
  <c r="BE149" i="20"/>
  <c r="T149" i="20"/>
  <c r="R149" i="20"/>
  <c r="P149" i="20"/>
  <c r="BI148" i="20"/>
  <c r="BH148" i="20"/>
  <c r="BG148" i="20"/>
  <c r="BE148" i="20"/>
  <c r="T148" i="20"/>
  <c r="R148" i="20"/>
  <c r="P148" i="20"/>
  <c r="BI147" i="20"/>
  <c r="BH147" i="20"/>
  <c r="BG147" i="20"/>
  <c r="BE147" i="20"/>
  <c r="T147" i="20"/>
  <c r="R147" i="20"/>
  <c r="P147" i="20"/>
  <c r="BI146" i="20"/>
  <c r="BH146" i="20"/>
  <c r="BG146" i="20"/>
  <c r="BE146" i="20"/>
  <c r="T146" i="20"/>
  <c r="R146" i="20"/>
  <c r="P146" i="20"/>
  <c r="BI145" i="20"/>
  <c r="BH145" i="20"/>
  <c r="BG145" i="20"/>
  <c r="BE145" i="20"/>
  <c r="T145" i="20"/>
  <c r="R145" i="20"/>
  <c r="P145" i="20"/>
  <c r="BI144" i="20"/>
  <c r="BH144" i="20"/>
  <c r="BG144" i="20"/>
  <c r="BE144" i="20"/>
  <c r="T144" i="20"/>
  <c r="R144" i="20"/>
  <c r="P144" i="20"/>
  <c r="BI143" i="20"/>
  <c r="BH143" i="20"/>
  <c r="BG143" i="20"/>
  <c r="BE143" i="20"/>
  <c r="T143" i="20"/>
  <c r="R143" i="20"/>
  <c r="P143" i="20"/>
  <c r="BI142" i="20"/>
  <c r="BH142" i="20"/>
  <c r="BG142" i="20"/>
  <c r="BE142" i="20"/>
  <c r="T142" i="20"/>
  <c r="R142" i="20"/>
  <c r="P142" i="20"/>
  <c r="BI141" i="20"/>
  <c r="BH141" i="20"/>
  <c r="BG141" i="20"/>
  <c r="BE141" i="20"/>
  <c r="T141" i="20"/>
  <c r="R141" i="20"/>
  <c r="P141" i="20"/>
  <c r="BI140" i="20"/>
  <c r="BH140" i="20"/>
  <c r="BG140" i="20"/>
  <c r="BE140" i="20"/>
  <c r="T140" i="20"/>
  <c r="R140" i="20"/>
  <c r="P140" i="20"/>
  <c r="BI139" i="20"/>
  <c r="BH139" i="20"/>
  <c r="BG139" i="20"/>
  <c r="BE139" i="20"/>
  <c r="T139" i="20"/>
  <c r="R139" i="20"/>
  <c r="P139" i="20"/>
  <c r="BI138" i="20"/>
  <c r="BH138" i="20"/>
  <c r="BG138" i="20"/>
  <c r="BE138" i="20"/>
  <c r="T138" i="20"/>
  <c r="R138" i="20"/>
  <c r="P138" i="20"/>
  <c r="BI137" i="20"/>
  <c r="BH137" i="20"/>
  <c r="BG137" i="20"/>
  <c r="BE137" i="20"/>
  <c r="T137" i="20"/>
  <c r="R137" i="20"/>
  <c r="P137" i="20"/>
  <c r="BI136" i="20"/>
  <c r="BH136" i="20"/>
  <c r="BG136" i="20"/>
  <c r="BE136" i="20"/>
  <c r="T136" i="20"/>
  <c r="R136" i="20"/>
  <c r="P136" i="20"/>
  <c r="BI135" i="20"/>
  <c r="BH135" i="20"/>
  <c r="BG135" i="20"/>
  <c r="BE135" i="20"/>
  <c r="T135" i="20"/>
  <c r="R135" i="20"/>
  <c r="P135" i="20"/>
  <c r="BI134" i="20"/>
  <c r="BH134" i="20"/>
  <c r="BG134" i="20"/>
  <c r="BE134" i="20"/>
  <c r="T134" i="20"/>
  <c r="R134" i="20"/>
  <c r="P134" i="20"/>
  <c r="BI133" i="20"/>
  <c r="BH133" i="20"/>
  <c r="BG133" i="20"/>
  <c r="BE133" i="20"/>
  <c r="T133" i="20"/>
  <c r="R133" i="20"/>
  <c r="P133" i="20"/>
  <c r="F124" i="20"/>
  <c r="E122" i="20"/>
  <c r="F91" i="20"/>
  <c r="E89" i="20"/>
  <c r="J26" i="20"/>
  <c r="E26" i="20"/>
  <c r="J94" i="20"/>
  <c r="J25" i="20"/>
  <c r="J23" i="20"/>
  <c r="E23" i="20"/>
  <c r="J126" i="20"/>
  <c r="J22" i="20"/>
  <c r="J20" i="20"/>
  <c r="E20" i="20"/>
  <c r="F94" i="20"/>
  <c r="J19" i="20"/>
  <c r="J17" i="20"/>
  <c r="E17" i="20"/>
  <c r="F126" i="20"/>
  <c r="J16" i="20"/>
  <c r="J14" i="20"/>
  <c r="J124" i="20"/>
  <c r="E7" i="20"/>
  <c r="E118" i="20"/>
  <c r="J39" i="19"/>
  <c r="J38" i="19"/>
  <c r="AY114" i="1"/>
  <c r="J37" i="19"/>
  <c r="AX114" i="1"/>
  <c r="BI222" i="19"/>
  <c r="BH222" i="19"/>
  <c r="BG222" i="19"/>
  <c r="BE222" i="19"/>
  <c r="T222" i="19"/>
  <c r="R222" i="19"/>
  <c r="P222" i="19"/>
  <c r="BI221" i="19"/>
  <c r="BH221" i="19"/>
  <c r="BG221" i="19"/>
  <c r="BE221" i="19"/>
  <c r="T221" i="19"/>
  <c r="R221" i="19"/>
  <c r="P221" i="19"/>
  <c r="BI220" i="19"/>
  <c r="BH220" i="19"/>
  <c r="BG220" i="19"/>
  <c r="BE220" i="19"/>
  <c r="T220" i="19"/>
  <c r="R220" i="19"/>
  <c r="P220" i="19"/>
  <c r="BI219" i="19"/>
  <c r="BH219" i="19"/>
  <c r="BG219" i="19"/>
  <c r="BE219" i="19"/>
  <c r="T219" i="19"/>
  <c r="R219" i="19"/>
  <c r="P219" i="19"/>
  <c r="BI218" i="19"/>
  <c r="BH218" i="19"/>
  <c r="BG218" i="19"/>
  <c r="BE218" i="19"/>
  <c r="T218" i="19"/>
  <c r="R218" i="19"/>
  <c r="P218" i="19"/>
  <c r="BI217" i="19"/>
  <c r="BH217" i="19"/>
  <c r="BG217" i="19"/>
  <c r="BE217" i="19"/>
  <c r="T217" i="19"/>
  <c r="R217" i="19"/>
  <c r="P217" i="19"/>
  <c r="BI216" i="19"/>
  <c r="BH216" i="19"/>
  <c r="BG216" i="19"/>
  <c r="BE216" i="19"/>
  <c r="T216" i="19"/>
  <c r="R216" i="19"/>
  <c r="P216" i="19"/>
  <c r="BI215" i="19"/>
  <c r="BH215" i="19"/>
  <c r="BG215" i="19"/>
  <c r="BE215" i="19"/>
  <c r="T215" i="19"/>
  <c r="R215" i="19"/>
  <c r="P215" i="19"/>
  <c r="BI214" i="19"/>
  <c r="BH214" i="19"/>
  <c r="BG214" i="19"/>
  <c r="BE214" i="19"/>
  <c r="T214" i="19"/>
  <c r="R214" i="19"/>
  <c r="P214" i="19"/>
  <c r="BI213" i="19"/>
  <c r="BH213" i="19"/>
  <c r="BG213" i="19"/>
  <c r="BE213" i="19"/>
  <c r="T213" i="19"/>
  <c r="R213" i="19"/>
  <c r="P213" i="19"/>
  <c r="BI212" i="19"/>
  <c r="BH212" i="19"/>
  <c r="BG212" i="19"/>
  <c r="BE212" i="19"/>
  <c r="T212" i="19"/>
  <c r="R212" i="19"/>
  <c r="P212" i="19"/>
  <c r="BI211" i="19"/>
  <c r="BH211" i="19"/>
  <c r="BG211" i="19"/>
  <c r="BE211" i="19"/>
  <c r="T211" i="19"/>
  <c r="R211" i="19"/>
  <c r="P211" i="19"/>
  <c r="BI210" i="19"/>
  <c r="BH210" i="19"/>
  <c r="BG210" i="19"/>
  <c r="BE210" i="19"/>
  <c r="T210" i="19"/>
  <c r="R210" i="19"/>
  <c r="P210" i="19"/>
  <c r="BI209" i="19"/>
  <c r="BH209" i="19"/>
  <c r="BG209" i="19"/>
  <c r="BE209" i="19"/>
  <c r="T209" i="19"/>
  <c r="R209" i="19"/>
  <c r="P209" i="19"/>
  <c r="BI208" i="19"/>
  <c r="BH208" i="19"/>
  <c r="BG208" i="19"/>
  <c r="BE208" i="19"/>
  <c r="T208" i="19"/>
  <c r="R208" i="19"/>
  <c r="P208" i="19"/>
  <c r="BI207" i="19"/>
  <c r="BH207" i="19"/>
  <c r="BG207" i="19"/>
  <c r="BE207" i="19"/>
  <c r="T207" i="19"/>
  <c r="R207" i="19"/>
  <c r="P207" i="19"/>
  <c r="BI206" i="19"/>
  <c r="BH206" i="19"/>
  <c r="BG206" i="19"/>
  <c r="BE206" i="19"/>
  <c r="T206" i="19"/>
  <c r="R206" i="19"/>
  <c r="P206" i="19"/>
  <c r="BI204" i="19"/>
  <c r="BH204" i="19"/>
  <c r="BG204" i="19"/>
  <c r="BE204" i="19"/>
  <c r="T204" i="19"/>
  <c r="T203" i="19"/>
  <c r="R204" i="19"/>
  <c r="R203" i="19"/>
  <c r="P204" i="19"/>
  <c r="P203" i="19"/>
  <c r="BI201" i="19"/>
  <c r="BH201" i="19"/>
  <c r="BG201" i="19"/>
  <c r="BE201" i="19"/>
  <c r="T201" i="19"/>
  <c r="T200" i="19"/>
  <c r="R201" i="19"/>
  <c r="R200" i="19"/>
  <c r="P201" i="19"/>
  <c r="P200" i="19"/>
  <c r="BI199" i="19"/>
  <c r="BH199" i="19"/>
  <c r="BG199" i="19"/>
  <c r="BE199" i="19"/>
  <c r="T199" i="19"/>
  <c r="R199" i="19"/>
  <c r="P199" i="19"/>
  <c r="BI198" i="19"/>
  <c r="BH198" i="19"/>
  <c r="BG198" i="19"/>
  <c r="BE198" i="19"/>
  <c r="T198" i="19"/>
  <c r="R198" i="19"/>
  <c r="P198" i="19"/>
  <c r="BI197" i="19"/>
  <c r="BH197" i="19"/>
  <c r="BG197" i="19"/>
  <c r="BE197" i="19"/>
  <c r="T197" i="19"/>
  <c r="R197" i="19"/>
  <c r="P197" i="19"/>
  <c r="BI196" i="19"/>
  <c r="BH196" i="19"/>
  <c r="BG196" i="19"/>
  <c r="BE196" i="19"/>
  <c r="T196" i="19"/>
  <c r="R196" i="19"/>
  <c r="P196" i="19"/>
  <c r="BI195" i="19"/>
  <c r="BH195" i="19"/>
  <c r="BG195" i="19"/>
  <c r="BE195" i="19"/>
  <c r="T195" i="19"/>
  <c r="R195" i="19"/>
  <c r="P195" i="19"/>
  <c r="BI194" i="19"/>
  <c r="BH194" i="19"/>
  <c r="BG194" i="19"/>
  <c r="BE194" i="19"/>
  <c r="T194" i="19"/>
  <c r="R194" i="19"/>
  <c r="P194" i="19"/>
  <c r="BI192" i="19"/>
  <c r="BH192" i="19"/>
  <c r="BG192" i="19"/>
  <c r="BE192" i="19"/>
  <c r="T192" i="19"/>
  <c r="R192" i="19"/>
  <c r="P192" i="19"/>
  <c r="BI191" i="19"/>
  <c r="BH191" i="19"/>
  <c r="BG191" i="19"/>
  <c r="BE191" i="19"/>
  <c r="T191" i="19"/>
  <c r="R191" i="19"/>
  <c r="P191" i="19"/>
  <c r="BI190" i="19"/>
  <c r="BH190" i="19"/>
  <c r="BG190" i="19"/>
  <c r="BE190" i="19"/>
  <c r="T190" i="19"/>
  <c r="R190" i="19"/>
  <c r="P190" i="19"/>
  <c r="BI189" i="19"/>
  <c r="BH189" i="19"/>
  <c r="BG189" i="19"/>
  <c r="BE189" i="19"/>
  <c r="T189" i="19"/>
  <c r="R189" i="19"/>
  <c r="P189" i="19"/>
  <c r="BI188" i="19"/>
  <c r="BH188" i="19"/>
  <c r="BG188" i="19"/>
  <c r="BE188" i="19"/>
  <c r="T188" i="19"/>
  <c r="R188" i="19"/>
  <c r="P188" i="19"/>
  <c r="BI187" i="19"/>
  <c r="BH187" i="19"/>
  <c r="BG187" i="19"/>
  <c r="BE187" i="19"/>
  <c r="T187" i="19"/>
  <c r="R187" i="19"/>
  <c r="P187" i="19"/>
  <c r="BI186" i="19"/>
  <c r="BH186" i="19"/>
  <c r="BG186" i="19"/>
  <c r="BE186" i="19"/>
  <c r="T186" i="19"/>
  <c r="R186" i="19"/>
  <c r="P186" i="19"/>
  <c r="BI185" i="19"/>
  <c r="BH185" i="19"/>
  <c r="BG185" i="19"/>
  <c r="BE185" i="19"/>
  <c r="T185" i="19"/>
  <c r="R185" i="19"/>
  <c r="P185" i="19"/>
  <c r="BI184" i="19"/>
  <c r="BH184" i="19"/>
  <c r="BG184" i="19"/>
  <c r="BE184" i="19"/>
  <c r="T184" i="19"/>
  <c r="R184" i="19"/>
  <c r="P184" i="19"/>
  <c r="BI183" i="19"/>
  <c r="BH183" i="19"/>
  <c r="BG183" i="19"/>
  <c r="BE183" i="19"/>
  <c r="T183" i="19"/>
  <c r="R183" i="19"/>
  <c r="P183" i="19"/>
  <c r="BI182" i="19"/>
  <c r="BH182" i="19"/>
  <c r="BG182" i="19"/>
  <c r="BE182" i="19"/>
  <c r="T182" i="19"/>
  <c r="R182" i="19"/>
  <c r="P182" i="19"/>
  <c r="BI181" i="19"/>
  <c r="BH181" i="19"/>
  <c r="BG181" i="19"/>
  <c r="BE181" i="19"/>
  <c r="T181" i="19"/>
  <c r="R181" i="19"/>
  <c r="P181" i="19"/>
  <c r="BI180" i="19"/>
  <c r="BH180" i="19"/>
  <c r="BG180" i="19"/>
  <c r="BE180" i="19"/>
  <c r="T180" i="19"/>
  <c r="R180" i="19"/>
  <c r="P180" i="19"/>
  <c r="BI179" i="19"/>
  <c r="BH179" i="19"/>
  <c r="BG179" i="19"/>
  <c r="BE179" i="19"/>
  <c r="T179" i="19"/>
  <c r="R179" i="19"/>
  <c r="P179" i="19"/>
  <c r="BI178" i="19"/>
  <c r="BH178" i="19"/>
  <c r="BG178" i="19"/>
  <c r="BE178" i="19"/>
  <c r="T178" i="19"/>
  <c r="R178" i="19"/>
  <c r="P178" i="19"/>
  <c r="BI177" i="19"/>
  <c r="BH177" i="19"/>
  <c r="BG177" i="19"/>
  <c r="BE177" i="19"/>
  <c r="T177" i="19"/>
  <c r="R177" i="19"/>
  <c r="P177" i="19"/>
  <c r="BI176" i="19"/>
  <c r="BH176" i="19"/>
  <c r="BG176" i="19"/>
  <c r="BE176" i="19"/>
  <c r="T176" i="19"/>
  <c r="R176" i="19"/>
  <c r="P176" i="19"/>
  <c r="BI175" i="19"/>
  <c r="BH175" i="19"/>
  <c r="BG175" i="19"/>
  <c r="BE175" i="19"/>
  <c r="T175" i="19"/>
  <c r="R175" i="19"/>
  <c r="P175" i="19"/>
  <c r="BI174" i="19"/>
  <c r="BH174" i="19"/>
  <c r="BG174" i="19"/>
  <c r="BE174" i="19"/>
  <c r="T174" i="19"/>
  <c r="R174" i="19"/>
  <c r="P174" i="19"/>
  <c r="BI173" i="19"/>
  <c r="BH173" i="19"/>
  <c r="BG173" i="19"/>
  <c r="BE173" i="19"/>
  <c r="T173" i="19"/>
  <c r="R173" i="19"/>
  <c r="P173" i="19"/>
  <c r="BI172" i="19"/>
  <c r="BH172" i="19"/>
  <c r="BG172" i="19"/>
  <c r="BE172" i="19"/>
  <c r="T172" i="19"/>
  <c r="R172" i="19"/>
  <c r="P172" i="19"/>
  <c r="BI171" i="19"/>
  <c r="BH171" i="19"/>
  <c r="BG171" i="19"/>
  <c r="BE171" i="19"/>
  <c r="T171" i="19"/>
  <c r="R171" i="19"/>
  <c r="P171" i="19"/>
  <c r="BI170" i="19"/>
  <c r="BH170" i="19"/>
  <c r="BG170" i="19"/>
  <c r="BE170" i="19"/>
  <c r="T170" i="19"/>
  <c r="R170" i="19"/>
  <c r="P170" i="19"/>
  <c r="BI169" i="19"/>
  <c r="BH169" i="19"/>
  <c r="BG169" i="19"/>
  <c r="BE169" i="19"/>
  <c r="T169" i="19"/>
  <c r="R169" i="19"/>
  <c r="P169" i="19"/>
  <c r="BI167" i="19"/>
  <c r="BH167" i="19"/>
  <c r="BG167" i="19"/>
  <c r="BE167" i="19"/>
  <c r="T167" i="19"/>
  <c r="R167" i="19"/>
  <c r="P167" i="19"/>
  <c r="BI166" i="19"/>
  <c r="BH166" i="19"/>
  <c r="BG166" i="19"/>
  <c r="BE166" i="19"/>
  <c r="T166" i="19"/>
  <c r="R166" i="19"/>
  <c r="P166" i="19"/>
  <c r="BI165" i="19"/>
  <c r="BH165" i="19"/>
  <c r="BG165" i="19"/>
  <c r="BE165" i="19"/>
  <c r="T165" i="19"/>
  <c r="R165" i="19"/>
  <c r="P165" i="19"/>
  <c r="BI164" i="19"/>
  <c r="BH164" i="19"/>
  <c r="BG164" i="19"/>
  <c r="BE164" i="19"/>
  <c r="T164" i="19"/>
  <c r="R164" i="19"/>
  <c r="P164" i="19"/>
  <c r="BI163" i="19"/>
  <c r="BH163" i="19"/>
  <c r="BG163" i="19"/>
  <c r="BE163" i="19"/>
  <c r="T163" i="19"/>
  <c r="R163" i="19"/>
  <c r="P163" i="19"/>
  <c r="BI162" i="19"/>
  <c r="BH162" i="19"/>
  <c r="BG162" i="19"/>
  <c r="BE162" i="19"/>
  <c r="T162" i="19"/>
  <c r="R162" i="19"/>
  <c r="P162" i="19"/>
  <c r="BI160" i="19"/>
  <c r="BH160" i="19"/>
  <c r="BG160" i="19"/>
  <c r="BE160" i="19"/>
  <c r="T160" i="19"/>
  <c r="R160" i="19"/>
  <c r="P160" i="19"/>
  <c r="BI159" i="19"/>
  <c r="BH159" i="19"/>
  <c r="BG159" i="19"/>
  <c r="BE159" i="19"/>
  <c r="T159" i="19"/>
  <c r="R159" i="19"/>
  <c r="P159" i="19"/>
  <c r="BI158" i="19"/>
  <c r="BH158" i="19"/>
  <c r="BG158" i="19"/>
  <c r="BE158" i="19"/>
  <c r="T158" i="19"/>
  <c r="R158" i="19"/>
  <c r="P158" i="19"/>
  <c r="BI156" i="19"/>
  <c r="BH156" i="19"/>
  <c r="BG156" i="19"/>
  <c r="BE156" i="19"/>
  <c r="T156" i="19"/>
  <c r="R156" i="19"/>
  <c r="P156" i="19"/>
  <c r="BI155" i="19"/>
  <c r="BH155" i="19"/>
  <c r="BG155" i="19"/>
  <c r="BE155" i="19"/>
  <c r="T155" i="19"/>
  <c r="R155" i="19"/>
  <c r="P155" i="19"/>
  <c r="BI154" i="19"/>
  <c r="BH154" i="19"/>
  <c r="BG154" i="19"/>
  <c r="BE154" i="19"/>
  <c r="T154" i="19"/>
  <c r="R154" i="19"/>
  <c r="P154" i="19"/>
  <c r="BI153" i="19"/>
  <c r="BH153" i="19"/>
  <c r="BG153" i="19"/>
  <c r="BE153" i="19"/>
  <c r="T153" i="19"/>
  <c r="R153" i="19"/>
  <c r="P153" i="19"/>
  <c r="BI152" i="19"/>
  <c r="BH152" i="19"/>
  <c r="BG152" i="19"/>
  <c r="BE152" i="19"/>
  <c r="T152" i="19"/>
  <c r="R152" i="19"/>
  <c r="P152" i="19"/>
  <c r="BI151" i="19"/>
  <c r="BH151" i="19"/>
  <c r="BG151" i="19"/>
  <c r="BE151" i="19"/>
  <c r="T151" i="19"/>
  <c r="R151" i="19"/>
  <c r="P151" i="19"/>
  <c r="BI150" i="19"/>
  <c r="BH150" i="19"/>
  <c r="BG150" i="19"/>
  <c r="BE150" i="19"/>
  <c r="T150" i="19"/>
  <c r="R150" i="19"/>
  <c r="P150" i="19"/>
  <c r="BI149" i="19"/>
  <c r="BH149" i="19"/>
  <c r="BG149" i="19"/>
  <c r="BE149" i="19"/>
  <c r="T149" i="19"/>
  <c r="R149" i="19"/>
  <c r="P149" i="19"/>
  <c r="BI148" i="19"/>
  <c r="BH148" i="19"/>
  <c r="BG148" i="19"/>
  <c r="BE148" i="19"/>
  <c r="T148" i="19"/>
  <c r="R148" i="19"/>
  <c r="P148" i="19"/>
  <c r="BI147" i="19"/>
  <c r="BH147" i="19"/>
  <c r="BG147" i="19"/>
  <c r="BE147" i="19"/>
  <c r="T147" i="19"/>
  <c r="R147" i="19"/>
  <c r="P147" i="19"/>
  <c r="BI146" i="19"/>
  <c r="BH146" i="19"/>
  <c r="BG146" i="19"/>
  <c r="BE146" i="19"/>
  <c r="T146" i="19"/>
  <c r="R146" i="19"/>
  <c r="P146" i="19"/>
  <c r="BI145" i="19"/>
  <c r="BH145" i="19"/>
  <c r="BG145" i="19"/>
  <c r="BE145" i="19"/>
  <c r="T145" i="19"/>
  <c r="R145" i="19"/>
  <c r="P145" i="19"/>
  <c r="BI144" i="19"/>
  <c r="BH144" i="19"/>
  <c r="BG144" i="19"/>
  <c r="BE144" i="19"/>
  <c r="T144" i="19"/>
  <c r="R144" i="19"/>
  <c r="P144" i="19"/>
  <c r="BI143" i="19"/>
  <c r="BH143" i="19"/>
  <c r="BG143" i="19"/>
  <c r="BE143" i="19"/>
  <c r="T143" i="19"/>
  <c r="R143" i="19"/>
  <c r="P143" i="19"/>
  <c r="BI142" i="19"/>
  <c r="BH142" i="19"/>
  <c r="BG142" i="19"/>
  <c r="BE142" i="19"/>
  <c r="T142" i="19"/>
  <c r="R142" i="19"/>
  <c r="P142" i="19"/>
  <c r="BI141" i="19"/>
  <c r="BH141" i="19"/>
  <c r="BG141" i="19"/>
  <c r="BE141" i="19"/>
  <c r="T141" i="19"/>
  <c r="R141" i="19"/>
  <c r="P141" i="19"/>
  <c r="BI140" i="19"/>
  <c r="BH140" i="19"/>
  <c r="BG140" i="19"/>
  <c r="BE140" i="19"/>
  <c r="T140" i="19"/>
  <c r="R140" i="19"/>
  <c r="P140" i="19"/>
  <c r="BI139" i="19"/>
  <c r="BH139" i="19"/>
  <c r="BG139" i="19"/>
  <c r="BE139" i="19"/>
  <c r="T139" i="19"/>
  <c r="R139" i="19"/>
  <c r="P139" i="19"/>
  <c r="BI138" i="19"/>
  <c r="BH138" i="19"/>
  <c r="BG138" i="19"/>
  <c r="BE138" i="19"/>
  <c r="T138" i="19"/>
  <c r="R138" i="19"/>
  <c r="P138" i="19"/>
  <c r="BI137" i="19"/>
  <c r="BH137" i="19"/>
  <c r="BG137" i="19"/>
  <c r="BE137" i="19"/>
  <c r="T137" i="19"/>
  <c r="R137" i="19"/>
  <c r="P137" i="19"/>
  <c r="BI136" i="19"/>
  <c r="BH136" i="19"/>
  <c r="BG136" i="19"/>
  <c r="BE136" i="19"/>
  <c r="T136" i="19"/>
  <c r="R136" i="19"/>
  <c r="P136" i="19"/>
  <c r="BI135" i="19"/>
  <c r="BH135" i="19"/>
  <c r="BG135" i="19"/>
  <c r="BE135" i="19"/>
  <c r="T135" i="19"/>
  <c r="R135" i="19"/>
  <c r="P135" i="19"/>
  <c r="BI134" i="19"/>
  <c r="BH134" i="19"/>
  <c r="BG134" i="19"/>
  <c r="BE134" i="19"/>
  <c r="T134" i="19"/>
  <c r="R134" i="19"/>
  <c r="P134" i="19"/>
  <c r="BI133" i="19"/>
  <c r="BH133" i="19"/>
  <c r="BG133" i="19"/>
  <c r="BE133" i="19"/>
  <c r="T133" i="19"/>
  <c r="R133" i="19"/>
  <c r="P133" i="19"/>
  <c r="F124" i="19"/>
  <c r="E122" i="19"/>
  <c r="F91" i="19"/>
  <c r="E89" i="19"/>
  <c r="J26" i="19"/>
  <c r="E26" i="19"/>
  <c r="J94" i="19"/>
  <c r="J25" i="19"/>
  <c r="J23" i="19"/>
  <c r="E23" i="19"/>
  <c r="J126" i="19"/>
  <c r="J22" i="19"/>
  <c r="J20" i="19"/>
  <c r="E20" i="19"/>
  <c r="F127" i="19"/>
  <c r="J19" i="19"/>
  <c r="J17" i="19"/>
  <c r="E17" i="19"/>
  <c r="F93" i="19"/>
  <c r="J16" i="19"/>
  <c r="J14" i="19"/>
  <c r="J91" i="19"/>
  <c r="E7" i="19"/>
  <c r="E118" i="19"/>
  <c r="J39" i="18"/>
  <c r="J38" i="18"/>
  <c r="AY113" i="1"/>
  <c r="J37" i="18"/>
  <c r="AX113" i="1"/>
  <c r="BI212" i="18"/>
  <c r="BH212" i="18"/>
  <c r="BG212" i="18"/>
  <c r="BE212" i="18"/>
  <c r="T212" i="18"/>
  <c r="R212" i="18"/>
  <c r="P212" i="18"/>
  <c r="BI211" i="18"/>
  <c r="BH211" i="18"/>
  <c r="BG211" i="18"/>
  <c r="BE211" i="18"/>
  <c r="T211" i="18"/>
  <c r="R211" i="18"/>
  <c r="P211" i="18"/>
  <c r="BI210" i="18"/>
  <c r="BH210" i="18"/>
  <c r="BG210" i="18"/>
  <c r="BE210" i="18"/>
  <c r="T210" i="18"/>
  <c r="R210" i="18"/>
  <c r="P210" i="18"/>
  <c r="BI209" i="18"/>
  <c r="BH209" i="18"/>
  <c r="BG209" i="18"/>
  <c r="BE209" i="18"/>
  <c r="T209" i="18"/>
  <c r="R209" i="18"/>
  <c r="P209" i="18"/>
  <c r="BI208" i="18"/>
  <c r="BH208" i="18"/>
  <c r="BG208" i="18"/>
  <c r="BE208" i="18"/>
  <c r="T208" i="18"/>
  <c r="R208" i="18"/>
  <c r="P208" i="18"/>
  <c r="BI207" i="18"/>
  <c r="BH207" i="18"/>
  <c r="BG207" i="18"/>
  <c r="BE207" i="18"/>
  <c r="T207" i="18"/>
  <c r="R207" i="18"/>
  <c r="P207" i="18"/>
  <c r="BI206" i="18"/>
  <c r="BH206" i="18"/>
  <c r="BG206" i="18"/>
  <c r="BE206" i="18"/>
  <c r="T206" i="18"/>
  <c r="R206" i="18"/>
  <c r="P206" i="18"/>
  <c r="BI205" i="18"/>
  <c r="BH205" i="18"/>
  <c r="BG205" i="18"/>
  <c r="BE205" i="18"/>
  <c r="T205" i="18"/>
  <c r="R205" i="18"/>
  <c r="P205" i="18"/>
  <c r="BI204" i="18"/>
  <c r="BH204" i="18"/>
  <c r="BG204" i="18"/>
  <c r="BE204" i="18"/>
  <c r="T204" i="18"/>
  <c r="R204" i="18"/>
  <c r="P204" i="18"/>
  <c r="BI203" i="18"/>
  <c r="BH203" i="18"/>
  <c r="BG203" i="18"/>
  <c r="BE203" i="18"/>
  <c r="T203" i="18"/>
  <c r="R203" i="18"/>
  <c r="P203" i="18"/>
  <c r="BI202" i="18"/>
  <c r="BH202" i="18"/>
  <c r="BG202" i="18"/>
  <c r="BE202" i="18"/>
  <c r="T202" i="18"/>
  <c r="R202" i="18"/>
  <c r="P202" i="18"/>
  <c r="BI201" i="18"/>
  <c r="BH201" i="18"/>
  <c r="BG201" i="18"/>
  <c r="BE201" i="18"/>
  <c r="T201" i="18"/>
  <c r="R201" i="18"/>
  <c r="P201" i="18"/>
  <c r="BI199" i="18"/>
  <c r="BH199" i="18"/>
  <c r="BG199" i="18"/>
  <c r="BE199" i="18"/>
  <c r="T199" i="18"/>
  <c r="T198" i="18"/>
  <c r="R199" i="18"/>
  <c r="R198" i="18"/>
  <c r="P199" i="18"/>
  <c r="P198" i="18"/>
  <c r="BI196" i="18"/>
  <c r="BH196" i="18"/>
  <c r="BG196" i="18"/>
  <c r="BE196" i="18"/>
  <c r="T196" i="18"/>
  <c r="T195" i="18"/>
  <c r="R196" i="18"/>
  <c r="R195" i="18"/>
  <c r="P196" i="18"/>
  <c r="P195" i="18"/>
  <c r="BI194" i="18"/>
  <c r="BH194" i="18"/>
  <c r="BG194" i="18"/>
  <c r="BE194" i="18"/>
  <c r="T194" i="18"/>
  <c r="R194" i="18"/>
  <c r="P194" i="18"/>
  <c r="BI193" i="18"/>
  <c r="BH193" i="18"/>
  <c r="BG193" i="18"/>
  <c r="BE193" i="18"/>
  <c r="T193" i="18"/>
  <c r="R193" i="18"/>
  <c r="P193" i="18"/>
  <c r="BI192" i="18"/>
  <c r="BH192" i="18"/>
  <c r="BG192" i="18"/>
  <c r="BE192" i="18"/>
  <c r="T192" i="18"/>
  <c r="R192" i="18"/>
  <c r="P192" i="18"/>
  <c r="BI191" i="18"/>
  <c r="BH191" i="18"/>
  <c r="BG191" i="18"/>
  <c r="BE191" i="18"/>
  <c r="T191" i="18"/>
  <c r="R191" i="18"/>
  <c r="P191" i="18"/>
  <c r="BI190" i="18"/>
  <c r="BH190" i="18"/>
  <c r="BG190" i="18"/>
  <c r="BE190" i="18"/>
  <c r="T190" i="18"/>
  <c r="R190" i="18"/>
  <c r="P190" i="18"/>
  <c r="BI188" i="18"/>
  <c r="BH188" i="18"/>
  <c r="BG188" i="18"/>
  <c r="BE188" i="18"/>
  <c r="T188" i="18"/>
  <c r="R188" i="18"/>
  <c r="P188" i="18"/>
  <c r="BI187" i="18"/>
  <c r="BH187" i="18"/>
  <c r="BG187" i="18"/>
  <c r="BE187" i="18"/>
  <c r="T187" i="18"/>
  <c r="R187" i="18"/>
  <c r="P187" i="18"/>
  <c r="BI186" i="18"/>
  <c r="BH186" i="18"/>
  <c r="BG186" i="18"/>
  <c r="BE186" i="18"/>
  <c r="T186" i="18"/>
  <c r="R186" i="18"/>
  <c r="P186" i="18"/>
  <c r="BI185" i="18"/>
  <c r="BH185" i="18"/>
  <c r="BG185" i="18"/>
  <c r="BE185" i="18"/>
  <c r="T185" i="18"/>
  <c r="R185" i="18"/>
  <c r="P185" i="18"/>
  <c r="BI184" i="18"/>
  <c r="BH184" i="18"/>
  <c r="BG184" i="18"/>
  <c r="BE184" i="18"/>
  <c r="T184" i="18"/>
  <c r="R184" i="18"/>
  <c r="P184" i="18"/>
  <c r="BI183" i="18"/>
  <c r="BH183" i="18"/>
  <c r="BG183" i="18"/>
  <c r="BE183" i="18"/>
  <c r="T183" i="18"/>
  <c r="R183" i="18"/>
  <c r="P183" i="18"/>
  <c r="BI182" i="18"/>
  <c r="BH182" i="18"/>
  <c r="BG182" i="18"/>
  <c r="BE182" i="18"/>
  <c r="T182" i="18"/>
  <c r="R182" i="18"/>
  <c r="P182" i="18"/>
  <c r="BI181" i="18"/>
  <c r="BH181" i="18"/>
  <c r="BG181" i="18"/>
  <c r="BE181" i="18"/>
  <c r="T181" i="18"/>
  <c r="R181" i="18"/>
  <c r="P181" i="18"/>
  <c r="BI180" i="18"/>
  <c r="BH180" i="18"/>
  <c r="BG180" i="18"/>
  <c r="BE180" i="18"/>
  <c r="T180" i="18"/>
  <c r="R180" i="18"/>
  <c r="P180" i="18"/>
  <c r="BI179" i="18"/>
  <c r="BH179" i="18"/>
  <c r="BG179" i="18"/>
  <c r="BE179" i="18"/>
  <c r="T179" i="18"/>
  <c r="R179" i="18"/>
  <c r="P179" i="18"/>
  <c r="BI178" i="18"/>
  <c r="BH178" i="18"/>
  <c r="BG178" i="18"/>
  <c r="BE178" i="18"/>
  <c r="T178" i="18"/>
  <c r="R178" i="18"/>
  <c r="P178" i="18"/>
  <c r="BI177" i="18"/>
  <c r="BH177" i="18"/>
  <c r="BG177" i="18"/>
  <c r="BE177" i="18"/>
  <c r="T177" i="18"/>
  <c r="R177" i="18"/>
  <c r="P177" i="18"/>
  <c r="BI176" i="18"/>
  <c r="BH176" i="18"/>
  <c r="BG176" i="18"/>
  <c r="BE176" i="18"/>
  <c r="T176" i="18"/>
  <c r="R176" i="18"/>
  <c r="P176" i="18"/>
  <c r="BI175" i="18"/>
  <c r="BH175" i="18"/>
  <c r="BG175" i="18"/>
  <c r="BE175" i="18"/>
  <c r="T175" i="18"/>
  <c r="R175" i="18"/>
  <c r="P175" i="18"/>
  <c r="BI174" i="18"/>
  <c r="BH174" i="18"/>
  <c r="BG174" i="18"/>
  <c r="BE174" i="18"/>
  <c r="T174" i="18"/>
  <c r="R174" i="18"/>
  <c r="P174" i="18"/>
  <c r="BI173" i="18"/>
  <c r="BH173" i="18"/>
  <c r="BG173" i="18"/>
  <c r="BE173" i="18"/>
  <c r="T173" i="18"/>
  <c r="R173" i="18"/>
  <c r="P173" i="18"/>
  <c r="BI172" i="18"/>
  <c r="BH172" i="18"/>
  <c r="BG172" i="18"/>
  <c r="BE172" i="18"/>
  <c r="T172" i="18"/>
  <c r="R172" i="18"/>
  <c r="P172" i="18"/>
  <c r="BI171" i="18"/>
  <c r="BH171" i="18"/>
  <c r="BG171" i="18"/>
  <c r="BE171" i="18"/>
  <c r="T171" i="18"/>
  <c r="R171" i="18"/>
  <c r="P171" i="18"/>
  <c r="BI170" i="18"/>
  <c r="BH170" i="18"/>
  <c r="BG170" i="18"/>
  <c r="BE170" i="18"/>
  <c r="T170" i="18"/>
  <c r="R170" i="18"/>
  <c r="P170" i="18"/>
  <c r="BI169" i="18"/>
  <c r="BH169" i="18"/>
  <c r="BG169" i="18"/>
  <c r="BE169" i="18"/>
  <c r="T169" i="18"/>
  <c r="R169" i="18"/>
  <c r="P169" i="18"/>
  <c r="BI168" i="18"/>
  <c r="BH168" i="18"/>
  <c r="BG168" i="18"/>
  <c r="BE168" i="18"/>
  <c r="T168" i="18"/>
  <c r="R168" i="18"/>
  <c r="P168" i="18"/>
  <c r="BI167" i="18"/>
  <c r="BH167" i="18"/>
  <c r="BG167" i="18"/>
  <c r="BE167" i="18"/>
  <c r="T167" i="18"/>
  <c r="R167" i="18"/>
  <c r="P167" i="18"/>
  <c r="BI166" i="18"/>
  <c r="BH166" i="18"/>
  <c r="BG166" i="18"/>
  <c r="BE166" i="18"/>
  <c r="T166" i="18"/>
  <c r="R166" i="18"/>
  <c r="P166" i="18"/>
  <c r="BI165" i="18"/>
  <c r="BH165" i="18"/>
  <c r="BG165" i="18"/>
  <c r="BE165" i="18"/>
  <c r="T165" i="18"/>
  <c r="R165" i="18"/>
  <c r="P165" i="18"/>
  <c r="BI164" i="18"/>
  <c r="BH164" i="18"/>
  <c r="BG164" i="18"/>
  <c r="BE164" i="18"/>
  <c r="T164" i="18"/>
  <c r="R164" i="18"/>
  <c r="P164" i="18"/>
  <c r="BI163" i="18"/>
  <c r="BH163" i="18"/>
  <c r="BG163" i="18"/>
  <c r="BE163" i="18"/>
  <c r="T163" i="18"/>
  <c r="R163" i="18"/>
  <c r="P163" i="18"/>
  <c r="BI162" i="18"/>
  <c r="BH162" i="18"/>
  <c r="BG162" i="18"/>
  <c r="BE162" i="18"/>
  <c r="T162" i="18"/>
  <c r="R162" i="18"/>
  <c r="P162" i="18"/>
  <c r="BI161" i="18"/>
  <c r="BH161" i="18"/>
  <c r="BG161" i="18"/>
  <c r="BE161" i="18"/>
  <c r="T161" i="18"/>
  <c r="R161" i="18"/>
  <c r="P161" i="18"/>
  <c r="BI159" i="18"/>
  <c r="BH159" i="18"/>
  <c r="BG159" i="18"/>
  <c r="BE159" i="18"/>
  <c r="T159" i="18"/>
  <c r="R159" i="18"/>
  <c r="P159" i="18"/>
  <c r="BI158" i="18"/>
  <c r="BH158" i="18"/>
  <c r="BG158" i="18"/>
  <c r="BE158" i="18"/>
  <c r="T158" i="18"/>
  <c r="R158" i="18"/>
  <c r="P158" i="18"/>
  <c r="BI157" i="18"/>
  <c r="BH157" i="18"/>
  <c r="BG157" i="18"/>
  <c r="BE157" i="18"/>
  <c r="T157" i="18"/>
  <c r="R157" i="18"/>
  <c r="P157" i="18"/>
  <c r="BI156" i="18"/>
  <c r="BH156" i="18"/>
  <c r="BG156" i="18"/>
  <c r="BE156" i="18"/>
  <c r="T156" i="18"/>
  <c r="R156" i="18"/>
  <c r="P156" i="18"/>
  <c r="BI155" i="18"/>
  <c r="BH155" i="18"/>
  <c r="BG155" i="18"/>
  <c r="BE155" i="18"/>
  <c r="T155" i="18"/>
  <c r="R155" i="18"/>
  <c r="P155" i="18"/>
  <c r="BI154" i="18"/>
  <c r="BH154" i="18"/>
  <c r="BG154" i="18"/>
  <c r="BE154" i="18"/>
  <c r="T154" i="18"/>
  <c r="R154" i="18"/>
  <c r="P154" i="18"/>
  <c r="BI152" i="18"/>
  <c r="BH152" i="18"/>
  <c r="BG152" i="18"/>
  <c r="BE152" i="18"/>
  <c r="T152" i="18"/>
  <c r="R152" i="18"/>
  <c r="P152" i="18"/>
  <c r="BI151" i="18"/>
  <c r="BH151" i="18"/>
  <c r="BG151" i="18"/>
  <c r="BE151" i="18"/>
  <c r="T151" i="18"/>
  <c r="R151" i="18"/>
  <c r="P151" i="18"/>
  <c r="BI150" i="18"/>
  <c r="BH150" i="18"/>
  <c r="BG150" i="18"/>
  <c r="BE150" i="18"/>
  <c r="T150" i="18"/>
  <c r="R150" i="18"/>
  <c r="P150" i="18"/>
  <c r="BI149" i="18"/>
  <c r="BH149" i="18"/>
  <c r="BG149" i="18"/>
  <c r="BE149" i="18"/>
  <c r="T149" i="18"/>
  <c r="R149" i="18"/>
  <c r="P149" i="18"/>
  <c r="BI148" i="18"/>
  <c r="BH148" i="18"/>
  <c r="BG148" i="18"/>
  <c r="BE148" i="18"/>
  <c r="T148" i="18"/>
  <c r="R148" i="18"/>
  <c r="P148" i="18"/>
  <c r="BI147" i="18"/>
  <c r="BH147" i="18"/>
  <c r="BG147" i="18"/>
  <c r="BE147" i="18"/>
  <c r="T147" i="18"/>
  <c r="R147" i="18"/>
  <c r="P147" i="18"/>
  <c r="BI146" i="18"/>
  <c r="BH146" i="18"/>
  <c r="BG146" i="18"/>
  <c r="BE146" i="18"/>
  <c r="T146" i="18"/>
  <c r="R146" i="18"/>
  <c r="P146" i="18"/>
  <c r="BI145" i="18"/>
  <c r="BH145" i="18"/>
  <c r="BG145" i="18"/>
  <c r="BE145" i="18"/>
  <c r="T145" i="18"/>
  <c r="R145" i="18"/>
  <c r="P145" i="18"/>
  <c r="BI144" i="18"/>
  <c r="BH144" i="18"/>
  <c r="BG144" i="18"/>
  <c r="BE144" i="18"/>
  <c r="T144" i="18"/>
  <c r="R144" i="18"/>
  <c r="P144" i="18"/>
  <c r="BI143" i="18"/>
  <c r="BH143" i="18"/>
  <c r="BG143" i="18"/>
  <c r="BE143" i="18"/>
  <c r="T143" i="18"/>
  <c r="R143" i="18"/>
  <c r="P143" i="18"/>
  <c r="BI142" i="18"/>
  <c r="BH142" i="18"/>
  <c r="BG142" i="18"/>
  <c r="BE142" i="18"/>
  <c r="T142" i="18"/>
  <c r="R142" i="18"/>
  <c r="P142" i="18"/>
  <c r="BI141" i="18"/>
  <c r="BH141" i="18"/>
  <c r="BG141" i="18"/>
  <c r="BE141" i="18"/>
  <c r="T141" i="18"/>
  <c r="R141" i="18"/>
  <c r="P141" i="18"/>
  <c r="BI140" i="18"/>
  <c r="BH140" i="18"/>
  <c r="BG140" i="18"/>
  <c r="BE140" i="18"/>
  <c r="T140" i="18"/>
  <c r="R140" i="18"/>
  <c r="P140" i="18"/>
  <c r="BI139" i="18"/>
  <c r="BH139" i="18"/>
  <c r="BG139" i="18"/>
  <c r="BE139" i="18"/>
  <c r="T139" i="18"/>
  <c r="R139" i="18"/>
  <c r="P139" i="18"/>
  <c r="BI138" i="18"/>
  <c r="BH138" i="18"/>
  <c r="BG138" i="18"/>
  <c r="BE138" i="18"/>
  <c r="T138" i="18"/>
  <c r="R138" i="18"/>
  <c r="P138" i="18"/>
  <c r="BI137" i="18"/>
  <c r="BH137" i="18"/>
  <c r="BG137" i="18"/>
  <c r="BE137" i="18"/>
  <c r="T137" i="18"/>
  <c r="R137" i="18"/>
  <c r="P137" i="18"/>
  <c r="BI136" i="18"/>
  <c r="BH136" i="18"/>
  <c r="BG136" i="18"/>
  <c r="BE136" i="18"/>
  <c r="T136" i="18"/>
  <c r="R136" i="18"/>
  <c r="P136" i="18"/>
  <c r="BI135" i="18"/>
  <c r="BH135" i="18"/>
  <c r="BG135" i="18"/>
  <c r="BE135" i="18"/>
  <c r="T135" i="18"/>
  <c r="R135" i="18"/>
  <c r="P135" i="18"/>
  <c r="BI134" i="18"/>
  <c r="BH134" i="18"/>
  <c r="BG134" i="18"/>
  <c r="BE134" i="18"/>
  <c r="T134" i="18"/>
  <c r="R134" i="18"/>
  <c r="P134" i="18"/>
  <c r="BI133" i="18"/>
  <c r="BH133" i="18"/>
  <c r="BG133" i="18"/>
  <c r="BE133" i="18"/>
  <c r="T133" i="18"/>
  <c r="R133" i="18"/>
  <c r="P133" i="18"/>
  <c r="BI132" i="18"/>
  <c r="BH132" i="18"/>
  <c r="BG132" i="18"/>
  <c r="BE132" i="18"/>
  <c r="T132" i="18"/>
  <c r="R132" i="18"/>
  <c r="P132" i="18"/>
  <c r="F123" i="18"/>
  <c r="E121" i="18"/>
  <c r="F91" i="18"/>
  <c r="E89" i="18"/>
  <c r="J26" i="18"/>
  <c r="E26" i="18"/>
  <c r="J126" i="18"/>
  <c r="J25" i="18"/>
  <c r="J23" i="18"/>
  <c r="E23" i="18"/>
  <c r="J125" i="18"/>
  <c r="J22" i="18"/>
  <c r="J20" i="18"/>
  <c r="E20" i="18"/>
  <c r="F126" i="18"/>
  <c r="J19" i="18"/>
  <c r="J17" i="18"/>
  <c r="E17" i="18"/>
  <c r="F93" i="18"/>
  <c r="J16" i="18"/>
  <c r="J14" i="18"/>
  <c r="J123" i="18"/>
  <c r="E7" i="18"/>
  <c r="E85" i="18"/>
  <c r="J39" i="17"/>
  <c r="J38" i="17"/>
  <c r="AY112" i="1"/>
  <c r="J37" i="17"/>
  <c r="AX112" i="1"/>
  <c r="BI229" i="17"/>
  <c r="BH229" i="17"/>
  <c r="BG229" i="17"/>
  <c r="BE229" i="17"/>
  <c r="T229" i="17"/>
  <c r="R229" i="17"/>
  <c r="P229" i="17"/>
  <c r="BI228" i="17"/>
  <c r="BH228" i="17"/>
  <c r="BG228" i="17"/>
  <c r="BE228" i="17"/>
  <c r="T228" i="17"/>
  <c r="R228" i="17"/>
  <c r="P228" i="17"/>
  <c r="BI227" i="17"/>
  <c r="BH227" i="17"/>
  <c r="BG227" i="17"/>
  <c r="BE227" i="17"/>
  <c r="T227" i="17"/>
  <c r="R227" i="17"/>
  <c r="P227" i="17"/>
  <c r="BI226" i="17"/>
  <c r="BH226" i="17"/>
  <c r="BG226" i="17"/>
  <c r="BE226" i="17"/>
  <c r="T226" i="17"/>
  <c r="R226" i="17"/>
  <c r="P226" i="17"/>
  <c r="BI225" i="17"/>
  <c r="BH225" i="17"/>
  <c r="BG225" i="17"/>
  <c r="BE225" i="17"/>
  <c r="T225" i="17"/>
  <c r="R225" i="17"/>
  <c r="P225" i="17"/>
  <c r="BI224" i="17"/>
  <c r="BH224" i="17"/>
  <c r="BG224" i="17"/>
  <c r="BE224" i="17"/>
  <c r="T224" i="17"/>
  <c r="R224" i="17"/>
  <c r="P224" i="17"/>
  <c r="BI223" i="17"/>
  <c r="BH223" i="17"/>
  <c r="BG223" i="17"/>
  <c r="BE223" i="17"/>
  <c r="T223" i="17"/>
  <c r="R223" i="17"/>
  <c r="P223" i="17"/>
  <c r="BI222" i="17"/>
  <c r="BH222" i="17"/>
  <c r="BG222" i="17"/>
  <c r="BE222" i="17"/>
  <c r="T222" i="17"/>
  <c r="R222" i="17"/>
  <c r="P222" i="17"/>
  <c r="BI221" i="17"/>
  <c r="BH221" i="17"/>
  <c r="BG221" i="17"/>
  <c r="BE221" i="17"/>
  <c r="T221" i="17"/>
  <c r="R221" i="17"/>
  <c r="P221" i="17"/>
  <c r="BI220" i="17"/>
  <c r="BH220" i="17"/>
  <c r="BG220" i="17"/>
  <c r="BE220" i="17"/>
  <c r="T220" i="17"/>
  <c r="R220" i="17"/>
  <c r="P220" i="17"/>
  <c r="BI219" i="17"/>
  <c r="BH219" i="17"/>
  <c r="BG219" i="17"/>
  <c r="BE219" i="17"/>
  <c r="T219" i="17"/>
  <c r="R219" i="17"/>
  <c r="P219" i="17"/>
  <c r="BI218" i="17"/>
  <c r="BH218" i="17"/>
  <c r="BG218" i="17"/>
  <c r="BE218" i="17"/>
  <c r="T218" i="17"/>
  <c r="R218" i="17"/>
  <c r="P218" i="17"/>
  <c r="BI217" i="17"/>
  <c r="BH217" i="17"/>
  <c r="BG217" i="17"/>
  <c r="BE217" i="17"/>
  <c r="T217" i="17"/>
  <c r="R217" i="17"/>
  <c r="P217" i="17"/>
  <c r="BI216" i="17"/>
  <c r="BH216" i="17"/>
  <c r="BG216" i="17"/>
  <c r="BE216" i="17"/>
  <c r="T216" i="17"/>
  <c r="R216" i="17"/>
  <c r="P216" i="17"/>
  <c r="BI214" i="17"/>
  <c r="BH214" i="17"/>
  <c r="BG214" i="17"/>
  <c r="BE214" i="17"/>
  <c r="T214" i="17"/>
  <c r="T213" i="17"/>
  <c r="R214" i="17"/>
  <c r="R213" i="17"/>
  <c r="P214" i="17"/>
  <c r="P213" i="17"/>
  <c r="BI211" i="17"/>
  <c r="BH211" i="17"/>
  <c r="BG211" i="17"/>
  <c r="BE211" i="17"/>
  <c r="T211" i="17"/>
  <c r="T210" i="17"/>
  <c r="R211" i="17"/>
  <c r="R210" i="17"/>
  <c r="P211" i="17"/>
  <c r="P210" i="17"/>
  <c r="BI209" i="17"/>
  <c r="BH209" i="17"/>
  <c r="BG209" i="17"/>
  <c r="BE209" i="17"/>
  <c r="T209" i="17"/>
  <c r="R209" i="17"/>
  <c r="P209" i="17"/>
  <c r="BI208" i="17"/>
  <c r="BH208" i="17"/>
  <c r="BG208" i="17"/>
  <c r="BE208" i="17"/>
  <c r="T208" i="17"/>
  <c r="R208" i="17"/>
  <c r="P208" i="17"/>
  <c r="BI207" i="17"/>
  <c r="BH207" i="17"/>
  <c r="BG207" i="17"/>
  <c r="BE207" i="17"/>
  <c r="T207" i="17"/>
  <c r="R207" i="17"/>
  <c r="P207" i="17"/>
  <c r="BI206" i="17"/>
  <c r="BH206" i="17"/>
  <c r="BG206" i="17"/>
  <c r="BE206" i="17"/>
  <c r="T206" i="17"/>
  <c r="R206" i="17"/>
  <c r="P206" i="17"/>
  <c r="BI205" i="17"/>
  <c r="BH205" i="17"/>
  <c r="BG205" i="17"/>
  <c r="BE205" i="17"/>
  <c r="T205" i="17"/>
  <c r="R205" i="17"/>
  <c r="P205" i="17"/>
  <c r="BI204" i="17"/>
  <c r="BH204" i="17"/>
  <c r="BG204" i="17"/>
  <c r="BE204" i="17"/>
  <c r="T204" i="17"/>
  <c r="R204" i="17"/>
  <c r="P204" i="17"/>
  <c r="BI203" i="17"/>
  <c r="BH203" i="17"/>
  <c r="BG203" i="17"/>
  <c r="BE203" i="17"/>
  <c r="T203" i="17"/>
  <c r="R203" i="17"/>
  <c r="P203" i="17"/>
  <c r="BI202" i="17"/>
  <c r="BH202" i="17"/>
  <c r="BG202" i="17"/>
  <c r="BE202" i="17"/>
  <c r="T202" i="17"/>
  <c r="R202" i="17"/>
  <c r="P202" i="17"/>
  <c r="BI201" i="17"/>
  <c r="BH201" i="17"/>
  <c r="BG201" i="17"/>
  <c r="BE201" i="17"/>
  <c r="T201" i="17"/>
  <c r="R201" i="17"/>
  <c r="P201" i="17"/>
  <c r="BI199" i="17"/>
  <c r="BH199" i="17"/>
  <c r="BG199" i="17"/>
  <c r="BE199" i="17"/>
  <c r="T199" i="17"/>
  <c r="R199" i="17"/>
  <c r="P199" i="17"/>
  <c r="BI198" i="17"/>
  <c r="BH198" i="17"/>
  <c r="BG198" i="17"/>
  <c r="BE198" i="17"/>
  <c r="T198" i="17"/>
  <c r="R198" i="17"/>
  <c r="P198" i="17"/>
  <c r="BI197" i="17"/>
  <c r="BH197" i="17"/>
  <c r="BG197" i="17"/>
  <c r="BE197" i="17"/>
  <c r="T197" i="17"/>
  <c r="R197" i="17"/>
  <c r="P197" i="17"/>
  <c r="BI196" i="17"/>
  <c r="BH196" i="17"/>
  <c r="BG196" i="17"/>
  <c r="BE196" i="17"/>
  <c r="T196" i="17"/>
  <c r="R196" i="17"/>
  <c r="P196" i="17"/>
  <c r="BI195" i="17"/>
  <c r="BH195" i="17"/>
  <c r="BG195" i="17"/>
  <c r="BE195" i="17"/>
  <c r="T195" i="17"/>
  <c r="R195" i="17"/>
  <c r="P195" i="17"/>
  <c r="BI194" i="17"/>
  <c r="BH194" i="17"/>
  <c r="BG194" i="17"/>
  <c r="BE194" i="17"/>
  <c r="T194" i="17"/>
  <c r="R194" i="17"/>
  <c r="P194" i="17"/>
  <c r="BI193" i="17"/>
  <c r="BH193" i="17"/>
  <c r="BG193" i="17"/>
  <c r="BE193" i="17"/>
  <c r="T193" i="17"/>
  <c r="R193" i="17"/>
  <c r="P193" i="17"/>
  <c r="BI192" i="17"/>
  <c r="BH192" i="17"/>
  <c r="BG192" i="17"/>
  <c r="BE192" i="17"/>
  <c r="T192" i="17"/>
  <c r="R192" i="17"/>
  <c r="P192" i="17"/>
  <c r="BI191" i="17"/>
  <c r="BH191" i="17"/>
  <c r="BG191" i="17"/>
  <c r="BE191" i="17"/>
  <c r="T191" i="17"/>
  <c r="R191" i="17"/>
  <c r="P191" i="17"/>
  <c r="BI190" i="17"/>
  <c r="BH190" i="17"/>
  <c r="BG190" i="17"/>
  <c r="BE190" i="17"/>
  <c r="T190" i="17"/>
  <c r="R190" i="17"/>
  <c r="P190" i="17"/>
  <c r="BI189" i="17"/>
  <c r="BH189" i="17"/>
  <c r="BG189" i="17"/>
  <c r="BE189" i="17"/>
  <c r="T189" i="17"/>
  <c r="R189" i="17"/>
  <c r="P189" i="17"/>
  <c r="BI188" i="17"/>
  <c r="BH188" i="17"/>
  <c r="BG188" i="17"/>
  <c r="BE188" i="17"/>
  <c r="T188" i="17"/>
  <c r="R188" i="17"/>
  <c r="P188" i="17"/>
  <c r="BI187" i="17"/>
  <c r="BH187" i="17"/>
  <c r="BG187" i="17"/>
  <c r="BE187" i="17"/>
  <c r="T187" i="17"/>
  <c r="R187" i="17"/>
  <c r="P187" i="17"/>
  <c r="BI186" i="17"/>
  <c r="BH186" i="17"/>
  <c r="BG186" i="17"/>
  <c r="BE186" i="17"/>
  <c r="T186" i="17"/>
  <c r="R186" i="17"/>
  <c r="P186" i="17"/>
  <c r="BI185" i="17"/>
  <c r="BH185" i="17"/>
  <c r="BG185" i="17"/>
  <c r="BE185" i="17"/>
  <c r="T185" i="17"/>
  <c r="R185" i="17"/>
  <c r="P185" i="17"/>
  <c r="BI184" i="17"/>
  <c r="BH184" i="17"/>
  <c r="BG184" i="17"/>
  <c r="BE184" i="17"/>
  <c r="T184" i="17"/>
  <c r="R184" i="17"/>
  <c r="P184" i="17"/>
  <c r="BI183" i="17"/>
  <c r="BH183" i="17"/>
  <c r="BG183" i="17"/>
  <c r="BE183" i="17"/>
  <c r="T183" i="17"/>
  <c r="R183" i="17"/>
  <c r="P183" i="17"/>
  <c r="BI182" i="17"/>
  <c r="BH182" i="17"/>
  <c r="BG182" i="17"/>
  <c r="BE182" i="17"/>
  <c r="T182" i="17"/>
  <c r="R182" i="17"/>
  <c r="P182" i="17"/>
  <c r="BI181" i="17"/>
  <c r="BH181" i="17"/>
  <c r="BG181" i="17"/>
  <c r="BE181" i="17"/>
  <c r="T181" i="17"/>
  <c r="R181" i="17"/>
  <c r="P181" i="17"/>
  <c r="BI180" i="17"/>
  <c r="BH180" i="17"/>
  <c r="BG180" i="17"/>
  <c r="BE180" i="17"/>
  <c r="T180" i="17"/>
  <c r="R180" i="17"/>
  <c r="P180" i="17"/>
  <c r="BI179" i="17"/>
  <c r="BH179" i="17"/>
  <c r="BG179" i="17"/>
  <c r="BE179" i="17"/>
  <c r="T179" i="17"/>
  <c r="R179" i="17"/>
  <c r="P179" i="17"/>
  <c r="BI178" i="17"/>
  <c r="BH178" i="17"/>
  <c r="BG178" i="17"/>
  <c r="BE178" i="17"/>
  <c r="T178" i="17"/>
  <c r="R178" i="17"/>
  <c r="P178" i="17"/>
  <c r="BI177" i="17"/>
  <c r="BH177" i="17"/>
  <c r="BG177" i="17"/>
  <c r="BE177" i="17"/>
  <c r="T177" i="17"/>
  <c r="R177" i="17"/>
  <c r="P177" i="17"/>
  <c r="BI176" i="17"/>
  <c r="BH176" i="17"/>
  <c r="BG176" i="17"/>
  <c r="BE176" i="17"/>
  <c r="T176" i="17"/>
  <c r="R176" i="17"/>
  <c r="P176" i="17"/>
  <c r="BI174" i="17"/>
  <c r="BH174" i="17"/>
  <c r="BG174" i="17"/>
  <c r="BE174" i="17"/>
  <c r="T174" i="17"/>
  <c r="R174" i="17"/>
  <c r="P174" i="17"/>
  <c r="BI173" i="17"/>
  <c r="BH173" i="17"/>
  <c r="BG173" i="17"/>
  <c r="BE173" i="17"/>
  <c r="T173" i="17"/>
  <c r="R173" i="17"/>
  <c r="P173" i="17"/>
  <c r="BI172" i="17"/>
  <c r="BH172" i="17"/>
  <c r="BG172" i="17"/>
  <c r="BE172" i="17"/>
  <c r="T172" i="17"/>
  <c r="R172" i="17"/>
  <c r="P172" i="17"/>
  <c r="BI171" i="17"/>
  <c r="BH171" i="17"/>
  <c r="BG171" i="17"/>
  <c r="BE171" i="17"/>
  <c r="T171" i="17"/>
  <c r="R171" i="17"/>
  <c r="P171" i="17"/>
  <c r="BI170" i="17"/>
  <c r="BH170" i="17"/>
  <c r="BG170" i="17"/>
  <c r="BE170" i="17"/>
  <c r="T170" i="17"/>
  <c r="R170" i="17"/>
  <c r="P170" i="17"/>
  <c r="BI169" i="17"/>
  <c r="BH169" i="17"/>
  <c r="BG169" i="17"/>
  <c r="BE169" i="17"/>
  <c r="T169" i="17"/>
  <c r="R169" i="17"/>
  <c r="P169" i="17"/>
  <c r="BI168" i="17"/>
  <c r="BH168" i="17"/>
  <c r="BG168" i="17"/>
  <c r="BE168" i="17"/>
  <c r="T168" i="17"/>
  <c r="R168" i="17"/>
  <c r="P168" i="17"/>
  <c r="BI167" i="17"/>
  <c r="BH167" i="17"/>
  <c r="BG167" i="17"/>
  <c r="BE167" i="17"/>
  <c r="T167" i="17"/>
  <c r="R167" i="17"/>
  <c r="P167" i="17"/>
  <c r="BI165" i="17"/>
  <c r="BH165" i="17"/>
  <c r="BG165" i="17"/>
  <c r="BE165" i="17"/>
  <c r="T165" i="17"/>
  <c r="R165" i="17"/>
  <c r="P165" i="17"/>
  <c r="BI164" i="17"/>
  <c r="BH164" i="17"/>
  <c r="BG164" i="17"/>
  <c r="BE164" i="17"/>
  <c r="T164" i="17"/>
  <c r="R164" i="17"/>
  <c r="P164" i="17"/>
  <c r="BI163" i="17"/>
  <c r="BH163" i="17"/>
  <c r="BG163" i="17"/>
  <c r="BE163" i="17"/>
  <c r="T163" i="17"/>
  <c r="R163" i="17"/>
  <c r="P163" i="17"/>
  <c r="BI162" i="17"/>
  <c r="BH162" i="17"/>
  <c r="BG162" i="17"/>
  <c r="BE162" i="17"/>
  <c r="T162" i="17"/>
  <c r="R162" i="17"/>
  <c r="P162" i="17"/>
  <c r="BI160" i="17"/>
  <c r="BH160" i="17"/>
  <c r="BG160" i="17"/>
  <c r="BE160" i="17"/>
  <c r="T160" i="17"/>
  <c r="R160" i="17"/>
  <c r="P160" i="17"/>
  <c r="BI159" i="17"/>
  <c r="BH159" i="17"/>
  <c r="BG159" i="17"/>
  <c r="BE159" i="17"/>
  <c r="T159" i="17"/>
  <c r="R159" i="17"/>
  <c r="P159" i="17"/>
  <c r="BI158" i="17"/>
  <c r="BH158" i="17"/>
  <c r="BG158" i="17"/>
  <c r="BE158" i="17"/>
  <c r="T158" i="17"/>
  <c r="R158" i="17"/>
  <c r="P158" i="17"/>
  <c r="BI157" i="17"/>
  <c r="BH157" i="17"/>
  <c r="BG157" i="17"/>
  <c r="BE157" i="17"/>
  <c r="T157" i="17"/>
  <c r="R157" i="17"/>
  <c r="P157" i="17"/>
  <c r="BI156" i="17"/>
  <c r="BH156" i="17"/>
  <c r="BG156" i="17"/>
  <c r="BE156" i="17"/>
  <c r="T156" i="17"/>
  <c r="R156" i="17"/>
  <c r="P156" i="17"/>
  <c r="BI155" i="17"/>
  <c r="BH155" i="17"/>
  <c r="BG155" i="17"/>
  <c r="BE155" i="17"/>
  <c r="T155" i="17"/>
  <c r="R155" i="17"/>
  <c r="P155" i="17"/>
  <c r="BI154" i="17"/>
  <c r="BH154" i="17"/>
  <c r="BG154" i="17"/>
  <c r="BE154" i="17"/>
  <c r="T154" i="17"/>
  <c r="R154" i="17"/>
  <c r="P154" i="17"/>
  <c r="BI153" i="17"/>
  <c r="BH153" i="17"/>
  <c r="BG153" i="17"/>
  <c r="BE153" i="17"/>
  <c r="T153" i="17"/>
  <c r="R153" i="17"/>
  <c r="P153" i="17"/>
  <c r="BI152" i="17"/>
  <c r="BH152" i="17"/>
  <c r="BG152" i="17"/>
  <c r="BE152" i="17"/>
  <c r="T152" i="17"/>
  <c r="R152" i="17"/>
  <c r="P152" i="17"/>
  <c r="BI151" i="17"/>
  <c r="BH151" i="17"/>
  <c r="BG151" i="17"/>
  <c r="BE151" i="17"/>
  <c r="T151" i="17"/>
  <c r="R151" i="17"/>
  <c r="P151" i="17"/>
  <c r="BI150" i="17"/>
  <c r="BH150" i="17"/>
  <c r="BG150" i="17"/>
  <c r="BE150" i="17"/>
  <c r="T150" i="17"/>
  <c r="R150" i="17"/>
  <c r="P150" i="17"/>
  <c r="BI149" i="17"/>
  <c r="BH149" i="17"/>
  <c r="BG149" i="17"/>
  <c r="BE149" i="17"/>
  <c r="T149" i="17"/>
  <c r="R149" i="17"/>
  <c r="P149" i="17"/>
  <c r="BI148" i="17"/>
  <c r="BH148" i="17"/>
  <c r="BG148" i="17"/>
  <c r="BE148" i="17"/>
  <c r="T148" i="17"/>
  <c r="R148" i="17"/>
  <c r="P148" i="17"/>
  <c r="BI147" i="17"/>
  <c r="BH147" i="17"/>
  <c r="BG147" i="17"/>
  <c r="BE147" i="17"/>
  <c r="T147" i="17"/>
  <c r="R147" i="17"/>
  <c r="P147" i="17"/>
  <c r="BI146" i="17"/>
  <c r="BH146" i="17"/>
  <c r="BG146" i="17"/>
  <c r="BE146" i="17"/>
  <c r="T146" i="17"/>
  <c r="R146" i="17"/>
  <c r="P146" i="17"/>
  <c r="BI145" i="17"/>
  <c r="BH145" i="17"/>
  <c r="BG145" i="17"/>
  <c r="BE145" i="17"/>
  <c r="T145" i="17"/>
  <c r="R145" i="17"/>
  <c r="P145" i="17"/>
  <c r="BI144" i="17"/>
  <c r="BH144" i="17"/>
  <c r="BG144" i="17"/>
  <c r="BE144" i="17"/>
  <c r="T144" i="17"/>
  <c r="R144" i="17"/>
  <c r="P144" i="17"/>
  <c r="BI143" i="17"/>
  <c r="BH143" i="17"/>
  <c r="BG143" i="17"/>
  <c r="BE143" i="17"/>
  <c r="T143" i="17"/>
  <c r="R143" i="17"/>
  <c r="P143" i="17"/>
  <c r="BI142" i="17"/>
  <c r="BH142" i="17"/>
  <c r="BG142" i="17"/>
  <c r="BE142" i="17"/>
  <c r="T142" i="17"/>
  <c r="R142" i="17"/>
  <c r="P142" i="17"/>
  <c r="BI141" i="17"/>
  <c r="BH141" i="17"/>
  <c r="BG141" i="17"/>
  <c r="BE141" i="17"/>
  <c r="T141" i="17"/>
  <c r="R141" i="17"/>
  <c r="P141" i="17"/>
  <c r="BI140" i="17"/>
  <c r="BH140" i="17"/>
  <c r="BG140" i="17"/>
  <c r="BE140" i="17"/>
  <c r="T140" i="17"/>
  <c r="R140" i="17"/>
  <c r="P140" i="17"/>
  <c r="BI139" i="17"/>
  <c r="BH139" i="17"/>
  <c r="BG139" i="17"/>
  <c r="BE139" i="17"/>
  <c r="T139" i="17"/>
  <c r="R139" i="17"/>
  <c r="P139" i="17"/>
  <c r="BI138" i="17"/>
  <c r="BH138" i="17"/>
  <c r="BG138" i="17"/>
  <c r="BE138" i="17"/>
  <c r="T138" i="17"/>
  <c r="R138" i="17"/>
  <c r="P138" i="17"/>
  <c r="BI137" i="17"/>
  <c r="BH137" i="17"/>
  <c r="BG137" i="17"/>
  <c r="BE137" i="17"/>
  <c r="T137" i="17"/>
  <c r="R137" i="17"/>
  <c r="P137" i="17"/>
  <c r="BI136" i="17"/>
  <c r="BH136" i="17"/>
  <c r="BG136" i="17"/>
  <c r="BE136" i="17"/>
  <c r="T136" i="17"/>
  <c r="R136" i="17"/>
  <c r="P136" i="17"/>
  <c r="BI135" i="17"/>
  <c r="BH135" i="17"/>
  <c r="BG135" i="17"/>
  <c r="BE135" i="17"/>
  <c r="T135" i="17"/>
  <c r="R135" i="17"/>
  <c r="P135" i="17"/>
  <c r="BI134" i="17"/>
  <c r="BH134" i="17"/>
  <c r="BG134" i="17"/>
  <c r="BE134" i="17"/>
  <c r="T134" i="17"/>
  <c r="R134" i="17"/>
  <c r="P134" i="17"/>
  <c r="BI133" i="17"/>
  <c r="BH133" i="17"/>
  <c r="BG133" i="17"/>
  <c r="BE133" i="17"/>
  <c r="T133" i="17"/>
  <c r="R133" i="17"/>
  <c r="P133" i="17"/>
  <c r="F124" i="17"/>
  <c r="E122" i="17"/>
  <c r="F91" i="17"/>
  <c r="E89" i="17"/>
  <c r="J26" i="17"/>
  <c r="E26" i="17"/>
  <c r="J127" i="17"/>
  <c r="J25" i="17"/>
  <c r="J23" i="17"/>
  <c r="E23" i="17"/>
  <c r="J126" i="17"/>
  <c r="J22" i="17"/>
  <c r="J20" i="17"/>
  <c r="E20" i="17"/>
  <c r="F94" i="17"/>
  <c r="J19" i="17"/>
  <c r="J17" i="17"/>
  <c r="E17" i="17"/>
  <c r="F126" i="17"/>
  <c r="J16" i="17"/>
  <c r="J14" i="17"/>
  <c r="J91" i="17"/>
  <c r="E7" i="17"/>
  <c r="E118" i="17"/>
  <c r="J39" i="16"/>
  <c r="J38" i="16"/>
  <c r="AY111" i="1"/>
  <c r="J37" i="16"/>
  <c r="AX111" i="1"/>
  <c r="BI237" i="16"/>
  <c r="BH237" i="16"/>
  <c r="BG237" i="16"/>
  <c r="BE237" i="16"/>
  <c r="T237" i="16"/>
  <c r="R237" i="16"/>
  <c r="P237" i="16"/>
  <c r="BI236" i="16"/>
  <c r="BH236" i="16"/>
  <c r="BG236" i="16"/>
  <c r="BE236" i="16"/>
  <c r="T236" i="16"/>
  <c r="R236" i="16"/>
  <c r="P236" i="16"/>
  <c r="BI235" i="16"/>
  <c r="BH235" i="16"/>
  <c r="BG235" i="16"/>
  <c r="BE235" i="16"/>
  <c r="T235" i="16"/>
  <c r="R235" i="16"/>
  <c r="P235" i="16"/>
  <c r="BI234" i="16"/>
  <c r="BH234" i="16"/>
  <c r="BG234" i="16"/>
  <c r="BE234" i="16"/>
  <c r="T234" i="16"/>
  <c r="R234" i="16"/>
  <c r="P234" i="16"/>
  <c r="BI233" i="16"/>
  <c r="BH233" i="16"/>
  <c r="BG233" i="16"/>
  <c r="BE233" i="16"/>
  <c r="T233" i="16"/>
  <c r="R233" i="16"/>
  <c r="P233" i="16"/>
  <c r="BI232" i="16"/>
  <c r="BH232" i="16"/>
  <c r="BG232" i="16"/>
  <c r="BE232" i="16"/>
  <c r="T232" i="16"/>
  <c r="R232" i="16"/>
  <c r="P232" i="16"/>
  <c r="BI231" i="16"/>
  <c r="BH231" i="16"/>
  <c r="BG231" i="16"/>
  <c r="BE231" i="16"/>
  <c r="T231" i="16"/>
  <c r="R231" i="16"/>
  <c r="P231" i="16"/>
  <c r="BI230" i="16"/>
  <c r="BH230" i="16"/>
  <c r="BG230" i="16"/>
  <c r="BE230" i="16"/>
  <c r="T230" i="16"/>
  <c r="R230" i="16"/>
  <c r="P230" i="16"/>
  <c r="BI229" i="16"/>
  <c r="BH229" i="16"/>
  <c r="BG229" i="16"/>
  <c r="BE229" i="16"/>
  <c r="T229" i="16"/>
  <c r="R229" i="16"/>
  <c r="P229" i="16"/>
  <c r="BI228" i="16"/>
  <c r="BH228" i="16"/>
  <c r="BG228" i="16"/>
  <c r="BE228" i="16"/>
  <c r="T228" i="16"/>
  <c r="R228" i="16"/>
  <c r="P228" i="16"/>
  <c r="BI227" i="16"/>
  <c r="BH227" i="16"/>
  <c r="BG227" i="16"/>
  <c r="BE227" i="16"/>
  <c r="T227" i="16"/>
  <c r="R227" i="16"/>
  <c r="P227" i="16"/>
  <c r="BI226" i="16"/>
  <c r="BH226" i="16"/>
  <c r="BG226" i="16"/>
  <c r="BE226" i="16"/>
  <c r="T226" i="16"/>
  <c r="R226" i="16"/>
  <c r="P226" i="16"/>
  <c r="BI225" i="16"/>
  <c r="BH225" i="16"/>
  <c r="BG225" i="16"/>
  <c r="BE225" i="16"/>
  <c r="T225" i="16"/>
  <c r="R225" i="16"/>
  <c r="P225" i="16"/>
  <c r="BI224" i="16"/>
  <c r="BH224" i="16"/>
  <c r="BG224" i="16"/>
  <c r="BE224" i="16"/>
  <c r="T224" i="16"/>
  <c r="R224" i="16"/>
  <c r="P224" i="16"/>
  <c r="BI223" i="16"/>
  <c r="BH223" i="16"/>
  <c r="BG223" i="16"/>
  <c r="BE223" i="16"/>
  <c r="T223" i="16"/>
  <c r="R223" i="16"/>
  <c r="P223" i="16"/>
  <c r="BI222" i="16"/>
  <c r="BH222" i="16"/>
  <c r="BG222" i="16"/>
  <c r="BE222" i="16"/>
  <c r="T222" i="16"/>
  <c r="R222" i="16"/>
  <c r="P222" i="16"/>
  <c r="BI221" i="16"/>
  <c r="BH221" i="16"/>
  <c r="BG221" i="16"/>
  <c r="BE221" i="16"/>
  <c r="T221" i="16"/>
  <c r="R221" i="16"/>
  <c r="P221" i="16"/>
  <c r="BI220" i="16"/>
  <c r="BH220" i="16"/>
  <c r="BG220" i="16"/>
  <c r="BE220" i="16"/>
  <c r="T220" i="16"/>
  <c r="R220" i="16"/>
  <c r="P220" i="16"/>
  <c r="BI219" i="16"/>
  <c r="BH219" i="16"/>
  <c r="BG219" i="16"/>
  <c r="BE219" i="16"/>
  <c r="T219" i="16"/>
  <c r="R219" i="16"/>
  <c r="P219" i="16"/>
  <c r="BI218" i="16"/>
  <c r="BH218" i="16"/>
  <c r="BG218" i="16"/>
  <c r="BE218" i="16"/>
  <c r="T218" i="16"/>
  <c r="R218" i="16"/>
  <c r="P218" i="16"/>
  <c r="BI216" i="16"/>
  <c r="BH216" i="16"/>
  <c r="BG216" i="16"/>
  <c r="BE216" i="16"/>
  <c r="T216" i="16"/>
  <c r="T215" i="16"/>
  <c r="R216" i="16"/>
  <c r="R215" i="16"/>
  <c r="P216" i="16"/>
  <c r="P215" i="16"/>
  <c r="BI213" i="16"/>
  <c r="BH213" i="16"/>
  <c r="BG213" i="16"/>
  <c r="BE213" i="16"/>
  <c r="T213" i="16"/>
  <c r="T212" i="16"/>
  <c r="R213" i="16"/>
  <c r="R212" i="16"/>
  <c r="P213" i="16"/>
  <c r="P212" i="16"/>
  <c r="BI211" i="16"/>
  <c r="BH211" i="16"/>
  <c r="BG211" i="16"/>
  <c r="BE211" i="16"/>
  <c r="T211" i="16"/>
  <c r="R211" i="16"/>
  <c r="P211" i="16"/>
  <c r="BI210" i="16"/>
  <c r="BH210" i="16"/>
  <c r="BG210" i="16"/>
  <c r="BE210" i="16"/>
  <c r="T210" i="16"/>
  <c r="R210" i="16"/>
  <c r="P210" i="16"/>
  <c r="BI209" i="16"/>
  <c r="BH209" i="16"/>
  <c r="BG209" i="16"/>
  <c r="BE209" i="16"/>
  <c r="T209" i="16"/>
  <c r="R209" i="16"/>
  <c r="P209" i="16"/>
  <c r="BI208" i="16"/>
  <c r="BH208" i="16"/>
  <c r="BG208" i="16"/>
  <c r="BE208" i="16"/>
  <c r="T208" i="16"/>
  <c r="R208" i="16"/>
  <c r="P208" i="16"/>
  <c r="BI207" i="16"/>
  <c r="BH207" i="16"/>
  <c r="BG207" i="16"/>
  <c r="BE207" i="16"/>
  <c r="T207" i="16"/>
  <c r="R207" i="16"/>
  <c r="P207" i="16"/>
  <c r="BI206" i="16"/>
  <c r="BH206" i="16"/>
  <c r="BG206" i="16"/>
  <c r="BE206" i="16"/>
  <c r="T206" i="16"/>
  <c r="R206" i="16"/>
  <c r="P206" i="16"/>
  <c r="BI204" i="16"/>
  <c r="BH204" i="16"/>
  <c r="BG204" i="16"/>
  <c r="BE204" i="16"/>
  <c r="T204" i="16"/>
  <c r="R204" i="16"/>
  <c r="P204" i="16"/>
  <c r="BI203" i="16"/>
  <c r="BH203" i="16"/>
  <c r="BG203" i="16"/>
  <c r="BE203" i="16"/>
  <c r="T203" i="16"/>
  <c r="R203" i="16"/>
  <c r="P203" i="16"/>
  <c r="BI202" i="16"/>
  <c r="BH202" i="16"/>
  <c r="BG202" i="16"/>
  <c r="BE202" i="16"/>
  <c r="T202" i="16"/>
  <c r="R202" i="16"/>
  <c r="P202" i="16"/>
  <c r="BI201" i="16"/>
  <c r="BH201" i="16"/>
  <c r="BG201" i="16"/>
  <c r="BE201" i="16"/>
  <c r="T201" i="16"/>
  <c r="R201" i="16"/>
  <c r="P201" i="16"/>
  <c r="BI200" i="16"/>
  <c r="BH200" i="16"/>
  <c r="BG200" i="16"/>
  <c r="BE200" i="16"/>
  <c r="T200" i="16"/>
  <c r="R200" i="16"/>
  <c r="P200" i="16"/>
  <c r="BI199" i="16"/>
  <c r="BH199" i="16"/>
  <c r="BG199" i="16"/>
  <c r="BE199" i="16"/>
  <c r="T199" i="16"/>
  <c r="R199" i="16"/>
  <c r="P199" i="16"/>
  <c r="BI198" i="16"/>
  <c r="BH198" i="16"/>
  <c r="BG198" i="16"/>
  <c r="BE198" i="16"/>
  <c r="T198" i="16"/>
  <c r="R198" i="16"/>
  <c r="P198" i="16"/>
  <c r="BI197" i="16"/>
  <c r="BH197" i="16"/>
  <c r="BG197" i="16"/>
  <c r="BE197" i="16"/>
  <c r="T197" i="16"/>
  <c r="R197" i="16"/>
  <c r="P197" i="16"/>
  <c r="BI196" i="16"/>
  <c r="BH196" i="16"/>
  <c r="BG196" i="16"/>
  <c r="BE196" i="16"/>
  <c r="T196" i="16"/>
  <c r="R196" i="16"/>
  <c r="P196" i="16"/>
  <c r="BI195" i="16"/>
  <c r="BH195" i="16"/>
  <c r="BG195" i="16"/>
  <c r="BE195" i="16"/>
  <c r="T195" i="16"/>
  <c r="R195" i="16"/>
  <c r="P195" i="16"/>
  <c r="BI194" i="16"/>
  <c r="BH194" i="16"/>
  <c r="BG194" i="16"/>
  <c r="BE194" i="16"/>
  <c r="T194" i="16"/>
  <c r="R194" i="16"/>
  <c r="P194" i="16"/>
  <c r="BI193" i="16"/>
  <c r="BH193" i="16"/>
  <c r="BG193" i="16"/>
  <c r="BE193" i="16"/>
  <c r="T193" i="16"/>
  <c r="R193" i="16"/>
  <c r="P193" i="16"/>
  <c r="BI192" i="16"/>
  <c r="BH192" i="16"/>
  <c r="BG192" i="16"/>
  <c r="BE192" i="16"/>
  <c r="T192" i="16"/>
  <c r="R192" i="16"/>
  <c r="P192" i="16"/>
  <c r="BI191" i="16"/>
  <c r="BH191" i="16"/>
  <c r="BG191" i="16"/>
  <c r="BE191" i="16"/>
  <c r="T191" i="16"/>
  <c r="R191" i="16"/>
  <c r="P191" i="16"/>
  <c r="BI190" i="16"/>
  <c r="BH190" i="16"/>
  <c r="BG190" i="16"/>
  <c r="BE190" i="16"/>
  <c r="T190" i="16"/>
  <c r="R190" i="16"/>
  <c r="P190" i="16"/>
  <c r="BI189" i="16"/>
  <c r="BH189" i="16"/>
  <c r="BG189" i="16"/>
  <c r="BE189" i="16"/>
  <c r="T189" i="16"/>
  <c r="R189" i="16"/>
  <c r="P189" i="16"/>
  <c r="BI188" i="16"/>
  <c r="BH188" i="16"/>
  <c r="BG188" i="16"/>
  <c r="BE188" i="16"/>
  <c r="T188" i="16"/>
  <c r="R188" i="16"/>
  <c r="P188" i="16"/>
  <c r="BI187" i="16"/>
  <c r="BH187" i="16"/>
  <c r="BG187" i="16"/>
  <c r="BE187" i="16"/>
  <c r="T187" i="16"/>
  <c r="R187" i="16"/>
  <c r="P187" i="16"/>
  <c r="BI186" i="16"/>
  <c r="BH186" i="16"/>
  <c r="BG186" i="16"/>
  <c r="BE186" i="16"/>
  <c r="T186" i="16"/>
  <c r="R186" i="16"/>
  <c r="P186" i="16"/>
  <c r="BI185" i="16"/>
  <c r="BH185" i="16"/>
  <c r="BG185" i="16"/>
  <c r="BE185" i="16"/>
  <c r="T185" i="16"/>
  <c r="R185" i="16"/>
  <c r="P185" i="16"/>
  <c r="BI184" i="16"/>
  <c r="BH184" i="16"/>
  <c r="BG184" i="16"/>
  <c r="BE184" i="16"/>
  <c r="T184" i="16"/>
  <c r="R184" i="16"/>
  <c r="P184" i="16"/>
  <c r="BI183" i="16"/>
  <c r="BH183" i="16"/>
  <c r="BG183" i="16"/>
  <c r="BE183" i="16"/>
  <c r="T183" i="16"/>
  <c r="R183" i="16"/>
  <c r="P183" i="16"/>
  <c r="BI182" i="16"/>
  <c r="BH182" i="16"/>
  <c r="BG182" i="16"/>
  <c r="BE182" i="16"/>
  <c r="T182" i="16"/>
  <c r="R182" i="16"/>
  <c r="P182" i="16"/>
  <c r="BI181" i="16"/>
  <c r="BH181" i="16"/>
  <c r="BG181" i="16"/>
  <c r="BE181" i="16"/>
  <c r="T181" i="16"/>
  <c r="R181" i="16"/>
  <c r="P181" i="16"/>
  <c r="BI180" i="16"/>
  <c r="BH180" i="16"/>
  <c r="BG180" i="16"/>
  <c r="BE180" i="16"/>
  <c r="T180" i="16"/>
  <c r="R180" i="16"/>
  <c r="P180" i="16"/>
  <c r="BI179" i="16"/>
  <c r="BH179" i="16"/>
  <c r="BG179" i="16"/>
  <c r="BE179" i="16"/>
  <c r="T179" i="16"/>
  <c r="R179" i="16"/>
  <c r="P179" i="16"/>
  <c r="BI178" i="16"/>
  <c r="BH178" i="16"/>
  <c r="BG178" i="16"/>
  <c r="BE178" i="16"/>
  <c r="T178" i="16"/>
  <c r="R178" i="16"/>
  <c r="P178" i="16"/>
  <c r="BI177" i="16"/>
  <c r="BH177" i="16"/>
  <c r="BG177" i="16"/>
  <c r="BE177" i="16"/>
  <c r="T177" i="16"/>
  <c r="R177" i="16"/>
  <c r="P177" i="16"/>
  <c r="BI176" i="16"/>
  <c r="BH176" i="16"/>
  <c r="BG176" i="16"/>
  <c r="BE176" i="16"/>
  <c r="T176" i="16"/>
  <c r="R176" i="16"/>
  <c r="P176" i="16"/>
  <c r="BI175" i="16"/>
  <c r="BH175" i="16"/>
  <c r="BG175" i="16"/>
  <c r="BE175" i="16"/>
  <c r="T175" i="16"/>
  <c r="R175" i="16"/>
  <c r="P175" i="16"/>
  <c r="BI173" i="16"/>
  <c r="BH173" i="16"/>
  <c r="BG173" i="16"/>
  <c r="BE173" i="16"/>
  <c r="T173" i="16"/>
  <c r="R173" i="16"/>
  <c r="P173" i="16"/>
  <c r="BI172" i="16"/>
  <c r="BH172" i="16"/>
  <c r="BG172" i="16"/>
  <c r="BE172" i="16"/>
  <c r="T172" i="16"/>
  <c r="R172" i="16"/>
  <c r="P172" i="16"/>
  <c r="BI171" i="16"/>
  <c r="BH171" i="16"/>
  <c r="BG171" i="16"/>
  <c r="BE171" i="16"/>
  <c r="T171" i="16"/>
  <c r="R171" i="16"/>
  <c r="P171" i="16"/>
  <c r="BI170" i="16"/>
  <c r="BH170" i="16"/>
  <c r="BG170" i="16"/>
  <c r="BE170" i="16"/>
  <c r="T170" i="16"/>
  <c r="R170" i="16"/>
  <c r="P170" i="16"/>
  <c r="BI169" i="16"/>
  <c r="BH169" i="16"/>
  <c r="BG169" i="16"/>
  <c r="BE169" i="16"/>
  <c r="T169" i="16"/>
  <c r="R169" i="16"/>
  <c r="P169" i="16"/>
  <c r="BI168" i="16"/>
  <c r="BH168" i="16"/>
  <c r="BG168" i="16"/>
  <c r="BE168" i="16"/>
  <c r="T168" i="16"/>
  <c r="R168" i="16"/>
  <c r="P168" i="16"/>
  <c r="BI166" i="16"/>
  <c r="BH166" i="16"/>
  <c r="BG166" i="16"/>
  <c r="BE166" i="16"/>
  <c r="T166" i="16"/>
  <c r="R166" i="16"/>
  <c r="P166" i="16"/>
  <c r="BI165" i="16"/>
  <c r="BH165" i="16"/>
  <c r="BG165" i="16"/>
  <c r="BE165" i="16"/>
  <c r="T165" i="16"/>
  <c r="R165" i="16"/>
  <c r="P165" i="16"/>
  <c r="BI164" i="16"/>
  <c r="BH164" i="16"/>
  <c r="BG164" i="16"/>
  <c r="BE164" i="16"/>
  <c r="T164" i="16"/>
  <c r="R164" i="16"/>
  <c r="P164" i="16"/>
  <c r="BI163" i="16"/>
  <c r="BH163" i="16"/>
  <c r="BG163" i="16"/>
  <c r="BE163" i="16"/>
  <c r="T163" i="16"/>
  <c r="R163" i="16"/>
  <c r="P163" i="16"/>
  <c r="BI161" i="16"/>
  <c r="BH161" i="16"/>
  <c r="BG161" i="16"/>
  <c r="BE161" i="16"/>
  <c r="T161" i="16"/>
  <c r="R161" i="16"/>
  <c r="P161" i="16"/>
  <c r="BI160" i="16"/>
  <c r="BH160" i="16"/>
  <c r="BG160" i="16"/>
  <c r="BE160" i="16"/>
  <c r="T160" i="16"/>
  <c r="R160" i="16"/>
  <c r="P160" i="16"/>
  <c r="BI159" i="16"/>
  <c r="BH159" i="16"/>
  <c r="BG159" i="16"/>
  <c r="BE159" i="16"/>
  <c r="T159" i="16"/>
  <c r="R159" i="16"/>
  <c r="P159" i="16"/>
  <c r="BI158" i="16"/>
  <c r="BH158" i="16"/>
  <c r="BG158" i="16"/>
  <c r="BE158" i="16"/>
  <c r="T158" i="16"/>
  <c r="R158" i="16"/>
  <c r="P158" i="16"/>
  <c r="BI157" i="16"/>
  <c r="BH157" i="16"/>
  <c r="BG157" i="16"/>
  <c r="BE157" i="16"/>
  <c r="T157" i="16"/>
  <c r="R157" i="16"/>
  <c r="P157" i="16"/>
  <c r="BI156" i="16"/>
  <c r="BH156" i="16"/>
  <c r="BG156" i="16"/>
  <c r="BE156" i="16"/>
  <c r="T156" i="16"/>
  <c r="R156" i="16"/>
  <c r="P156" i="16"/>
  <c r="BI155" i="16"/>
  <c r="BH155" i="16"/>
  <c r="BG155" i="16"/>
  <c r="BE155" i="16"/>
  <c r="T155" i="16"/>
  <c r="R155" i="16"/>
  <c r="P155" i="16"/>
  <c r="BI154" i="16"/>
  <c r="BH154" i="16"/>
  <c r="BG154" i="16"/>
  <c r="BE154" i="16"/>
  <c r="T154" i="16"/>
  <c r="R154" i="16"/>
  <c r="P154" i="16"/>
  <c r="BI153" i="16"/>
  <c r="BH153" i="16"/>
  <c r="BG153" i="16"/>
  <c r="BE153" i="16"/>
  <c r="T153" i="16"/>
  <c r="R153" i="16"/>
  <c r="P153" i="16"/>
  <c r="BI152" i="16"/>
  <c r="BH152" i="16"/>
  <c r="BG152" i="16"/>
  <c r="BE152" i="16"/>
  <c r="T152" i="16"/>
  <c r="R152" i="16"/>
  <c r="P152" i="16"/>
  <c r="BI151" i="16"/>
  <c r="BH151" i="16"/>
  <c r="BG151" i="16"/>
  <c r="BE151" i="16"/>
  <c r="T151" i="16"/>
  <c r="R151" i="16"/>
  <c r="P151" i="16"/>
  <c r="BI150" i="16"/>
  <c r="BH150" i="16"/>
  <c r="BG150" i="16"/>
  <c r="BE150" i="16"/>
  <c r="T150" i="16"/>
  <c r="R150" i="16"/>
  <c r="P150" i="16"/>
  <c r="BI149" i="16"/>
  <c r="BH149" i="16"/>
  <c r="BG149" i="16"/>
  <c r="BE149" i="16"/>
  <c r="T149" i="16"/>
  <c r="R149" i="16"/>
  <c r="P149" i="16"/>
  <c r="BI148" i="16"/>
  <c r="BH148" i="16"/>
  <c r="BG148" i="16"/>
  <c r="BE148" i="16"/>
  <c r="T148" i="16"/>
  <c r="R148" i="16"/>
  <c r="P148" i="16"/>
  <c r="BI147" i="16"/>
  <c r="BH147" i="16"/>
  <c r="BG147" i="16"/>
  <c r="BE147" i="16"/>
  <c r="T147" i="16"/>
  <c r="R147" i="16"/>
  <c r="P147" i="16"/>
  <c r="BI146" i="16"/>
  <c r="BH146" i="16"/>
  <c r="BG146" i="16"/>
  <c r="BE146" i="16"/>
  <c r="T146" i="16"/>
  <c r="R146" i="16"/>
  <c r="P146" i="16"/>
  <c r="BI145" i="16"/>
  <c r="BH145" i="16"/>
  <c r="BG145" i="16"/>
  <c r="BE145" i="16"/>
  <c r="T145" i="16"/>
  <c r="R145" i="16"/>
  <c r="P145" i="16"/>
  <c r="BI144" i="16"/>
  <c r="BH144" i="16"/>
  <c r="BG144" i="16"/>
  <c r="BE144" i="16"/>
  <c r="T144" i="16"/>
  <c r="R144" i="16"/>
  <c r="P144" i="16"/>
  <c r="BI143" i="16"/>
  <c r="BH143" i="16"/>
  <c r="BG143" i="16"/>
  <c r="BE143" i="16"/>
  <c r="T143" i="16"/>
  <c r="R143" i="16"/>
  <c r="P143" i="16"/>
  <c r="BI142" i="16"/>
  <c r="BH142" i="16"/>
  <c r="BG142" i="16"/>
  <c r="BE142" i="16"/>
  <c r="T142" i="16"/>
  <c r="R142" i="16"/>
  <c r="P142" i="16"/>
  <c r="BI141" i="16"/>
  <c r="BH141" i="16"/>
  <c r="BG141" i="16"/>
  <c r="BE141" i="16"/>
  <c r="T141" i="16"/>
  <c r="R141" i="16"/>
  <c r="P141" i="16"/>
  <c r="BI140" i="16"/>
  <c r="BH140" i="16"/>
  <c r="BG140" i="16"/>
  <c r="BE140" i="16"/>
  <c r="T140" i="16"/>
  <c r="R140" i="16"/>
  <c r="P140" i="16"/>
  <c r="BI139" i="16"/>
  <c r="BH139" i="16"/>
  <c r="BG139" i="16"/>
  <c r="BE139" i="16"/>
  <c r="T139" i="16"/>
  <c r="R139" i="16"/>
  <c r="P139" i="16"/>
  <c r="BI138" i="16"/>
  <c r="BH138" i="16"/>
  <c r="BG138" i="16"/>
  <c r="BE138" i="16"/>
  <c r="T138" i="16"/>
  <c r="R138" i="16"/>
  <c r="P138" i="16"/>
  <c r="BI137" i="16"/>
  <c r="BH137" i="16"/>
  <c r="BG137" i="16"/>
  <c r="BE137" i="16"/>
  <c r="T137" i="16"/>
  <c r="R137" i="16"/>
  <c r="P137" i="16"/>
  <c r="BI136" i="16"/>
  <c r="BH136" i="16"/>
  <c r="BG136" i="16"/>
  <c r="BE136" i="16"/>
  <c r="T136" i="16"/>
  <c r="R136" i="16"/>
  <c r="P136" i="16"/>
  <c r="BI135" i="16"/>
  <c r="BH135" i="16"/>
  <c r="BG135" i="16"/>
  <c r="BE135" i="16"/>
  <c r="T135" i="16"/>
  <c r="R135" i="16"/>
  <c r="P135" i="16"/>
  <c r="BI134" i="16"/>
  <c r="BH134" i="16"/>
  <c r="BG134" i="16"/>
  <c r="BE134" i="16"/>
  <c r="T134" i="16"/>
  <c r="R134" i="16"/>
  <c r="P134" i="16"/>
  <c r="BI133" i="16"/>
  <c r="BH133" i="16"/>
  <c r="BG133" i="16"/>
  <c r="BE133" i="16"/>
  <c r="T133" i="16"/>
  <c r="R133" i="16"/>
  <c r="P133" i="16"/>
  <c r="F124" i="16"/>
  <c r="E122" i="16"/>
  <c r="F91" i="16"/>
  <c r="E89" i="16"/>
  <c r="J26" i="16"/>
  <c r="E26" i="16"/>
  <c r="J127" i="16" s="1"/>
  <c r="J25" i="16"/>
  <c r="J23" i="16"/>
  <c r="E23" i="16"/>
  <c r="J126" i="16" s="1"/>
  <c r="J22" i="16"/>
  <c r="J20" i="16"/>
  <c r="E20" i="16"/>
  <c r="F127" i="16"/>
  <c r="J19" i="16"/>
  <c r="J17" i="16"/>
  <c r="E17" i="16"/>
  <c r="F93" i="16" s="1"/>
  <c r="J16" i="16"/>
  <c r="J14" i="16"/>
  <c r="J91" i="16" s="1"/>
  <c r="E7" i="16"/>
  <c r="E118" i="16" s="1"/>
  <c r="J39" i="15"/>
  <c r="J38" i="15"/>
  <c r="AY110" i="1"/>
  <c r="J37" i="15"/>
  <c r="AX110" i="1"/>
  <c r="BI233" i="15"/>
  <c r="BH233" i="15"/>
  <c r="BG233" i="15"/>
  <c r="BE233" i="15"/>
  <c r="T233" i="15"/>
  <c r="R233" i="15"/>
  <c r="P233" i="15"/>
  <c r="BI232" i="15"/>
  <c r="BH232" i="15"/>
  <c r="BG232" i="15"/>
  <c r="BE232" i="15"/>
  <c r="T232" i="15"/>
  <c r="R232" i="15"/>
  <c r="P232" i="15"/>
  <c r="BI231" i="15"/>
  <c r="BH231" i="15"/>
  <c r="BG231" i="15"/>
  <c r="BE231" i="15"/>
  <c r="T231" i="15"/>
  <c r="R231" i="15"/>
  <c r="P231" i="15"/>
  <c r="BI230" i="15"/>
  <c r="BH230" i="15"/>
  <c r="BG230" i="15"/>
  <c r="BE230" i="15"/>
  <c r="T230" i="15"/>
  <c r="R230" i="15"/>
  <c r="P230" i="15"/>
  <c r="BI229" i="15"/>
  <c r="BH229" i="15"/>
  <c r="BG229" i="15"/>
  <c r="BE229" i="15"/>
  <c r="T229" i="15"/>
  <c r="R229" i="15"/>
  <c r="P229" i="15"/>
  <c r="BI228" i="15"/>
  <c r="BH228" i="15"/>
  <c r="BG228" i="15"/>
  <c r="BE228" i="15"/>
  <c r="T228" i="15"/>
  <c r="R228" i="15"/>
  <c r="P228" i="15"/>
  <c r="BI227" i="15"/>
  <c r="BH227" i="15"/>
  <c r="BG227" i="15"/>
  <c r="BE227" i="15"/>
  <c r="T227" i="15"/>
  <c r="R227" i="15"/>
  <c r="P227" i="15"/>
  <c r="BI226" i="15"/>
  <c r="BH226" i="15"/>
  <c r="BG226" i="15"/>
  <c r="BE226" i="15"/>
  <c r="T226" i="15"/>
  <c r="R226" i="15"/>
  <c r="P226" i="15"/>
  <c r="BI225" i="15"/>
  <c r="BH225" i="15"/>
  <c r="BG225" i="15"/>
  <c r="BE225" i="15"/>
  <c r="T225" i="15"/>
  <c r="R225" i="15"/>
  <c r="P225" i="15"/>
  <c r="BI224" i="15"/>
  <c r="BH224" i="15"/>
  <c r="BG224" i="15"/>
  <c r="BE224" i="15"/>
  <c r="T224" i="15"/>
  <c r="R224" i="15"/>
  <c r="P224" i="15"/>
  <c r="BI223" i="15"/>
  <c r="BH223" i="15"/>
  <c r="BG223" i="15"/>
  <c r="BE223" i="15"/>
  <c r="T223" i="15"/>
  <c r="R223" i="15"/>
  <c r="P223" i="15"/>
  <c r="BI222" i="15"/>
  <c r="BH222" i="15"/>
  <c r="BG222" i="15"/>
  <c r="BE222" i="15"/>
  <c r="T222" i="15"/>
  <c r="R222" i="15"/>
  <c r="P222" i="15"/>
  <c r="BI221" i="15"/>
  <c r="BH221" i="15"/>
  <c r="BG221" i="15"/>
  <c r="BE221" i="15"/>
  <c r="T221" i="15"/>
  <c r="R221" i="15"/>
  <c r="P221" i="15"/>
  <c r="BI220" i="15"/>
  <c r="BH220" i="15"/>
  <c r="BG220" i="15"/>
  <c r="BE220" i="15"/>
  <c r="T220" i="15"/>
  <c r="R220" i="15"/>
  <c r="P220" i="15"/>
  <c r="BI219" i="15"/>
  <c r="BH219" i="15"/>
  <c r="BG219" i="15"/>
  <c r="BE219" i="15"/>
  <c r="T219" i="15"/>
  <c r="R219" i="15"/>
  <c r="P219" i="15"/>
  <c r="BI218" i="15"/>
  <c r="BH218" i="15"/>
  <c r="BG218" i="15"/>
  <c r="BE218" i="15"/>
  <c r="T218" i="15"/>
  <c r="R218" i="15"/>
  <c r="P218" i="15"/>
  <c r="BI217" i="15"/>
  <c r="BH217" i="15"/>
  <c r="BG217" i="15"/>
  <c r="BE217" i="15"/>
  <c r="T217" i="15"/>
  <c r="R217" i="15"/>
  <c r="P217" i="15"/>
  <c r="BI216" i="15"/>
  <c r="BH216" i="15"/>
  <c r="BG216" i="15"/>
  <c r="BE216" i="15"/>
  <c r="T216" i="15"/>
  <c r="R216" i="15"/>
  <c r="P216" i="15"/>
  <c r="BI215" i="15"/>
  <c r="BH215" i="15"/>
  <c r="BG215" i="15"/>
  <c r="BE215" i="15"/>
  <c r="T215" i="15"/>
  <c r="R215" i="15"/>
  <c r="P215" i="15"/>
  <c r="BI214" i="15"/>
  <c r="BH214" i="15"/>
  <c r="BG214" i="15"/>
  <c r="BE214" i="15"/>
  <c r="T214" i="15"/>
  <c r="R214" i="15"/>
  <c r="P214" i="15"/>
  <c r="BI213" i="15"/>
  <c r="BH213" i="15"/>
  <c r="BG213" i="15"/>
  <c r="BE213" i="15"/>
  <c r="T213" i="15"/>
  <c r="R213" i="15"/>
  <c r="P213" i="15"/>
  <c r="BI212" i="15"/>
  <c r="BH212" i="15"/>
  <c r="BG212" i="15"/>
  <c r="BE212" i="15"/>
  <c r="T212" i="15"/>
  <c r="R212" i="15"/>
  <c r="P212" i="15"/>
  <c r="BI210" i="15"/>
  <c r="BH210" i="15"/>
  <c r="BG210" i="15"/>
  <c r="BE210" i="15"/>
  <c r="T210" i="15"/>
  <c r="T209" i="15" s="1"/>
  <c r="R210" i="15"/>
  <c r="R209" i="15" s="1"/>
  <c r="P210" i="15"/>
  <c r="P209" i="15" s="1"/>
  <c r="BI207" i="15"/>
  <c r="BH207" i="15"/>
  <c r="BG207" i="15"/>
  <c r="BE207" i="15"/>
  <c r="T207" i="15"/>
  <c r="T206" i="15" s="1"/>
  <c r="R207" i="15"/>
  <c r="R206" i="15" s="1"/>
  <c r="P207" i="15"/>
  <c r="P206" i="15" s="1"/>
  <c r="BI205" i="15"/>
  <c r="BH205" i="15"/>
  <c r="BG205" i="15"/>
  <c r="BE205" i="15"/>
  <c r="T205" i="15"/>
  <c r="R205" i="15"/>
  <c r="P205" i="15"/>
  <c r="BI204" i="15"/>
  <c r="BH204" i="15"/>
  <c r="BG204" i="15"/>
  <c r="BE204" i="15"/>
  <c r="T204" i="15"/>
  <c r="R204" i="15"/>
  <c r="P204" i="15"/>
  <c r="BI203" i="15"/>
  <c r="BH203" i="15"/>
  <c r="BG203" i="15"/>
  <c r="BE203" i="15"/>
  <c r="T203" i="15"/>
  <c r="R203" i="15"/>
  <c r="P203" i="15"/>
  <c r="BI202" i="15"/>
  <c r="BH202" i="15"/>
  <c r="BG202" i="15"/>
  <c r="BE202" i="15"/>
  <c r="T202" i="15"/>
  <c r="R202" i="15"/>
  <c r="P202" i="15"/>
  <c r="BI201" i="15"/>
  <c r="BH201" i="15"/>
  <c r="BG201" i="15"/>
  <c r="BE201" i="15"/>
  <c r="T201" i="15"/>
  <c r="R201" i="15"/>
  <c r="P201" i="15"/>
  <c r="BI200" i="15"/>
  <c r="BH200" i="15"/>
  <c r="BG200" i="15"/>
  <c r="BE200" i="15"/>
  <c r="T200" i="15"/>
  <c r="R200" i="15"/>
  <c r="P200" i="15"/>
  <c r="BI198" i="15"/>
  <c r="BH198" i="15"/>
  <c r="BG198" i="15"/>
  <c r="BE198" i="15"/>
  <c r="T198" i="15"/>
  <c r="R198" i="15"/>
  <c r="P198" i="15"/>
  <c r="BI197" i="15"/>
  <c r="BH197" i="15"/>
  <c r="BG197" i="15"/>
  <c r="BE197" i="15"/>
  <c r="T197" i="15"/>
  <c r="R197" i="15"/>
  <c r="P197" i="15"/>
  <c r="BI196" i="15"/>
  <c r="BH196" i="15"/>
  <c r="BG196" i="15"/>
  <c r="BE196" i="15"/>
  <c r="T196" i="15"/>
  <c r="R196" i="15"/>
  <c r="P196" i="15"/>
  <c r="BI195" i="15"/>
  <c r="BH195" i="15"/>
  <c r="BG195" i="15"/>
  <c r="BE195" i="15"/>
  <c r="T195" i="15"/>
  <c r="R195" i="15"/>
  <c r="P195" i="15"/>
  <c r="BI194" i="15"/>
  <c r="BH194" i="15"/>
  <c r="BG194" i="15"/>
  <c r="BE194" i="15"/>
  <c r="T194" i="15"/>
  <c r="R194" i="15"/>
  <c r="P194" i="15"/>
  <c r="BI193" i="15"/>
  <c r="BH193" i="15"/>
  <c r="BG193" i="15"/>
  <c r="BE193" i="15"/>
  <c r="T193" i="15"/>
  <c r="R193" i="15"/>
  <c r="P193" i="15"/>
  <c r="BI192" i="15"/>
  <c r="BH192" i="15"/>
  <c r="BG192" i="15"/>
  <c r="BE192" i="15"/>
  <c r="T192" i="15"/>
  <c r="R192" i="15"/>
  <c r="P192" i="15"/>
  <c r="BI191" i="15"/>
  <c r="BH191" i="15"/>
  <c r="BG191" i="15"/>
  <c r="BE191" i="15"/>
  <c r="T191" i="15"/>
  <c r="R191" i="15"/>
  <c r="P191" i="15"/>
  <c r="BI190" i="15"/>
  <c r="BH190" i="15"/>
  <c r="BG190" i="15"/>
  <c r="BE190" i="15"/>
  <c r="T190" i="15"/>
  <c r="R190" i="15"/>
  <c r="P190" i="15"/>
  <c r="BI189" i="15"/>
  <c r="BH189" i="15"/>
  <c r="BG189" i="15"/>
  <c r="BE189" i="15"/>
  <c r="T189" i="15"/>
  <c r="R189" i="15"/>
  <c r="P189" i="15"/>
  <c r="BI188" i="15"/>
  <c r="BH188" i="15"/>
  <c r="BG188" i="15"/>
  <c r="BE188" i="15"/>
  <c r="T188" i="15"/>
  <c r="R188" i="15"/>
  <c r="P188" i="15"/>
  <c r="BI187" i="15"/>
  <c r="BH187" i="15"/>
  <c r="BG187" i="15"/>
  <c r="BE187" i="15"/>
  <c r="T187" i="15"/>
  <c r="R187" i="15"/>
  <c r="P187" i="15"/>
  <c r="BI186" i="15"/>
  <c r="BH186" i="15"/>
  <c r="BG186" i="15"/>
  <c r="BE186" i="15"/>
  <c r="T186" i="15"/>
  <c r="R186" i="15"/>
  <c r="P186" i="15"/>
  <c r="BI185" i="15"/>
  <c r="BH185" i="15"/>
  <c r="BG185" i="15"/>
  <c r="BE185" i="15"/>
  <c r="T185" i="15"/>
  <c r="R185" i="15"/>
  <c r="P185" i="15"/>
  <c r="BI184" i="15"/>
  <c r="BH184" i="15"/>
  <c r="BG184" i="15"/>
  <c r="BE184" i="15"/>
  <c r="T184" i="15"/>
  <c r="R184" i="15"/>
  <c r="P184" i="15"/>
  <c r="BI183" i="15"/>
  <c r="BH183" i="15"/>
  <c r="BG183" i="15"/>
  <c r="BE183" i="15"/>
  <c r="T183" i="15"/>
  <c r="R183" i="15"/>
  <c r="P183" i="15"/>
  <c r="BI182" i="15"/>
  <c r="BH182" i="15"/>
  <c r="BG182" i="15"/>
  <c r="BE182" i="15"/>
  <c r="T182" i="15"/>
  <c r="R182" i="15"/>
  <c r="P182" i="15"/>
  <c r="BI181" i="15"/>
  <c r="BH181" i="15"/>
  <c r="BG181" i="15"/>
  <c r="BE181" i="15"/>
  <c r="T181" i="15"/>
  <c r="R181" i="15"/>
  <c r="P181" i="15"/>
  <c r="BI180" i="15"/>
  <c r="BH180" i="15"/>
  <c r="BG180" i="15"/>
  <c r="BE180" i="15"/>
  <c r="T180" i="15"/>
  <c r="R180" i="15"/>
  <c r="P180" i="15"/>
  <c r="BI179" i="15"/>
  <c r="BH179" i="15"/>
  <c r="BG179" i="15"/>
  <c r="BE179" i="15"/>
  <c r="T179" i="15"/>
  <c r="R179" i="15"/>
  <c r="P179" i="15"/>
  <c r="BI178" i="15"/>
  <c r="BH178" i="15"/>
  <c r="BG178" i="15"/>
  <c r="BE178" i="15"/>
  <c r="T178" i="15"/>
  <c r="R178" i="15"/>
  <c r="P178" i="15"/>
  <c r="BI177" i="15"/>
  <c r="BH177" i="15"/>
  <c r="BG177" i="15"/>
  <c r="BE177" i="15"/>
  <c r="T177" i="15"/>
  <c r="R177" i="15"/>
  <c r="P177" i="15"/>
  <c r="BI176" i="15"/>
  <c r="BH176" i="15"/>
  <c r="BG176" i="15"/>
  <c r="BE176" i="15"/>
  <c r="T176" i="15"/>
  <c r="R176" i="15"/>
  <c r="P176" i="15"/>
  <c r="BI175" i="15"/>
  <c r="BH175" i="15"/>
  <c r="BG175" i="15"/>
  <c r="BE175" i="15"/>
  <c r="T175" i="15"/>
  <c r="R175" i="15"/>
  <c r="P175" i="15"/>
  <c r="BI174" i="15"/>
  <c r="BH174" i="15"/>
  <c r="BG174" i="15"/>
  <c r="BE174" i="15"/>
  <c r="T174" i="15"/>
  <c r="R174" i="15"/>
  <c r="P174" i="15"/>
  <c r="BI173" i="15"/>
  <c r="BH173" i="15"/>
  <c r="BG173" i="15"/>
  <c r="BE173" i="15"/>
  <c r="T173" i="15"/>
  <c r="R173" i="15"/>
  <c r="P173" i="15"/>
  <c r="BI172" i="15"/>
  <c r="BH172" i="15"/>
  <c r="BG172" i="15"/>
  <c r="BE172" i="15"/>
  <c r="T172" i="15"/>
  <c r="R172" i="15"/>
  <c r="P172" i="15"/>
  <c r="BI171" i="15"/>
  <c r="BH171" i="15"/>
  <c r="BG171" i="15"/>
  <c r="BE171" i="15"/>
  <c r="T171" i="15"/>
  <c r="R171" i="15"/>
  <c r="P171" i="15"/>
  <c r="BI169" i="15"/>
  <c r="BH169" i="15"/>
  <c r="BG169" i="15"/>
  <c r="BE169" i="15"/>
  <c r="T169" i="15"/>
  <c r="R169" i="15"/>
  <c r="P169" i="15"/>
  <c r="BI168" i="15"/>
  <c r="BH168" i="15"/>
  <c r="BG168" i="15"/>
  <c r="BE168" i="15"/>
  <c r="T168" i="15"/>
  <c r="R168" i="15"/>
  <c r="P168" i="15"/>
  <c r="BI167" i="15"/>
  <c r="BH167" i="15"/>
  <c r="BG167" i="15"/>
  <c r="BE167" i="15"/>
  <c r="T167" i="15"/>
  <c r="R167" i="15"/>
  <c r="P167" i="15"/>
  <c r="BI166" i="15"/>
  <c r="BH166" i="15"/>
  <c r="BG166" i="15"/>
  <c r="BE166" i="15"/>
  <c r="T166" i="15"/>
  <c r="R166" i="15"/>
  <c r="P166" i="15"/>
  <c r="BI165" i="15"/>
  <c r="BH165" i="15"/>
  <c r="BG165" i="15"/>
  <c r="BE165" i="15"/>
  <c r="T165" i="15"/>
  <c r="R165" i="15"/>
  <c r="P165" i="15"/>
  <c r="BI164" i="15"/>
  <c r="BH164" i="15"/>
  <c r="BG164" i="15"/>
  <c r="BE164" i="15"/>
  <c r="T164" i="15"/>
  <c r="R164" i="15"/>
  <c r="P164" i="15"/>
  <c r="BI163" i="15"/>
  <c r="BH163" i="15"/>
  <c r="BG163" i="15"/>
  <c r="BE163" i="15"/>
  <c r="T163" i="15"/>
  <c r="R163" i="15"/>
  <c r="P163" i="15"/>
  <c r="BI162" i="15"/>
  <c r="BH162" i="15"/>
  <c r="BG162" i="15"/>
  <c r="BE162" i="15"/>
  <c r="T162" i="15"/>
  <c r="R162" i="15"/>
  <c r="P162" i="15"/>
  <c r="BI160" i="15"/>
  <c r="BH160" i="15"/>
  <c r="BG160" i="15"/>
  <c r="BE160" i="15"/>
  <c r="T160" i="15"/>
  <c r="R160" i="15"/>
  <c r="P160" i="15"/>
  <c r="BI159" i="15"/>
  <c r="BH159" i="15"/>
  <c r="BG159" i="15"/>
  <c r="BE159" i="15"/>
  <c r="T159" i="15"/>
  <c r="R159" i="15"/>
  <c r="P159" i="15"/>
  <c r="BI158" i="15"/>
  <c r="BH158" i="15"/>
  <c r="BG158" i="15"/>
  <c r="BE158" i="15"/>
  <c r="T158" i="15"/>
  <c r="R158" i="15"/>
  <c r="P158" i="15"/>
  <c r="BI156" i="15"/>
  <c r="BH156" i="15"/>
  <c r="BG156" i="15"/>
  <c r="BE156" i="15"/>
  <c r="T156" i="15"/>
  <c r="R156" i="15"/>
  <c r="P156" i="15"/>
  <c r="BI155" i="15"/>
  <c r="BH155" i="15"/>
  <c r="BG155" i="15"/>
  <c r="BE155" i="15"/>
  <c r="T155" i="15"/>
  <c r="R155" i="15"/>
  <c r="P155" i="15"/>
  <c r="BI154" i="15"/>
  <c r="BH154" i="15"/>
  <c r="BG154" i="15"/>
  <c r="BE154" i="15"/>
  <c r="T154" i="15"/>
  <c r="R154" i="15"/>
  <c r="P154" i="15"/>
  <c r="BI153" i="15"/>
  <c r="BH153" i="15"/>
  <c r="BG153" i="15"/>
  <c r="BE153" i="15"/>
  <c r="T153" i="15"/>
  <c r="R153" i="15"/>
  <c r="P153" i="15"/>
  <c r="BI152" i="15"/>
  <c r="BH152" i="15"/>
  <c r="BG152" i="15"/>
  <c r="BE152" i="15"/>
  <c r="T152" i="15"/>
  <c r="R152" i="15"/>
  <c r="P152" i="15"/>
  <c r="BI151" i="15"/>
  <c r="BH151" i="15"/>
  <c r="BG151" i="15"/>
  <c r="BE151" i="15"/>
  <c r="T151" i="15"/>
  <c r="R151" i="15"/>
  <c r="P151" i="15"/>
  <c r="BI150" i="15"/>
  <c r="BH150" i="15"/>
  <c r="BG150" i="15"/>
  <c r="BE150" i="15"/>
  <c r="T150" i="15"/>
  <c r="R150" i="15"/>
  <c r="P150" i="15"/>
  <c r="BI149" i="15"/>
  <c r="BH149" i="15"/>
  <c r="BG149" i="15"/>
  <c r="BE149" i="15"/>
  <c r="T149" i="15"/>
  <c r="R149" i="15"/>
  <c r="P149" i="15"/>
  <c r="BI148" i="15"/>
  <c r="BH148" i="15"/>
  <c r="BG148" i="15"/>
  <c r="BE148" i="15"/>
  <c r="T148" i="15"/>
  <c r="R148" i="15"/>
  <c r="P148" i="15"/>
  <c r="BI147" i="15"/>
  <c r="BH147" i="15"/>
  <c r="BG147" i="15"/>
  <c r="BE147" i="15"/>
  <c r="T147" i="15"/>
  <c r="R147" i="15"/>
  <c r="P147" i="15"/>
  <c r="BI146" i="15"/>
  <c r="BH146" i="15"/>
  <c r="BG146" i="15"/>
  <c r="BE146" i="15"/>
  <c r="T146" i="15"/>
  <c r="R146" i="15"/>
  <c r="P146" i="15"/>
  <c r="BI145" i="15"/>
  <c r="BH145" i="15"/>
  <c r="BG145" i="15"/>
  <c r="BE145" i="15"/>
  <c r="T145" i="15"/>
  <c r="R145" i="15"/>
  <c r="P145" i="15"/>
  <c r="BI144" i="15"/>
  <c r="BH144" i="15"/>
  <c r="BG144" i="15"/>
  <c r="BE144" i="15"/>
  <c r="T144" i="15"/>
  <c r="R144" i="15"/>
  <c r="P144" i="15"/>
  <c r="BI143" i="15"/>
  <c r="BH143" i="15"/>
  <c r="BG143" i="15"/>
  <c r="BE143" i="15"/>
  <c r="T143" i="15"/>
  <c r="R143" i="15"/>
  <c r="P143" i="15"/>
  <c r="BI142" i="15"/>
  <c r="BH142" i="15"/>
  <c r="BG142" i="15"/>
  <c r="BE142" i="15"/>
  <c r="T142" i="15"/>
  <c r="R142" i="15"/>
  <c r="P142" i="15"/>
  <c r="BI141" i="15"/>
  <c r="BH141" i="15"/>
  <c r="BG141" i="15"/>
  <c r="BE141" i="15"/>
  <c r="T141" i="15"/>
  <c r="R141" i="15"/>
  <c r="P141" i="15"/>
  <c r="BI140" i="15"/>
  <c r="BH140" i="15"/>
  <c r="BG140" i="15"/>
  <c r="BE140" i="15"/>
  <c r="T140" i="15"/>
  <c r="R140" i="15"/>
  <c r="P140" i="15"/>
  <c r="BI139" i="15"/>
  <c r="BH139" i="15"/>
  <c r="BG139" i="15"/>
  <c r="BE139" i="15"/>
  <c r="T139" i="15"/>
  <c r="R139" i="15"/>
  <c r="P139" i="15"/>
  <c r="BI138" i="15"/>
  <c r="BH138" i="15"/>
  <c r="BG138" i="15"/>
  <c r="BE138" i="15"/>
  <c r="T138" i="15"/>
  <c r="R138" i="15"/>
  <c r="P138" i="15"/>
  <c r="BI137" i="15"/>
  <c r="BH137" i="15"/>
  <c r="BG137" i="15"/>
  <c r="BE137" i="15"/>
  <c r="T137" i="15"/>
  <c r="R137" i="15"/>
  <c r="P137" i="15"/>
  <c r="BI136" i="15"/>
  <c r="BH136" i="15"/>
  <c r="BG136" i="15"/>
  <c r="BE136" i="15"/>
  <c r="T136" i="15"/>
  <c r="R136" i="15"/>
  <c r="P136" i="15"/>
  <c r="BI135" i="15"/>
  <c r="BH135" i="15"/>
  <c r="BG135" i="15"/>
  <c r="BE135" i="15"/>
  <c r="T135" i="15"/>
  <c r="R135" i="15"/>
  <c r="P135" i="15"/>
  <c r="BI134" i="15"/>
  <c r="BH134" i="15"/>
  <c r="BG134" i="15"/>
  <c r="BE134" i="15"/>
  <c r="T134" i="15"/>
  <c r="R134" i="15"/>
  <c r="P134" i="15"/>
  <c r="BI133" i="15"/>
  <c r="BH133" i="15"/>
  <c r="BG133" i="15"/>
  <c r="BE133" i="15"/>
  <c r="T133" i="15"/>
  <c r="R133" i="15"/>
  <c r="P133" i="15"/>
  <c r="F124" i="15"/>
  <c r="E122" i="15"/>
  <c r="F91" i="15"/>
  <c r="E89" i="15"/>
  <c r="J26" i="15"/>
  <c r="E26" i="15"/>
  <c r="J127" i="15" s="1"/>
  <c r="J25" i="15"/>
  <c r="J23" i="15"/>
  <c r="E23" i="15"/>
  <c r="J93" i="15" s="1"/>
  <c r="J22" i="15"/>
  <c r="J20" i="15"/>
  <c r="E20" i="15"/>
  <c r="F127" i="15" s="1"/>
  <c r="J19" i="15"/>
  <c r="J17" i="15"/>
  <c r="E17" i="15"/>
  <c r="F93" i="15" s="1"/>
  <c r="J16" i="15"/>
  <c r="J14" i="15"/>
  <c r="J124" i="15" s="1"/>
  <c r="E7" i="15"/>
  <c r="E118" i="15" s="1"/>
  <c r="J39" i="14"/>
  <c r="J38" i="14"/>
  <c r="AY109" i="1"/>
  <c r="J37" i="14"/>
  <c r="AX109" i="1"/>
  <c r="BI272" i="14"/>
  <c r="BH272" i="14"/>
  <c r="BG272" i="14"/>
  <c r="BE272" i="14"/>
  <c r="T272" i="14"/>
  <c r="R272" i="14"/>
  <c r="P272" i="14"/>
  <c r="BI271" i="14"/>
  <c r="BH271" i="14"/>
  <c r="BG271" i="14"/>
  <c r="BE271" i="14"/>
  <c r="T271" i="14"/>
  <c r="R271" i="14"/>
  <c r="P271" i="14"/>
  <c r="BI270" i="14"/>
  <c r="BH270" i="14"/>
  <c r="BG270" i="14"/>
  <c r="BE270" i="14"/>
  <c r="T270" i="14"/>
  <c r="R270" i="14"/>
  <c r="P270" i="14"/>
  <c r="BI269" i="14"/>
  <c r="BH269" i="14"/>
  <c r="BG269" i="14"/>
  <c r="BE269" i="14"/>
  <c r="T269" i="14"/>
  <c r="R269" i="14"/>
  <c r="P269" i="14"/>
  <c r="BI268" i="14"/>
  <c r="BH268" i="14"/>
  <c r="BG268" i="14"/>
  <c r="BE268" i="14"/>
  <c r="T268" i="14"/>
  <c r="R268" i="14"/>
  <c r="P268" i="14"/>
  <c r="BI267" i="14"/>
  <c r="BH267" i="14"/>
  <c r="BG267" i="14"/>
  <c r="BE267" i="14"/>
  <c r="T267" i="14"/>
  <c r="R267" i="14"/>
  <c r="P267" i="14"/>
  <c r="BI266" i="14"/>
  <c r="BH266" i="14"/>
  <c r="BG266" i="14"/>
  <c r="BE266" i="14"/>
  <c r="T266" i="14"/>
  <c r="R266" i="14"/>
  <c r="P266" i="14"/>
  <c r="BI265" i="14"/>
  <c r="BH265" i="14"/>
  <c r="BG265" i="14"/>
  <c r="BE265" i="14"/>
  <c r="T265" i="14"/>
  <c r="R265" i="14"/>
  <c r="P265" i="14"/>
  <c r="BI264" i="14"/>
  <c r="BH264" i="14"/>
  <c r="BG264" i="14"/>
  <c r="BE264" i="14"/>
  <c r="T264" i="14"/>
  <c r="R264" i="14"/>
  <c r="P264" i="14"/>
  <c r="BI263" i="14"/>
  <c r="BH263" i="14"/>
  <c r="BG263" i="14"/>
  <c r="BE263" i="14"/>
  <c r="T263" i="14"/>
  <c r="R263" i="14"/>
  <c r="P263" i="14"/>
  <c r="BI262" i="14"/>
  <c r="BH262" i="14"/>
  <c r="BG262" i="14"/>
  <c r="BE262" i="14"/>
  <c r="T262" i="14"/>
  <c r="R262" i="14"/>
  <c r="P262" i="14"/>
  <c r="BI261" i="14"/>
  <c r="BH261" i="14"/>
  <c r="BG261" i="14"/>
  <c r="BE261" i="14"/>
  <c r="T261" i="14"/>
  <c r="R261" i="14"/>
  <c r="P261" i="14"/>
  <c r="BI260" i="14"/>
  <c r="BH260" i="14"/>
  <c r="BG260" i="14"/>
  <c r="BE260" i="14"/>
  <c r="T260" i="14"/>
  <c r="R260" i="14"/>
  <c r="P260" i="14"/>
  <c r="BI259" i="14"/>
  <c r="BH259" i="14"/>
  <c r="BG259" i="14"/>
  <c r="BE259" i="14"/>
  <c r="T259" i="14"/>
  <c r="R259" i="14"/>
  <c r="P259" i="14"/>
  <c r="BI258" i="14"/>
  <c r="BH258" i="14"/>
  <c r="BG258" i="14"/>
  <c r="BE258" i="14"/>
  <c r="T258" i="14"/>
  <c r="R258" i="14"/>
  <c r="P258" i="14"/>
  <c r="BI257" i="14"/>
  <c r="BH257" i="14"/>
  <c r="BG257" i="14"/>
  <c r="BE257" i="14"/>
  <c r="T257" i="14"/>
  <c r="R257" i="14"/>
  <c r="P257" i="14"/>
  <c r="BI256" i="14"/>
  <c r="BH256" i="14"/>
  <c r="BG256" i="14"/>
  <c r="BE256" i="14"/>
  <c r="T256" i="14"/>
  <c r="R256" i="14"/>
  <c r="P256" i="14"/>
  <c r="BI255" i="14"/>
  <c r="BH255" i="14"/>
  <c r="BG255" i="14"/>
  <c r="BE255" i="14"/>
  <c r="T255" i="14"/>
  <c r="R255" i="14"/>
  <c r="P255" i="14"/>
  <c r="BI254" i="14"/>
  <c r="BH254" i="14"/>
  <c r="BG254" i="14"/>
  <c r="BE254" i="14"/>
  <c r="T254" i="14"/>
  <c r="R254" i="14"/>
  <c r="P254" i="14"/>
  <c r="BI253" i="14"/>
  <c r="BH253" i="14"/>
  <c r="BG253" i="14"/>
  <c r="BE253" i="14"/>
  <c r="T253" i="14"/>
  <c r="R253" i="14"/>
  <c r="P253" i="14"/>
  <c r="BI252" i="14"/>
  <c r="BH252" i="14"/>
  <c r="BG252" i="14"/>
  <c r="BE252" i="14"/>
  <c r="T252" i="14"/>
  <c r="R252" i="14"/>
  <c r="P252" i="14"/>
  <c r="BI251" i="14"/>
  <c r="BH251" i="14"/>
  <c r="BG251" i="14"/>
  <c r="BE251" i="14"/>
  <c r="T251" i="14"/>
  <c r="R251" i="14"/>
  <c r="P251" i="14"/>
  <c r="BI250" i="14"/>
  <c r="BH250" i="14"/>
  <c r="BG250" i="14"/>
  <c r="BE250" i="14"/>
  <c r="T250" i="14"/>
  <c r="R250" i="14"/>
  <c r="P250" i="14"/>
  <c r="BI249" i="14"/>
  <c r="BH249" i="14"/>
  <c r="BG249" i="14"/>
  <c r="BE249" i="14"/>
  <c r="T249" i="14"/>
  <c r="R249" i="14"/>
  <c r="P249" i="14"/>
  <c r="BI248" i="14"/>
  <c r="BH248" i="14"/>
  <c r="BG248" i="14"/>
  <c r="BE248" i="14"/>
  <c r="T248" i="14"/>
  <c r="R248" i="14"/>
  <c r="P248" i="14"/>
  <c r="BI247" i="14"/>
  <c r="BH247" i="14"/>
  <c r="BG247" i="14"/>
  <c r="BE247" i="14"/>
  <c r="T247" i="14"/>
  <c r="R247" i="14"/>
  <c r="P247" i="14"/>
  <c r="BI246" i="14"/>
  <c r="BH246" i="14"/>
  <c r="BG246" i="14"/>
  <c r="BE246" i="14"/>
  <c r="T246" i="14"/>
  <c r="R246" i="14"/>
  <c r="P246" i="14"/>
  <c r="BI245" i="14"/>
  <c r="BH245" i="14"/>
  <c r="BG245" i="14"/>
  <c r="BE245" i="14"/>
  <c r="T245" i="14"/>
  <c r="R245" i="14"/>
  <c r="P245" i="14"/>
  <c r="BI244" i="14"/>
  <c r="BH244" i="14"/>
  <c r="BG244" i="14"/>
  <c r="BE244" i="14"/>
  <c r="T244" i="14"/>
  <c r="R244" i="14"/>
  <c r="P244" i="14"/>
  <c r="BI243" i="14"/>
  <c r="BH243" i="14"/>
  <c r="BG243" i="14"/>
  <c r="BE243" i="14"/>
  <c r="T243" i="14"/>
  <c r="R243" i="14"/>
  <c r="P243" i="14"/>
  <c r="BI242" i="14"/>
  <c r="BH242" i="14"/>
  <c r="BG242" i="14"/>
  <c r="BE242" i="14"/>
  <c r="T242" i="14"/>
  <c r="R242" i="14"/>
  <c r="P242" i="14"/>
  <c r="BI241" i="14"/>
  <c r="BH241" i="14"/>
  <c r="BG241" i="14"/>
  <c r="BE241" i="14"/>
  <c r="T241" i="14"/>
  <c r="R241" i="14"/>
  <c r="P241" i="14"/>
  <c r="BI240" i="14"/>
  <c r="BH240" i="14"/>
  <c r="BG240" i="14"/>
  <c r="BE240" i="14"/>
  <c r="T240" i="14"/>
  <c r="R240" i="14"/>
  <c r="P240" i="14"/>
  <c r="BI239" i="14"/>
  <c r="BH239" i="14"/>
  <c r="BG239" i="14"/>
  <c r="BE239" i="14"/>
  <c r="T239" i="14"/>
  <c r="R239" i="14"/>
  <c r="P239" i="14"/>
  <c r="BI238" i="14"/>
  <c r="BH238" i="14"/>
  <c r="BG238" i="14"/>
  <c r="BE238" i="14"/>
  <c r="T238" i="14"/>
  <c r="R238" i="14"/>
  <c r="P238" i="14"/>
  <c r="BI237" i="14"/>
  <c r="BH237" i="14"/>
  <c r="BG237" i="14"/>
  <c r="BE237" i="14"/>
  <c r="T237" i="14"/>
  <c r="R237" i="14"/>
  <c r="P237" i="14"/>
  <c r="BI236" i="14"/>
  <c r="BH236" i="14"/>
  <c r="BG236" i="14"/>
  <c r="BE236" i="14"/>
  <c r="T236" i="14"/>
  <c r="R236" i="14"/>
  <c r="P236" i="14"/>
  <c r="BI235" i="14"/>
  <c r="BH235" i="14"/>
  <c r="BG235" i="14"/>
  <c r="BE235" i="14"/>
  <c r="T235" i="14"/>
  <c r="R235" i="14"/>
  <c r="P235" i="14"/>
  <c r="BI234" i="14"/>
  <c r="BH234" i="14"/>
  <c r="BG234" i="14"/>
  <c r="BE234" i="14"/>
  <c r="T234" i="14"/>
  <c r="R234" i="14"/>
  <c r="P234" i="14"/>
  <c r="BI232" i="14"/>
  <c r="BH232" i="14"/>
  <c r="BG232" i="14"/>
  <c r="BE232" i="14"/>
  <c r="T232" i="14"/>
  <c r="T231" i="14" s="1"/>
  <c r="R232" i="14"/>
  <c r="R231" i="14" s="1"/>
  <c r="P232" i="14"/>
  <c r="P231" i="14" s="1"/>
  <c r="BI229" i="14"/>
  <c r="BH229" i="14"/>
  <c r="BG229" i="14"/>
  <c r="BE229" i="14"/>
  <c r="T229" i="14"/>
  <c r="T228" i="14" s="1"/>
  <c r="R229" i="14"/>
  <c r="R228" i="14" s="1"/>
  <c r="P229" i="14"/>
  <c r="P228" i="14" s="1"/>
  <c r="BI227" i="14"/>
  <c r="BH227" i="14"/>
  <c r="BG227" i="14"/>
  <c r="BE227" i="14"/>
  <c r="T227" i="14"/>
  <c r="R227" i="14"/>
  <c r="P227" i="14"/>
  <c r="BI226" i="14"/>
  <c r="BH226" i="14"/>
  <c r="BG226" i="14"/>
  <c r="BE226" i="14"/>
  <c r="T226" i="14"/>
  <c r="R226" i="14"/>
  <c r="P226" i="14"/>
  <c r="BI225" i="14"/>
  <c r="BH225" i="14"/>
  <c r="BG225" i="14"/>
  <c r="BE225" i="14"/>
  <c r="T225" i="14"/>
  <c r="R225" i="14"/>
  <c r="P225" i="14"/>
  <c r="BI224" i="14"/>
  <c r="BH224" i="14"/>
  <c r="BG224" i="14"/>
  <c r="BE224" i="14"/>
  <c r="T224" i="14"/>
  <c r="R224" i="14"/>
  <c r="P224" i="14"/>
  <c r="BI223" i="14"/>
  <c r="BH223" i="14"/>
  <c r="BG223" i="14"/>
  <c r="BE223" i="14"/>
  <c r="T223" i="14"/>
  <c r="R223" i="14"/>
  <c r="P223" i="14"/>
  <c r="BI222" i="14"/>
  <c r="BH222" i="14"/>
  <c r="BG222" i="14"/>
  <c r="BE222" i="14"/>
  <c r="T222" i="14"/>
  <c r="R222" i="14"/>
  <c r="P222" i="14"/>
  <c r="BI220" i="14"/>
  <c r="BH220" i="14"/>
  <c r="BG220" i="14"/>
  <c r="BE220" i="14"/>
  <c r="T220" i="14"/>
  <c r="R220" i="14"/>
  <c r="P220" i="14"/>
  <c r="BI219" i="14"/>
  <c r="BH219" i="14"/>
  <c r="BG219" i="14"/>
  <c r="BE219" i="14"/>
  <c r="T219" i="14"/>
  <c r="R219" i="14"/>
  <c r="P219" i="14"/>
  <c r="BI218" i="14"/>
  <c r="BH218" i="14"/>
  <c r="BG218" i="14"/>
  <c r="BE218" i="14"/>
  <c r="T218" i="14"/>
  <c r="R218" i="14"/>
  <c r="P218" i="14"/>
  <c r="BI217" i="14"/>
  <c r="BH217" i="14"/>
  <c r="BG217" i="14"/>
  <c r="BE217" i="14"/>
  <c r="T217" i="14"/>
  <c r="R217" i="14"/>
  <c r="P217" i="14"/>
  <c r="BI216" i="14"/>
  <c r="BH216" i="14"/>
  <c r="BG216" i="14"/>
  <c r="BE216" i="14"/>
  <c r="T216" i="14"/>
  <c r="R216" i="14"/>
  <c r="P216" i="14"/>
  <c r="BI215" i="14"/>
  <c r="BH215" i="14"/>
  <c r="BG215" i="14"/>
  <c r="BE215" i="14"/>
  <c r="T215" i="14"/>
  <c r="R215" i="14"/>
  <c r="P215" i="14"/>
  <c r="BI214" i="14"/>
  <c r="BH214" i="14"/>
  <c r="BG214" i="14"/>
  <c r="BE214" i="14"/>
  <c r="T214" i="14"/>
  <c r="R214" i="14"/>
  <c r="P214" i="14"/>
  <c r="BI213" i="14"/>
  <c r="BH213" i="14"/>
  <c r="BG213" i="14"/>
  <c r="BE213" i="14"/>
  <c r="T213" i="14"/>
  <c r="R213" i="14"/>
  <c r="P213" i="14"/>
  <c r="BI212" i="14"/>
  <c r="BH212" i="14"/>
  <c r="BG212" i="14"/>
  <c r="BE212" i="14"/>
  <c r="T212" i="14"/>
  <c r="R212" i="14"/>
  <c r="P212" i="14"/>
  <c r="BI211" i="14"/>
  <c r="BH211" i="14"/>
  <c r="BG211" i="14"/>
  <c r="BE211" i="14"/>
  <c r="T211" i="14"/>
  <c r="R211" i="14"/>
  <c r="P211" i="14"/>
  <c r="BI210" i="14"/>
  <c r="BH210" i="14"/>
  <c r="BG210" i="14"/>
  <c r="BE210" i="14"/>
  <c r="T210" i="14"/>
  <c r="R210" i="14"/>
  <c r="P210" i="14"/>
  <c r="BI209" i="14"/>
  <c r="BH209" i="14"/>
  <c r="BG209" i="14"/>
  <c r="BE209" i="14"/>
  <c r="T209" i="14"/>
  <c r="R209" i="14"/>
  <c r="P209" i="14"/>
  <c r="BI208" i="14"/>
  <c r="BH208" i="14"/>
  <c r="BG208" i="14"/>
  <c r="BE208" i="14"/>
  <c r="T208" i="14"/>
  <c r="R208" i="14"/>
  <c r="P208" i="14"/>
  <c r="BI207" i="14"/>
  <c r="BH207" i="14"/>
  <c r="BG207" i="14"/>
  <c r="BE207" i="14"/>
  <c r="T207" i="14"/>
  <c r="R207" i="14"/>
  <c r="P207" i="14"/>
  <c r="BI206" i="14"/>
  <c r="BH206" i="14"/>
  <c r="BG206" i="14"/>
  <c r="BE206" i="14"/>
  <c r="T206" i="14"/>
  <c r="R206" i="14"/>
  <c r="P206" i="14"/>
  <c r="BI205" i="14"/>
  <c r="BH205" i="14"/>
  <c r="BG205" i="14"/>
  <c r="BE205" i="14"/>
  <c r="T205" i="14"/>
  <c r="R205" i="14"/>
  <c r="P205" i="14"/>
  <c r="BI204" i="14"/>
  <c r="BH204" i="14"/>
  <c r="BG204" i="14"/>
  <c r="BE204" i="14"/>
  <c r="T204" i="14"/>
  <c r="R204" i="14"/>
  <c r="P204" i="14"/>
  <c r="BI203" i="14"/>
  <c r="BH203" i="14"/>
  <c r="BG203" i="14"/>
  <c r="BE203" i="14"/>
  <c r="T203" i="14"/>
  <c r="R203" i="14"/>
  <c r="P203" i="14"/>
  <c r="BI202" i="14"/>
  <c r="BH202" i="14"/>
  <c r="BG202" i="14"/>
  <c r="BE202" i="14"/>
  <c r="T202" i="14"/>
  <c r="R202" i="14"/>
  <c r="P202" i="14"/>
  <c r="BI201" i="14"/>
  <c r="BH201" i="14"/>
  <c r="BG201" i="14"/>
  <c r="BE201" i="14"/>
  <c r="T201" i="14"/>
  <c r="R201" i="14"/>
  <c r="P201" i="14"/>
  <c r="BI200" i="14"/>
  <c r="BH200" i="14"/>
  <c r="BG200" i="14"/>
  <c r="BE200" i="14"/>
  <c r="T200" i="14"/>
  <c r="R200" i="14"/>
  <c r="P200" i="14"/>
  <c r="BI199" i="14"/>
  <c r="BH199" i="14"/>
  <c r="BG199" i="14"/>
  <c r="BE199" i="14"/>
  <c r="T199" i="14"/>
  <c r="R199" i="14"/>
  <c r="P199" i="14"/>
  <c r="BI198" i="14"/>
  <c r="BH198" i="14"/>
  <c r="BG198" i="14"/>
  <c r="BE198" i="14"/>
  <c r="T198" i="14"/>
  <c r="R198" i="14"/>
  <c r="P198" i="14"/>
  <c r="BI197" i="14"/>
  <c r="BH197" i="14"/>
  <c r="BG197" i="14"/>
  <c r="BE197" i="14"/>
  <c r="T197" i="14"/>
  <c r="R197" i="14"/>
  <c r="P197" i="14"/>
  <c r="BI196" i="14"/>
  <c r="BH196" i="14"/>
  <c r="BG196" i="14"/>
  <c r="BE196" i="14"/>
  <c r="T196" i="14"/>
  <c r="R196" i="14"/>
  <c r="P196" i="14"/>
  <c r="BI195" i="14"/>
  <c r="BH195" i="14"/>
  <c r="BG195" i="14"/>
  <c r="BE195" i="14"/>
  <c r="T195" i="14"/>
  <c r="R195" i="14"/>
  <c r="P195" i="14"/>
  <c r="BI194" i="14"/>
  <c r="BH194" i="14"/>
  <c r="BG194" i="14"/>
  <c r="BE194" i="14"/>
  <c r="T194" i="14"/>
  <c r="R194" i="14"/>
  <c r="P194" i="14"/>
  <c r="BI193" i="14"/>
  <c r="BH193" i="14"/>
  <c r="BG193" i="14"/>
  <c r="BE193" i="14"/>
  <c r="T193" i="14"/>
  <c r="R193" i="14"/>
  <c r="P193" i="14"/>
  <c r="BI192" i="14"/>
  <c r="BH192" i="14"/>
  <c r="BG192" i="14"/>
  <c r="BE192" i="14"/>
  <c r="T192" i="14"/>
  <c r="R192" i="14"/>
  <c r="P192" i="14"/>
  <c r="BI191" i="14"/>
  <c r="BH191" i="14"/>
  <c r="BG191" i="14"/>
  <c r="BE191" i="14"/>
  <c r="T191" i="14"/>
  <c r="R191" i="14"/>
  <c r="P191" i="14"/>
  <c r="BI190" i="14"/>
  <c r="BH190" i="14"/>
  <c r="BG190" i="14"/>
  <c r="BE190" i="14"/>
  <c r="T190" i="14"/>
  <c r="R190" i="14"/>
  <c r="P190" i="14"/>
  <c r="BI189" i="14"/>
  <c r="BH189" i="14"/>
  <c r="BG189" i="14"/>
  <c r="BE189" i="14"/>
  <c r="T189" i="14"/>
  <c r="R189" i="14"/>
  <c r="P189" i="14"/>
  <c r="BI188" i="14"/>
  <c r="BH188" i="14"/>
  <c r="BG188" i="14"/>
  <c r="BE188" i="14"/>
  <c r="T188" i="14"/>
  <c r="R188" i="14"/>
  <c r="P188" i="14"/>
  <c r="BI187" i="14"/>
  <c r="BH187" i="14"/>
  <c r="BG187" i="14"/>
  <c r="BE187" i="14"/>
  <c r="T187" i="14"/>
  <c r="R187" i="14"/>
  <c r="P187" i="14"/>
  <c r="BI186" i="14"/>
  <c r="BH186" i="14"/>
  <c r="BG186" i="14"/>
  <c r="BE186" i="14"/>
  <c r="T186" i="14"/>
  <c r="R186" i="14"/>
  <c r="P186" i="14"/>
  <c r="BI185" i="14"/>
  <c r="BH185" i="14"/>
  <c r="BG185" i="14"/>
  <c r="BE185" i="14"/>
  <c r="T185" i="14"/>
  <c r="R185" i="14"/>
  <c r="P185" i="14"/>
  <c r="BI184" i="14"/>
  <c r="BH184" i="14"/>
  <c r="BG184" i="14"/>
  <c r="BE184" i="14"/>
  <c r="T184" i="14"/>
  <c r="R184" i="14"/>
  <c r="P184" i="14"/>
  <c r="BI183" i="14"/>
  <c r="BH183" i="14"/>
  <c r="BG183" i="14"/>
  <c r="BE183" i="14"/>
  <c r="T183" i="14"/>
  <c r="R183" i="14"/>
  <c r="P183" i="14"/>
  <c r="BI181" i="14"/>
  <c r="BH181" i="14"/>
  <c r="BG181" i="14"/>
  <c r="BE181" i="14"/>
  <c r="T181" i="14"/>
  <c r="R181" i="14"/>
  <c r="P181" i="14"/>
  <c r="BI180" i="14"/>
  <c r="BH180" i="14"/>
  <c r="BG180" i="14"/>
  <c r="BE180" i="14"/>
  <c r="T180" i="14"/>
  <c r="R180" i="14"/>
  <c r="P180" i="14"/>
  <c r="BI179" i="14"/>
  <c r="BH179" i="14"/>
  <c r="BG179" i="14"/>
  <c r="BE179" i="14"/>
  <c r="T179" i="14"/>
  <c r="R179" i="14"/>
  <c r="P179" i="14"/>
  <c r="BI178" i="14"/>
  <c r="BH178" i="14"/>
  <c r="BG178" i="14"/>
  <c r="BE178" i="14"/>
  <c r="T178" i="14"/>
  <c r="R178" i="14"/>
  <c r="P178" i="14"/>
  <c r="BI177" i="14"/>
  <c r="BH177" i="14"/>
  <c r="BG177" i="14"/>
  <c r="BE177" i="14"/>
  <c r="T177" i="14"/>
  <c r="R177" i="14"/>
  <c r="P177" i="14"/>
  <c r="BI176" i="14"/>
  <c r="BH176" i="14"/>
  <c r="BG176" i="14"/>
  <c r="BE176" i="14"/>
  <c r="T176" i="14"/>
  <c r="R176" i="14"/>
  <c r="P176" i="14"/>
  <c r="BI175" i="14"/>
  <c r="BH175" i="14"/>
  <c r="BG175" i="14"/>
  <c r="BE175" i="14"/>
  <c r="T175" i="14"/>
  <c r="R175" i="14"/>
  <c r="P175" i="14"/>
  <c r="BI174" i="14"/>
  <c r="BH174" i="14"/>
  <c r="BG174" i="14"/>
  <c r="BE174" i="14"/>
  <c r="T174" i="14"/>
  <c r="R174" i="14"/>
  <c r="P174" i="14"/>
  <c r="BI173" i="14"/>
  <c r="BH173" i="14"/>
  <c r="BG173" i="14"/>
  <c r="BE173" i="14"/>
  <c r="T173" i="14"/>
  <c r="R173" i="14"/>
  <c r="P173" i="14"/>
  <c r="BI172" i="14"/>
  <c r="BH172" i="14"/>
  <c r="BG172" i="14"/>
  <c r="BE172" i="14"/>
  <c r="T172" i="14"/>
  <c r="R172" i="14"/>
  <c r="P172" i="14"/>
  <c r="BI170" i="14"/>
  <c r="BH170" i="14"/>
  <c r="BG170" i="14"/>
  <c r="BE170" i="14"/>
  <c r="T170" i="14"/>
  <c r="R170" i="14"/>
  <c r="P170" i="14"/>
  <c r="BI169" i="14"/>
  <c r="BH169" i="14"/>
  <c r="BG169" i="14"/>
  <c r="BE169" i="14"/>
  <c r="T169" i="14"/>
  <c r="R169" i="14"/>
  <c r="P169" i="14"/>
  <c r="BI168" i="14"/>
  <c r="BH168" i="14"/>
  <c r="BG168" i="14"/>
  <c r="BE168" i="14"/>
  <c r="T168" i="14"/>
  <c r="R168" i="14"/>
  <c r="P168" i="14"/>
  <c r="BI167" i="14"/>
  <c r="BH167" i="14"/>
  <c r="BG167" i="14"/>
  <c r="BE167" i="14"/>
  <c r="T167" i="14"/>
  <c r="R167" i="14"/>
  <c r="P167" i="14"/>
  <c r="BI165" i="14"/>
  <c r="BH165" i="14"/>
  <c r="BG165" i="14"/>
  <c r="BE165" i="14"/>
  <c r="T165" i="14"/>
  <c r="R165" i="14"/>
  <c r="P165" i="14"/>
  <c r="BI164" i="14"/>
  <c r="BH164" i="14"/>
  <c r="BG164" i="14"/>
  <c r="BE164" i="14"/>
  <c r="T164" i="14"/>
  <c r="R164" i="14"/>
  <c r="P164" i="14"/>
  <c r="BI163" i="14"/>
  <c r="BH163" i="14"/>
  <c r="BG163" i="14"/>
  <c r="BE163" i="14"/>
  <c r="T163" i="14"/>
  <c r="R163" i="14"/>
  <c r="P163" i="14"/>
  <c r="BI162" i="14"/>
  <c r="BH162" i="14"/>
  <c r="BG162" i="14"/>
  <c r="BE162" i="14"/>
  <c r="T162" i="14"/>
  <c r="R162" i="14"/>
  <c r="P162" i="14"/>
  <c r="BI161" i="14"/>
  <c r="BH161" i="14"/>
  <c r="BG161" i="14"/>
  <c r="BE161" i="14"/>
  <c r="T161" i="14"/>
  <c r="R161" i="14"/>
  <c r="P161" i="14"/>
  <c r="BI160" i="14"/>
  <c r="BH160" i="14"/>
  <c r="BG160" i="14"/>
  <c r="BE160" i="14"/>
  <c r="T160" i="14"/>
  <c r="R160" i="14"/>
  <c r="P160" i="14"/>
  <c r="BI159" i="14"/>
  <c r="BH159" i="14"/>
  <c r="BG159" i="14"/>
  <c r="BE159" i="14"/>
  <c r="T159" i="14"/>
  <c r="R159" i="14"/>
  <c r="P159" i="14"/>
  <c r="BI158" i="14"/>
  <c r="BH158" i="14"/>
  <c r="BG158" i="14"/>
  <c r="BE158" i="14"/>
  <c r="T158" i="14"/>
  <c r="R158" i="14"/>
  <c r="P158" i="14"/>
  <c r="BI157" i="14"/>
  <c r="BH157" i="14"/>
  <c r="BG157" i="14"/>
  <c r="BE157" i="14"/>
  <c r="T157" i="14"/>
  <c r="R157" i="14"/>
  <c r="P157" i="14"/>
  <c r="BI156" i="14"/>
  <c r="BH156" i="14"/>
  <c r="BG156" i="14"/>
  <c r="BE156" i="14"/>
  <c r="T156" i="14"/>
  <c r="R156" i="14"/>
  <c r="P156" i="14"/>
  <c r="BI155" i="14"/>
  <c r="BH155" i="14"/>
  <c r="BG155" i="14"/>
  <c r="BE155" i="14"/>
  <c r="T155" i="14"/>
  <c r="R155" i="14"/>
  <c r="P155" i="14"/>
  <c r="BI154" i="14"/>
  <c r="BH154" i="14"/>
  <c r="BG154" i="14"/>
  <c r="BE154" i="14"/>
  <c r="T154" i="14"/>
  <c r="R154" i="14"/>
  <c r="P154" i="14"/>
  <c r="BI153" i="14"/>
  <c r="BH153" i="14"/>
  <c r="BG153" i="14"/>
  <c r="BE153" i="14"/>
  <c r="T153" i="14"/>
  <c r="R153" i="14"/>
  <c r="P153" i="14"/>
  <c r="BI152" i="14"/>
  <c r="BH152" i="14"/>
  <c r="BG152" i="14"/>
  <c r="BE152" i="14"/>
  <c r="T152" i="14"/>
  <c r="R152" i="14"/>
  <c r="P152" i="14"/>
  <c r="BI151" i="14"/>
  <c r="BH151" i="14"/>
  <c r="BG151" i="14"/>
  <c r="BE151" i="14"/>
  <c r="T151" i="14"/>
  <c r="R151" i="14"/>
  <c r="P151" i="14"/>
  <c r="BI150" i="14"/>
  <c r="BH150" i="14"/>
  <c r="BG150" i="14"/>
  <c r="BE150" i="14"/>
  <c r="T150" i="14"/>
  <c r="R150" i="14"/>
  <c r="P150" i="14"/>
  <c r="BI149" i="14"/>
  <c r="BH149" i="14"/>
  <c r="BG149" i="14"/>
  <c r="BE149" i="14"/>
  <c r="T149" i="14"/>
  <c r="R149" i="14"/>
  <c r="P149" i="14"/>
  <c r="BI148" i="14"/>
  <c r="BH148" i="14"/>
  <c r="BG148" i="14"/>
  <c r="BE148" i="14"/>
  <c r="T148" i="14"/>
  <c r="R148" i="14"/>
  <c r="P148" i="14"/>
  <c r="BI147" i="14"/>
  <c r="BH147" i="14"/>
  <c r="BG147" i="14"/>
  <c r="BE147" i="14"/>
  <c r="T147" i="14"/>
  <c r="R147" i="14"/>
  <c r="P147" i="14"/>
  <c r="BI146" i="14"/>
  <c r="BH146" i="14"/>
  <c r="BG146" i="14"/>
  <c r="BE146" i="14"/>
  <c r="T146" i="14"/>
  <c r="R146" i="14"/>
  <c r="P146" i="14"/>
  <c r="BI145" i="14"/>
  <c r="BH145" i="14"/>
  <c r="BG145" i="14"/>
  <c r="BE145" i="14"/>
  <c r="T145" i="14"/>
  <c r="R145" i="14"/>
  <c r="P145" i="14"/>
  <c r="BI144" i="14"/>
  <c r="BH144" i="14"/>
  <c r="BG144" i="14"/>
  <c r="BE144" i="14"/>
  <c r="T144" i="14"/>
  <c r="R144" i="14"/>
  <c r="P144" i="14"/>
  <c r="BI143" i="14"/>
  <c r="BH143" i="14"/>
  <c r="BG143" i="14"/>
  <c r="BE143" i="14"/>
  <c r="T143" i="14"/>
  <c r="R143" i="14"/>
  <c r="P143" i="14"/>
  <c r="BI142" i="14"/>
  <c r="BH142" i="14"/>
  <c r="BG142" i="14"/>
  <c r="BE142" i="14"/>
  <c r="T142" i="14"/>
  <c r="R142" i="14"/>
  <c r="P142" i="14"/>
  <c r="BI141" i="14"/>
  <c r="BH141" i="14"/>
  <c r="BG141" i="14"/>
  <c r="BE141" i="14"/>
  <c r="T141" i="14"/>
  <c r="R141" i="14"/>
  <c r="P141" i="14"/>
  <c r="BI140" i="14"/>
  <c r="BH140" i="14"/>
  <c r="BG140" i="14"/>
  <c r="BE140" i="14"/>
  <c r="T140" i="14"/>
  <c r="R140" i="14"/>
  <c r="P140" i="14"/>
  <c r="BI139" i="14"/>
  <c r="BH139" i="14"/>
  <c r="BG139" i="14"/>
  <c r="BE139" i="14"/>
  <c r="T139" i="14"/>
  <c r="R139" i="14"/>
  <c r="P139" i="14"/>
  <c r="BI138" i="14"/>
  <c r="BH138" i="14"/>
  <c r="BG138" i="14"/>
  <c r="BE138" i="14"/>
  <c r="T138" i="14"/>
  <c r="R138" i="14"/>
  <c r="P138" i="14"/>
  <c r="BI137" i="14"/>
  <c r="BH137" i="14"/>
  <c r="BG137" i="14"/>
  <c r="BE137" i="14"/>
  <c r="T137" i="14"/>
  <c r="R137" i="14"/>
  <c r="P137" i="14"/>
  <c r="BI136" i="14"/>
  <c r="BH136" i="14"/>
  <c r="BG136" i="14"/>
  <c r="BE136" i="14"/>
  <c r="T136" i="14"/>
  <c r="R136" i="14"/>
  <c r="P136" i="14"/>
  <c r="BI135" i="14"/>
  <c r="BH135" i="14"/>
  <c r="BG135" i="14"/>
  <c r="BE135" i="14"/>
  <c r="T135" i="14"/>
  <c r="R135" i="14"/>
  <c r="P135" i="14"/>
  <c r="BI134" i="14"/>
  <c r="BH134" i="14"/>
  <c r="BG134" i="14"/>
  <c r="BE134" i="14"/>
  <c r="T134" i="14"/>
  <c r="R134" i="14"/>
  <c r="P134" i="14"/>
  <c r="BI133" i="14"/>
  <c r="BH133" i="14"/>
  <c r="BG133" i="14"/>
  <c r="BE133" i="14"/>
  <c r="T133" i="14"/>
  <c r="R133" i="14"/>
  <c r="P133" i="14"/>
  <c r="F124" i="14"/>
  <c r="E122" i="14"/>
  <c r="F91" i="14"/>
  <c r="E89" i="14"/>
  <c r="J26" i="14"/>
  <c r="E26" i="14"/>
  <c r="J127" i="14"/>
  <c r="J25" i="14"/>
  <c r="J23" i="14"/>
  <c r="E23" i="14"/>
  <c r="J126" i="14"/>
  <c r="J22" i="14"/>
  <c r="J20" i="14"/>
  <c r="E20" i="14"/>
  <c r="F94" i="14"/>
  <c r="J19" i="14"/>
  <c r="J17" i="14"/>
  <c r="E17" i="14"/>
  <c r="F126" i="14"/>
  <c r="J16" i="14"/>
  <c r="J14" i="14"/>
  <c r="J124" i="14"/>
  <c r="E7" i="14"/>
  <c r="E118" i="14"/>
  <c r="J39" i="13"/>
  <c r="J38" i="13"/>
  <c r="AY108" i="1"/>
  <c r="J37" i="13"/>
  <c r="AX108" i="1"/>
  <c r="BI176" i="13"/>
  <c r="BH176" i="13"/>
  <c r="BG176" i="13"/>
  <c r="BE176" i="13"/>
  <c r="T176" i="13"/>
  <c r="R176" i="13"/>
  <c r="P176" i="13"/>
  <c r="BI175" i="13"/>
  <c r="BH175" i="13"/>
  <c r="BG175" i="13"/>
  <c r="BE175" i="13"/>
  <c r="T175" i="13"/>
  <c r="R175" i="13"/>
  <c r="P175" i="13"/>
  <c r="BI174" i="13"/>
  <c r="BH174" i="13"/>
  <c r="BG174" i="13"/>
  <c r="BE174" i="13"/>
  <c r="T174" i="13"/>
  <c r="R174" i="13"/>
  <c r="P174" i="13"/>
  <c r="BI173" i="13"/>
  <c r="BH173" i="13"/>
  <c r="BG173" i="13"/>
  <c r="BE173" i="13"/>
  <c r="T173" i="13"/>
  <c r="R173" i="13"/>
  <c r="P173" i="13"/>
  <c r="BI172" i="13"/>
  <c r="BH172" i="13"/>
  <c r="BG172" i="13"/>
  <c r="BE172" i="13"/>
  <c r="T172" i="13"/>
  <c r="R172" i="13"/>
  <c r="P172" i="13"/>
  <c r="BI171" i="13"/>
  <c r="BH171" i="13"/>
  <c r="BG171" i="13"/>
  <c r="BE171" i="13"/>
  <c r="T171" i="13"/>
  <c r="R171" i="13"/>
  <c r="P171" i="13"/>
  <c r="BI170" i="13"/>
  <c r="BH170" i="13"/>
  <c r="BG170" i="13"/>
  <c r="BE170" i="13"/>
  <c r="T170" i="13"/>
  <c r="R170" i="13"/>
  <c r="P170" i="13"/>
  <c r="BI169" i="13"/>
  <c r="BH169" i="13"/>
  <c r="BG169" i="13"/>
  <c r="BE169" i="13"/>
  <c r="T169" i="13"/>
  <c r="R169" i="13"/>
  <c r="P169" i="13"/>
  <c r="BI167" i="13"/>
  <c r="BH167" i="13"/>
  <c r="BG167" i="13"/>
  <c r="BE167" i="13"/>
  <c r="T167" i="13"/>
  <c r="T166" i="13"/>
  <c r="R167" i="13"/>
  <c r="R166" i="13"/>
  <c r="P167" i="13"/>
  <c r="P166" i="13"/>
  <c r="BI164" i="13"/>
  <c r="BH164" i="13"/>
  <c r="BG164" i="13"/>
  <c r="BE164" i="13"/>
  <c r="T164" i="13"/>
  <c r="T163" i="13"/>
  <c r="R164" i="13"/>
  <c r="R163" i="13"/>
  <c r="P164" i="13"/>
  <c r="P163" i="13"/>
  <c r="BI162" i="13"/>
  <c r="BH162" i="13"/>
  <c r="BG162" i="13"/>
  <c r="BE162" i="13"/>
  <c r="T162" i="13"/>
  <c r="R162" i="13"/>
  <c r="P162" i="13"/>
  <c r="BI161" i="13"/>
  <c r="BH161" i="13"/>
  <c r="BG161" i="13"/>
  <c r="BE161" i="13"/>
  <c r="T161" i="13"/>
  <c r="R161" i="13"/>
  <c r="P161" i="13"/>
  <c r="BI160" i="13"/>
  <c r="BH160" i="13"/>
  <c r="BG160" i="13"/>
  <c r="BE160" i="13"/>
  <c r="T160" i="13"/>
  <c r="R160" i="13"/>
  <c r="P160" i="13"/>
  <c r="BI159" i="13"/>
  <c r="BH159" i="13"/>
  <c r="BG159" i="13"/>
  <c r="BE159" i="13"/>
  <c r="T159" i="13"/>
  <c r="R159" i="13"/>
  <c r="P159" i="13"/>
  <c r="BI158" i="13"/>
  <c r="BH158" i="13"/>
  <c r="BG158" i="13"/>
  <c r="BE158" i="13"/>
  <c r="T158" i="13"/>
  <c r="R158" i="13"/>
  <c r="P158" i="13"/>
  <c r="BI157" i="13"/>
  <c r="BH157" i="13"/>
  <c r="BG157" i="13"/>
  <c r="BE157" i="13"/>
  <c r="T157" i="13"/>
  <c r="R157" i="13"/>
  <c r="P157" i="13"/>
  <c r="BI156" i="13"/>
  <c r="BH156" i="13"/>
  <c r="BG156" i="13"/>
  <c r="BE156" i="13"/>
  <c r="T156" i="13"/>
  <c r="R156" i="13"/>
  <c r="P156" i="13"/>
  <c r="BI155" i="13"/>
  <c r="BH155" i="13"/>
  <c r="BG155" i="13"/>
  <c r="BE155" i="13"/>
  <c r="T155" i="13"/>
  <c r="R155" i="13"/>
  <c r="P155" i="13"/>
  <c r="BI153" i="13"/>
  <c r="BH153" i="13"/>
  <c r="BG153" i="13"/>
  <c r="BE153" i="13"/>
  <c r="T153" i="13"/>
  <c r="R153" i="13"/>
  <c r="P153" i="13"/>
  <c r="BI152" i="13"/>
  <c r="BH152" i="13"/>
  <c r="BG152" i="13"/>
  <c r="BE152" i="13"/>
  <c r="T152" i="13"/>
  <c r="R152" i="13"/>
  <c r="P152" i="13"/>
  <c r="BI150" i="13"/>
  <c r="BH150" i="13"/>
  <c r="BG150" i="13"/>
  <c r="BE150" i="13"/>
  <c r="T150" i="13"/>
  <c r="T149" i="13"/>
  <c r="R150" i="13"/>
  <c r="R149" i="13"/>
  <c r="P150" i="13"/>
  <c r="P149" i="13"/>
  <c r="BI148" i="13"/>
  <c r="BH148" i="13"/>
  <c r="BG148" i="13"/>
  <c r="BE148" i="13"/>
  <c r="T148" i="13"/>
  <c r="R148" i="13"/>
  <c r="P148" i="13"/>
  <c r="BI147" i="13"/>
  <c r="BH147" i="13"/>
  <c r="BG147" i="13"/>
  <c r="BE147" i="13"/>
  <c r="T147" i="13"/>
  <c r="R147" i="13"/>
  <c r="P147" i="13"/>
  <c r="BI146" i="13"/>
  <c r="BH146" i="13"/>
  <c r="BG146" i="13"/>
  <c r="BE146" i="13"/>
  <c r="T146" i="13"/>
  <c r="R146" i="13"/>
  <c r="P146" i="13"/>
  <c r="BI145" i="13"/>
  <c r="BH145" i="13"/>
  <c r="BG145" i="13"/>
  <c r="BE145" i="13"/>
  <c r="T145" i="13"/>
  <c r="R145" i="13"/>
  <c r="P145" i="13"/>
  <c r="BI144" i="13"/>
  <c r="BH144" i="13"/>
  <c r="BG144" i="13"/>
  <c r="BE144" i="13"/>
  <c r="T144" i="13"/>
  <c r="R144" i="13"/>
  <c r="P144" i="13"/>
  <c r="BI143" i="13"/>
  <c r="BH143" i="13"/>
  <c r="BG143" i="13"/>
  <c r="BE143" i="13"/>
  <c r="T143" i="13"/>
  <c r="R143" i="13"/>
  <c r="P143" i="13"/>
  <c r="BI142" i="13"/>
  <c r="BH142" i="13"/>
  <c r="BG142" i="13"/>
  <c r="BE142" i="13"/>
  <c r="T142" i="13"/>
  <c r="R142" i="13"/>
  <c r="P142" i="13"/>
  <c r="BI141" i="13"/>
  <c r="BH141" i="13"/>
  <c r="BG141" i="13"/>
  <c r="BE141" i="13"/>
  <c r="T141" i="13"/>
  <c r="R141" i="13"/>
  <c r="P141" i="13"/>
  <c r="BI140" i="13"/>
  <c r="BH140" i="13"/>
  <c r="BG140" i="13"/>
  <c r="BE140" i="13"/>
  <c r="T140" i="13"/>
  <c r="R140" i="13"/>
  <c r="P140" i="13"/>
  <c r="BI139" i="13"/>
  <c r="BH139" i="13"/>
  <c r="BG139" i="13"/>
  <c r="BE139" i="13"/>
  <c r="T139" i="13"/>
  <c r="R139" i="13"/>
  <c r="P139" i="13"/>
  <c r="BI138" i="13"/>
  <c r="BH138" i="13"/>
  <c r="BG138" i="13"/>
  <c r="BE138" i="13"/>
  <c r="T138" i="13"/>
  <c r="R138" i="13"/>
  <c r="P138" i="13"/>
  <c r="BI137" i="13"/>
  <c r="BH137" i="13"/>
  <c r="BG137" i="13"/>
  <c r="BE137" i="13"/>
  <c r="T137" i="13"/>
  <c r="R137" i="13"/>
  <c r="P137" i="13"/>
  <c r="BI136" i="13"/>
  <c r="BH136" i="13"/>
  <c r="BG136" i="13"/>
  <c r="BE136" i="13"/>
  <c r="T136" i="13"/>
  <c r="R136" i="13"/>
  <c r="P136" i="13"/>
  <c r="BI135" i="13"/>
  <c r="BH135" i="13"/>
  <c r="BG135" i="13"/>
  <c r="BE135" i="13"/>
  <c r="T135" i="13"/>
  <c r="R135" i="13"/>
  <c r="P135" i="13"/>
  <c r="BI134" i="13"/>
  <c r="BH134" i="13"/>
  <c r="BG134" i="13"/>
  <c r="BE134" i="13"/>
  <c r="T134" i="13"/>
  <c r="R134" i="13"/>
  <c r="P134" i="13"/>
  <c r="BI133" i="13"/>
  <c r="BH133" i="13"/>
  <c r="BG133" i="13"/>
  <c r="BE133" i="13"/>
  <c r="T133" i="13"/>
  <c r="R133" i="13"/>
  <c r="P133" i="13"/>
  <c r="BI132" i="13"/>
  <c r="BH132" i="13"/>
  <c r="BG132" i="13"/>
  <c r="BE132" i="13"/>
  <c r="T132" i="13"/>
  <c r="R132" i="13"/>
  <c r="P132" i="13"/>
  <c r="F123" i="13"/>
  <c r="E121" i="13"/>
  <c r="F91" i="13"/>
  <c r="E89" i="13"/>
  <c r="J26" i="13"/>
  <c r="E26" i="13"/>
  <c r="J94" i="13"/>
  <c r="J25" i="13"/>
  <c r="J23" i="13"/>
  <c r="E23" i="13"/>
  <c r="J93" i="13"/>
  <c r="J22" i="13"/>
  <c r="J20" i="13"/>
  <c r="E20" i="13"/>
  <c r="F126" i="13"/>
  <c r="J19" i="13"/>
  <c r="J17" i="13"/>
  <c r="E17" i="13"/>
  <c r="F125" i="13"/>
  <c r="J16" i="13"/>
  <c r="J14" i="13"/>
  <c r="J123" i="13"/>
  <c r="E7" i="13"/>
  <c r="E85" i="13"/>
  <c r="J37" i="12"/>
  <c r="J36" i="12"/>
  <c r="AY106" i="1"/>
  <c r="J35" i="12"/>
  <c r="AX106" i="1"/>
  <c r="BI155" i="12"/>
  <c r="BH155" i="12"/>
  <c r="BG155" i="12"/>
  <c r="BE155" i="12"/>
  <c r="T155" i="12"/>
  <c r="T154" i="12"/>
  <c r="R155" i="12"/>
  <c r="R154" i="12"/>
  <c r="P155" i="12"/>
  <c r="P154" i="12"/>
  <c r="BI153" i="12"/>
  <c r="BH153" i="12"/>
  <c r="BG153" i="12"/>
  <c r="BE153" i="12"/>
  <c r="T153" i="12"/>
  <c r="R153" i="12"/>
  <c r="P153" i="12"/>
  <c r="BI152" i="12"/>
  <c r="BH152" i="12"/>
  <c r="BG152" i="12"/>
  <c r="BE152" i="12"/>
  <c r="T152" i="12"/>
  <c r="R152" i="12"/>
  <c r="P152" i="12"/>
  <c r="BI151" i="12"/>
  <c r="BH151" i="12"/>
  <c r="BG151" i="12"/>
  <c r="BE151" i="12"/>
  <c r="T151" i="12"/>
  <c r="R151" i="12"/>
  <c r="P151" i="12"/>
  <c r="BI150" i="12"/>
  <c r="BH150" i="12"/>
  <c r="BG150" i="12"/>
  <c r="BE150" i="12"/>
  <c r="T150" i="12"/>
  <c r="R150" i="12"/>
  <c r="P150" i="12"/>
  <c r="BI149" i="12"/>
  <c r="BH149" i="12"/>
  <c r="BG149" i="12"/>
  <c r="BE149" i="12"/>
  <c r="T149" i="12"/>
  <c r="R149" i="12"/>
  <c r="P149" i="12"/>
  <c r="BI147" i="12"/>
  <c r="BH147" i="12"/>
  <c r="BG147" i="12"/>
  <c r="BE147" i="12"/>
  <c r="T147" i="12"/>
  <c r="T146" i="12"/>
  <c r="R147" i="12"/>
  <c r="R146" i="12"/>
  <c r="P147" i="12"/>
  <c r="P146" i="12"/>
  <c r="BI145" i="12"/>
  <c r="BH145" i="12"/>
  <c r="BG145" i="12"/>
  <c r="BE145" i="12"/>
  <c r="T145" i="12"/>
  <c r="R145" i="12"/>
  <c r="P145" i="12"/>
  <c r="BI144" i="12"/>
  <c r="BH144" i="12"/>
  <c r="BG144" i="12"/>
  <c r="BE144" i="12"/>
  <c r="T144" i="12"/>
  <c r="R144" i="12"/>
  <c r="P144" i="12"/>
  <c r="BI143" i="12"/>
  <c r="BH143" i="12"/>
  <c r="BG143" i="12"/>
  <c r="BE143" i="12"/>
  <c r="T143" i="12"/>
  <c r="R143" i="12"/>
  <c r="P143" i="12"/>
  <c r="BI142" i="12"/>
  <c r="BH142" i="12"/>
  <c r="BG142" i="12"/>
  <c r="BE142" i="12"/>
  <c r="T142" i="12"/>
  <c r="R142" i="12"/>
  <c r="P142" i="12"/>
  <c r="BI141" i="12"/>
  <c r="BH141" i="12"/>
  <c r="BG141" i="12"/>
  <c r="BE141" i="12"/>
  <c r="T141" i="12"/>
  <c r="R141" i="12"/>
  <c r="P141" i="12"/>
  <c r="BI140" i="12"/>
  <c r="BH140" i="12"/>
  <c r="BG140" i="12"/>
  <c r="BE140" i="12"/>
  <c r="T140" i="12"/>
  <c r="R140" i="12"/>
  <c r="P140" i="12"/>
  <c r="BI139" i="12"/>
  <c r="BH139" i="12"/>
  <c r="BG139" i="12"/>
  <c r="BE139" i="12"/>
  <c r="T139" i="12"/>
  <c r="R139" i="12"/>
  <c r="P139" i="12"/>
  <c r="BI137" i="12"/>
  <c r="BH137" i="12"/>
  <c r="BG137" i="12"/>
  <c r="BE137" i="12"/>
  <c r="T137" i="12"/>
  <c r="R137" i="12"/>
  <c r="P137" i="12"/>
  <c r="BI136" i="12"/>
  <c r="BH136" i="12"/>
  <c r="BG136" i="12"/>
  <c r="BE136" i="12"/>
  <c r="T136" i="12"/>
  <c r="R136" i="12"/>
  <c r="P136" i="12"/>
  <c r="BI135" i="12"/>
  <c r="BH135" i="12"/>
  <c r="BG135" i="12"/>
  <c r="BE135" i="12"/>
  <c r="T135" i="12"/>
  <c r="R135" i="12"/>
  <c r="P135" i="12"/>
  <c r="BI134" i="12"/>
  <c r="BH134" i="12"/>
  <c r="BG134" i="12"/>
  <c r="BE134" i="12"/>
  <c r="T134" i="12"/>
  <c r="R134" i="12"/>
  <c r="P134" i="12"/>
  <c r="BI133" i="12"/>
  <c r="BH133" i="12"/>
  <c r="BG133" i="12"/>
  <c r="BE133" i="12"/>
  <c r="T133" i="12"/>
  <c r="R133" i="12"/>
  <c r="P133" i="12"/>
  <c r="BI132" i="12"/>
  <c r="BH132" i="12"/>
  <c r="BG132" i="12"/>
  <c r="BE132" i="12"/>
  <c r="T132" i="12"/>
  <c r="R132" i="12"/>
  <c r="P132" i="12"/>
  <c r="BI131" i="12"/>
  <c r="BH131" i="12"/>
  <c r="BG131" i="12"/>
  <c r="BE131" i="12"/>
  <c r="T131" i="12"/>
  <c r="R131" i="12"/>
  <c r="P131" i="12"/>
  <c r="BI130" i="12"/>
  <c r="BH130" i="12"/>
  <c r="BG130" i="12"/>
  <c r="BE130" i="12"/>
  <c r="T130" i="12"/>
  <c r="R130" i="12"/>
  <c r="P130" i="12"/>
  <c r="BI129" i="12"/>
  <c r="BH129" i="12"/>
  <c r="BG129" i="12"/>
  <c r="BE129" i="12"/>
  <c r="T129" i="12"/>
  <c r="R129" i="12"/>
  <c r="P129" i="12"/>
  <c r="BI128" i="12"/>
  <c r="BH128" i="12"/>
  <c r="BG128" i="12"/>
  <c r="BE128" i="12"/>
  <c r="T128" i="12"/>
  <c r="R128" i="12"/>
  <c r="P128" i="12"/>
  <c r="BI127" i="12"/>
  <c r="BH127" i="12"/>
  <c r="BG127" i="12"/>
  <c r="BE127" i="12"/>
  <c r="T127" i="12"/>
  <c r="R127" i="12"/>
  <c r="P127" i="12"/>
  <c r="BI126" i="12"/>
  <c r="BH126" i="12"/>
  <c r="BG126" i="12"/>
  <c r="BE126" i="12"/>
  <c r="T126" i="12"/>
  <c r="R126" i="12"/>
  <c r="P126" i="12"/>
  <c r="BI125" i="12"/>
  <c r="BH125" i="12"/>
  <c r="BG125" i="12"/>
  <c r="BE125" i="12"/>
  <c r="T125" i="12"/>
  <c r="R125" i="12"/>
  <c r="P125" i="12"/>
  <c r="F116" i="12"/>
  <c r="E114" i="12"/>
  <c r="F89" i="12"/>
  <c r="E87" i="12"/>
  <c r="J24" i="12"/>
  <c r="E24" i="12"/>
  <c r="J92" i="12"/>
  <c r="J23" i="12"/>
  <c r="J21" i="12"/>
  <c r="E21" i="12"/>
  <c r="J118" i="12"/>
  <c r="J20" i="12"/>
  <c r="J18" i="12"/>
  <c r="E18" i="12"/>
  <c r="F92" i="12"/>
  <c r="J17" i="12"/>
  <c r="J15" i="12"/>
  <c r="E15" i="12"/>
  <c r="F91" i="12"/>
  <c r="J14" i="12"/>
  <c r="J12" i="12"/>
  <c r="J116" i="12"/>
  <c r="E7" i="12"/>
  <c r="E112" i="12"/>
  <c r="J37" i="11"/>
  <c r="J36" i="11"/>
  <c r="AY105" i="1"/>
  <c r="J35" i="11"/>
  <c r="AX105" i="1"/>
  <c r="BI137" i="11"/>
  <c r="BH137" i="11"/>
  <c r="BG137" i="11"/>
  <c r="BE137" i="11"/>
  <c r="T137" i="11"/>
  <c r="T136" i="11"/>
  <c r="R137" i="11"/>
  <c r="R136" i="11"/>
  <c r="P137" i="11"/>
  <c r="P136" i="11"/>
  <c r="BI135" i="11"/>
  <c r="BH135" i="11"/>
  <c r="BG135" i="11"/>
  <c r="BE135" i="11"/>
  <c r="T135" i="11"/>
  <c r="R135" i="11"/>
  <c r="P135" i="11"/>
  <c r="BI134" i="11"/>
  <c r="BH134" i="11"/>
  <c r="BG134" i="11"/>
  <c r="BE134" i="11"/>
  <c r="T134" i="11"/>
  <c r="R134" i="11"/>
  <c r="P134" i="11"/>
  <c r="BI133" i="11"/>
  <c r="BH133" i="11"/>
  <c r="BG133" i="11"/>
  <c r="BE133" i="11"/>
  <c r="T133" i="11"/>
  <c r="R133" i="11"/>
  <c r="P133" i="11"/>
  <c r="BI132" i="11"/>
  <c r="BH132" i="11"/>
  <c r="BG132" i="11"/>
  <c r="BE132" i="11"/>
  <c r="T132" i="11"/>
  <c r="R132" i="11"/>
  <c r="P132" i="11"/>
  <c r="BI130" i="11"/>
  <c r="BH130" i="11"/>
  <c r="BG130" i="11"/>
  <c r="BE130" i="11"/>
  <c r="T130" i="11"/>
  <c r="R130" i="11"/>
  <c r="P130" i="11"/>
  <c r="BI129" i="11"/>
  <c r="BH129" i="11"/>
  <c r="BG129" i="11"/>
  <c r="BE129" i="11"/>
  <c r="T129" i="11"/>
  <c r="R129" i="11"/>
  <c r="P129" i="11"/>
  <c r="BI128" i="11"/>
  <c r="BH128" i="11"/>
  <c r="BG128" i="11"/>
  <c r="BE128" i="11"/>
  <c r="T128" i="11"/>
  <c r="R128" i="11"/>
  <c r="P128" i="11"/>
  <c r="BI127" i="11"/>
  <c r="BH127" i="11"/>
  <c r="BG127" i="11"/>
  <c r="BE127" i="11"/>
  <c r="T127" i="11"/>
  <c r="R127" i="11"/>
  <c r="P127" i="11"/>
  <c r="BI126" i="11"/>
  <c r="BH126" i="11"/>
  <c r="BG126" i="11"/>
  <c r="BE126" i="11"/>
  <c r="T126" i="11"/>
  <c r="R126" i="11"/>
  <c r="P126" i="11"/>
  <c r="BI125" i="11"/>
  <c r="BH125" i="11"/>
  <c r="BG125" i="11"/>
  <c r="BE125" i="11"/>
  <c r="T125" i="11"/>
  <c r="R125" i="11"/>
  <c r="P125" i="11"/>
  <c r="BI124" i="11"/>
  <c r="BH124" i="11"/>
  <c r="BG124" i="11"/>
  <c r="BE124" i="11"/>
  <c r="T124" i="11"/>
  <c r="R124" i="11"/>
  <c r="P124" i="11"/>
  <c r="BI123" i="11"/>
  <c r="BH123" i="11"/>
  <c r="BG123" i="11"/>
  <c r="BE123" i="11"/>
  <c r="T123" i="11"/>
  <c r="R123" i="11"/>
  <c r="P123" i="11"/>
  <c r="F114" i="11"/>
  <c r="E112" i="11"/>
  <c r="F89" i="11"/>
  <c r="E87" i="11"/>
  <c r="J24" i="11"/>
  <c r="E24" i="11"/>
  <c r="J92" i="11"/>
  <c r="J23" i="11"/>
  <c r="J21" i="11"/>
  <c r="E21" i="11"/>
  <c r="J116" i="11"/>
  <c r="J20" i="11"/>
  <c r="J18" i="11"/>
  <c r="E18" i="11"/>
  <c r="F117" i="11"/>
  <c r="J17" i="11"/>
  <c r="J15" i="11"/>
  <c r="E15" i="11"/>
  <c r="F116" i="11"/>
  <c r="J14" i="11"/>
  <c r="J12" i="11"/>
  <c r="J89" i="11"/>
  <c r="E7" i="11"/>
  <c r="E85" i="11"/>
  <c r="J37" i="10"/>
  <c r="J36" i="10"/>
  <c r="AY104" i="1"/>
  <c r="J35" i="10"/>
  <c r="AX104" i="1"/>
  <c r="BI278" i="10"/>
  <c r="BH278" i="10"/>
  <c r="BG278" i="10"/>
  <c r="BE278" i="10"/>
  <c r="T278" i="10"/>
  <c r="R278" i="10"/>
  <c r="P278" i="10"/>
  <c r="BI277" i="10"/>
  <c r="BH277" i="10"/>
  <c r="BG277" i="10"/>
  <c r="BE277" i="10"/>
  <c r="T277" i="10"/>
  <c r="R277" i="10"/>
  <c r="P277" i="10"/>
  <c r="BI276" i="10"/>
  <c r="BH276" i="10"/>
  <c r="BG276" i="10"/>
  <c r="BE276" i="10"/>
  <c r="T276" i="10"/>
  <c r="R276" i="10"/>
  <c r="P276" i="10"/>
  <c r="BI275" i="10"/>
  <c r="BH275" i="10"/>
  <c r="BG275" i="10"/>
  <c r="BE275" i="10"/>
  <c r="T275" i="10"/>
  <c r="R275" i="10"/>
  <c r="P275" i="10"/>
  <c r="BI274" i="10"/>
  <c r="BH274" i="10"/>
  <c r="BG274" i="10"/>
  <c r="BE274" i="10"/>
  <c r="T274" i="10"/>
  <c r="R274" i="10"/>
  <c r="P274" i="10"/>
  <c r="BI273" i="10"/>
  <c r="BH273" i="10"/>
  <c r="BG273" i="10"/>
  <c r="BE273" i="10"/>
  <c r="T273" i="10"/>
  <c r="R273" i="10"/>
  <c r="P273" i="10"/>
  <c r="BI272" i="10"/>
  <c r="BH272" i="10"/>
  <c r="BG272" i="10"/>
  <c r="BE272" i="10"/>
  <c r="T272" i="10"/>
  <c r="R272" i="10"/>
  <c r="P272" i="10"/>
  <c r="BI271" i="10"/>
  <c r="BH271" i="10"/>
  <c r="BG271" i="10"/>
  <c r="BE271" i="10"/>
  <c r="T271" i="10"/>
  <c r="R271" i="10"/>
  <c r="P271" i="10"/>
  <c r="BI270" i="10"/>
  <c r="BH270" i="10"/>
  <c r="BG270" i="10"/>
  <c r="BE270" i="10"/>
  <c r="T270" i="10"/>
  <c r="R270" i="10"/>
  <c r="P270" i="10"/>
  <c r="BI269" i="10"/>
  <c r="BH269" i="10"/>
  <c r="BG269" i="10"/>
  <c r="BE269" i="10"/>
  <c r="T269" i="10"/>
  <c r="R269" i="10"/>
  <c r="P269" i="10"/>
  <c r="BI268" i="10"/>
  <c r="BH268" i="10"/>
  <c r="BG268" i="10"/>
  <c r="BE268" i="10"/>
  <c r="T268" i="10"/>
  <c r="R268" i="10"/>
  <c r="P268" i="10"/>
  <c r="BI267" i="10"/>
  <c r="BH267" i="10"/>
  <c r="BG267" i="10"/>
  <c r="BE267" i="10"/>
  <c r="T267" i="10"/>
  <c r="R267" i="10"/>
  <c r="P267" i="10"/>
  <c r="BI266" i="10"/>
  <c r="BH266" i="10"/>
  <c r="BG266" i="10"/>
  <c r="BE266" i="10"/>
  <c r="T266" i="10"/>
  <c r="R266" i="10"/>
  <c r="P266" i="10"/>
  <c r="BI265" i="10"/>
  <c r="BH265" i="10"/>
  <c r="BG265" i="10"/>
  <c r="BE265" i="10"/>
  <c r="T265" i="10"/>
  <c r="R265" i="10"/>
  <c r="P265" i="10"/>
  <c r="BI264" i="10"/>
  <c r="BH264" i="10"/>
  <c r="BG264" i="10"/>
  <c r="BE264" i="10"/>
  <c r="T264" i="10"/>
  <c r="R264" i="10"/>
  <c r="P264" i="10"/>
  <c r="BI263" i="10"/>
  <c r="BH263" i="10"/>
  <c r="BG263" i="10"/>
  <c r="BE263" i="10"/>
  <c r="T263" i="10"/>
  <c r="R263" i="10"/>
  <c r="P263" i="10"/>
  <c r="BI262" i="10"/>
  <c r="BH262" i="10"/>
  <c r="BG262" i="10"/>
  <c r="BE262" i="10"/>
  <c r="T262" i="10"/>
  <c r="R262" i="10"/>
  <c r="P262" i="10"/>
  <c r="BI261" i="10"/>
  <c r="BH261" i="10"/>
  <c r="BG261" i="10"/>
  <c r="BE261" i="10"/>
  <c r="T261" i="10"/>
  <c r="R261" i="10"/>
  <c r="P261" i="10"/>
  <c r="BI260" i="10"/>
  <c r="BH260" i="10"/>
  <c r="BG260" i="10"/>
  <c r="BE260" i="10"/>
  <c r="T260" i="10"/>
  <c r="R260" i="10"/>
  <c r="P260" i="10"/>
  <c r="BI259" i="10"/>
  <c r="BH259" i="10"/>
  <c r="BG259" i="10"/>
  <c r="BE259" i="10"/>
  <c r="T259" i="10"/>
  <c r="R259" i="10"/>
  <c r="P259" i="10"/>
  <c r="BI258" i="10"/>
  <c r="BH258" i="10"/>
  <c r="BG258" i="10"/>
  <c r="BE258" i="10"/>
  <c r="T258" i="10"/>
  <c r="R258" i="10"/>
  <c r="P258" i="10"/>
  <c r="BI256" i="10"/>
  <c r="BH256" i="10"/>
  <c r="BG256" i="10"/>
  <c r="BE256" i="10"/>
  <c r="T256" i="10"/>
  <c r="T255" i="10"/>
  <c r="R256" i="10"/>
  <c r="R255" i="10"/>
  <c r="P256" i="10"/>
  <c r="P255" i="10" s="1"/>
  <c r="BI253" i="10"/>
  <c r="BH253" i="10"/>
  <c r="BG253" i="10"/>
  <c r="BE253" i="10"/>
  <c r="T253" i="10"/>
  <c r="R253" i="10"/>
  <c r="P253" i="10"/>
  <c r="BI252" i="10"/>
  <c r="BH252" i="10"/>
  <c r="BG252" i="10"/>
  <c r="BE252" i="10"/>
  <c r="T252" i="10"/>
  <c r="R252" i="10"/>
  <c r="P252" i="10"/>
  <c r="BI251" i="10"/>
  <c r="BH251" i="10"/>
  <c r="BG251" i="10"/>
  <c r="BE251" i="10"/>
  <c r="T251" i="10"/>
  <c r="R251" i="10"/>
  <c r="P251" i="10"/>
  <c r="BI249" i="10"/>
  <c r="BH249" i="10"/>
  <c r="BG249" i="10"/>
  <c r="BE249" i="10"/>
  <c r="T249" i="10"/>
  <c r="R249" i="10"/>
  <c r="P249" i="10"/>
  <c r="BI248" i="10"/>
  <c r="BH248" i="10"/>
  <c r="BG248" i="10"/>
  <c r="BE248" i="10"/>
  <c r="T248" i="10"/>
  <c r="R248" i="10"/>
  <c r="P248" i="10"/>
  <c r="BI247" i="10"/>
  <c r="BH247" i="10"/>
  <c r="BG247" i="10"/>
  <c r="BE247" i="10"/>
  <c r="T247" i="10"/>
  <c r="R247" i="10"/>
  <c r="P247" i="10"/>
  <c r="BI246" i="10"/>
  <c r="BH246" i="10"/>
  <c r="BG246" i="10"/>
  <c r="BE246" i="10"/>
  <c r="T246" i="10"/>
  <c r="R246" i="10"/>
  <c r="P246" i="10"/>
  <c r="BI244" i="10"/>
  <c r="BH244" i="10"/>
  <c r="BG244" i="10"/>
  <c r="BE244" i="10"/>
  <c r="T244" i="10"/>
  <c r="R244" i="10"/>
  <c r="P244" i="10"/>
  <c r="BI243" i="10"/>
  <c r="BH243" i="10"/>
  <c r="BG243" i="10"/>
  <c r="BE243" i="10"/>
  <c r="T243" i="10"/>
  <c r="R243" i="10"/>
  <c r="P243" i="10"/>
  <c r="BI242" i="10"/>
  <c r="BH242" i="10"/>
  <c r="BG242" i="10"/>
  <c r="BE242" i="10"/>
  <c r="T242" i="10"/>
  <c r="R242" i="10"/>
  <c r="P242" i="10"/>
  <c r="BI241" i="10"/>
  <c r="BH241" i="10"/>
  <c r="BG241" i="10"/>
  <c r="BE241" i="10"/>
  <c r="T241" i="10"/>
  <c r="R241" i="10"/>
  <c r="P241" i="10"/>
  <c r="BI240" i="10"/>
  <c r="BH240" i="10"/>
  <c r="BG240" i="10"/>
  <c r="BE240" i="10"/>
  <c r="T240" i="10"/>
  <c r="R240" i="10"/>
  <c r="P240" i="10"/>
  <c r="BI239" i="10"/>
  <c r="BH239" i="10"/>
  <c r="BG239" i="10"/>
  <c r="BE239" i="10"/>
  <c r="T239" i="10"/>
  <c r="R239" i="10"/>
  <c r="P239" i="10"/>
  <c r="BI238" i="10"/>
  <c r="BH238" i="10"/>
  <c r="BG238" i="10"/>
  <c r="BE238" i="10"/>
  <c r="T238" i="10"/>
  <c r="R238" i="10"/>
  <c r="P238" i="10"/>
  <c r="BI237" i="10"/>
  <c r="BH237" i="10"/>
  <c r="BG237" i="10"/>
  <c r="BE237" i="10"/>
  <c r="T237" i="10"/>
  <c r="R237" i="10"/>
  <c r="P237" i="10"/>
  <c r="BI236" i="10"/>
  <c r="BH236" i="10"/>
  <c r="BG236" i="10"/>
  <c r="BE236" i="10"/>
  <c r="T236" i="10"/>
  <c r="R236" i="10"/>
  <c r="P236" i="10"/>
  <c r="BI235" i="10"/>
  <c r="BH235" i="10"/>
  <c r="BG235" i="10"/>
  <c r="BE235" i="10"/>
  <c r="T235" i="10"/>
  <c r="R235" i="10"/>
  <c r="P235" i="10"/>
  <c r="BI232" i="10"/>
  <c r="BH232" i="10"/>
  <c r="BG232" i="10"/>
  <c r="BE232" i="10"/>
  <c r="T232" i="10"/>
  <c r="T231" i="10"/>
  <c r="R232" i="10"/>
  <c r="R231" i="10"/>
  <c r="P232" i="10"/>
  <c r="P231" i="10"/>
  <c r="BI230" i="10"/>
  <c r="BH230" i="10"/>
  <c r="BG230" i="10"/>
  <c r="BE230" i="10"/>
  <c r="T230" i="10"/>
  <c r="R230" i="10"/>
  <c r="P230" i="10"/>
  <c r="BI229" i="10"/>
  <c r="BH229" i="10"/>
  <c r="BG229" i="10"/>
  <c r="BE229" i="10"/>
  <c r="T229" i="10"/>
  <c r="R229" i="10"/>
  <c r="P229" i="10"/>
  <c r="BI228" i="10"/>
  <c r="BH228" i="10"/>
  <c r="BG228" i="10"/>
  <c r="BE228" i="10"/>
  <c r="T228" i="10"/>
  <c r="R228" i="10"/>
  <c r="P228" i="10"/>
  <c r="BI227" i="10"/>
  <c r="BH227" i="10"/>
  <c r="BG227" i="10"/>
  <c r="BE227" i="10"/>
  <c r="T227" i="10"/>
  <c r="R227" i="10"/>
  <c r="P227" i="10"/>
  <c r="BI226" i="10"/>
  <c r="BH226" i="10"/>
  <c r="BG226" i="10"/>
  <c r="BE226" i="10"/>
  <c r="T226" i="10"/>
  <c r="R226" i="10"/>
  <c r="P226" i="10"/>
  <c r="BI224" i="10"/>
  <c r="BH224" i="10"/>
  <c r="BG224" i="10"/>
  <c r="BE224" i="10"/>
  <c r="T224" i="10"/>
  <c r="R224" i="10"/>
  <c r="P224" i="10"/>
  <c r="BI223" i="10"/>
  <c r="BH223" i="10"/>
  <c r="BG223" i="10"/>
  <c r="BE223" i="10"/>
  <c r="T223" i="10"/>
  <c r="R223" i="10"/>
  <c r="P223" i="10"/>
  <c r="BI222" i="10"/>
  <c r="BH222" i="10"/>
  <c r="BG222" i="10"/>
  <c r="BE222" i="10"/>
  <c r="T222" i="10"/>
  <c r="R222" i="10"/>
  <c r="P222" i="10"/>
  <c r="BI221" i="10"/>
  <c r="BH221" i="10"/>
  <c r="BG221" i="10"/>
  <c r="BE221" i="10"/>
  <c r="T221" i="10"/>
  <c r="R221" i="10"/>
  <c r="P221" i="10"/>
  <c r="BI220" i="10"/>
  <c r="BH220" i="10"/>
  <c r="BG220" i="10"/>
  <c r="BE220" i="10"/>
  <c r="T220" i="10"/>
  <c r="R220" i="10"/>
  <c r="P220" i="10"/>
  <c r="BI219" i="10"/>
  <c r="BH219" i="10"/>
  <c r="BG219" i="10"/>
  <c r="BE219" i="10"/>
  <c r="T219" i="10"/>
  <c r="R219" i="10"/>
  <c r="P219" i="10"/>
  <c r="BI218" i="10"/>
  <c r="BH218" i="10"/>
  <c r="BG218" i="10"/>
  <c r="BE218" i="10"/>
  <c r="T218" i="10"/>
  <c r="R218" i="10"/>
  <c r="P218" i="10"/>
  <c r="BI217" i="10"/>
  <c r="BH217" i="10"/>
  <c r="BG217" i="10"/>
  <c r="BE217" i="10"/>
  <c r="T217" i="10"/>
  <c r="R217" i="10"/>
  <c r="P217" i="10"/>
  <c r="BI216" i="10"/>
  <c r="BH216" i="10"/>
  <c r="BG216" i="10"/>
  <c r="BE216" i="10"/>
  <c r="T216" i="10"/>
  <c r="R216" i="10"/>
  <c r="P216" i="10"/>
  <c r="BI215" i="10"/>
  <c r="BH215" i="10"/>
  <c r="BG215" i="10"/>
  <c r="BE215" i="10"/>
  <c r="T215" i="10"/>
  <c r="R215" i="10"/>
  <c r="P215" i="10"/>
  <c r="BI214" i="10"/>
  <c r="BH214" i="10"/>
  <c r="BG214" i="10"/>
  <c r="BE214" i="10"/>
  <c r="T214" i="10"/>
  <c r="R214" i="10"/>
  <c r="P214" i="10"/>
  <c r="BI213" i="10"/>
  <c r="BH213" i="10"/>
  <c r="BG213" i="10"/>
  <c r="BE213" i="10"/>
  <c r="T213" i="10"/>
  <c r="R213" i="10"/>
  <c r="P213" i="10"/>
  <c r="BI212" i="10"/>
  <c r="BH212" i="10"/>
  <c r="BG212" i="10"/>
  <c r="BE212" i="10"/>
  <c r="T212" i="10"/>
  <c r="R212" i="10"/>
  <c r="P212" i="10"/>
  <c r="BI211" i="10"/>
  <c r="BH211" i="10"/>
  <c r="BG211" i="10"/>
  <c r="BE211" i="10"/>
  <c r="T211" i="10"/>
  <c r="R211" i="10"/>
  <c r="P211" i="10"/>
  <c r="BI210" i="10"/>
  <c r="BH210" i="10"/>
  <c r="BG210" i="10"/>
  <c r="BE210" i="10"/>
  <c r="T210" i="10"/>
  <c r="R210" i="10"/>
  <c r="P210" i="10"/>
  <c r="BI209" i="10"/>
  <c r="BH209" i="10"/>
  <c r="BG209" i="10"/>
  <c r="BE209" i="10"/>
  <c r="T209" i="10"/>
  <c r="R209" i="10"/>
  <c r="P209" i="10"/>
  <c r="BI208" i="10"/>
  <c r="BH208" i="10"/>
  <c r="BG208" i="10"/>
  <c r="BE208" i="10"/>
  <c r="T208" i="10"/>
  <c r="R208" i="10"/>
  <c r="P208" i="10"/>
  <c r="BI207" i="10"/>
  <c r="BH207" i="10"/>
  <c r="BG207" i="10"/>
  <c r="BE207" i="10"/>
  <c r="T207" i="10"/>
  <c r="R207" i="10"/>
  <c r="P207" i="10"/>
  <c r="BI206" i="10"/>
  <c r="BH206" i="10"/>
  <c r="BG206" i="10"/>
  <c r="BE206" i="10"/>
  <c r="T206" i="10"/>
  <c r="R206" i="10"/>
  <c r="P206" i="10"/>
  <c r="BI205" i="10"/>
  <c r="BH205" i="10"/>
  <c r="BG205" i="10"/>
  <c r="BE205" i="10"/>
  <c r="T205" i="10"/>
  <c r="R205" i="10"/>
  <c r="P205" i="10"/>
  <c r="BI204" i="10"/>
  <c r="BH204" i="10"/>
  <c r="BG204" i="10"/>
  <c r="BE204" i="10"/>
  <c r="T204" i="10"/>
  <c r="R204" i="10"/>
  <c r="P204" i="10"/>
  <c r="BI203" i="10"/>
  <c r="BH203" i="10"/>
  <c r="BG203" i="10"/>
  <c r="BE203" i="10"/>
  <c r="T203" i="10"/>
  <c r="R203" i="10"/>
  <c r="P203" i="10"/>
  <c r="BI202" i="10"/>
  <c r="BH202" i="10"/>
  <c r="BG202" i="10"/>
  <c r="BE202" i="10"/>
  <c r="T202" i="10"/>
  <c r="R202" i="10"/>
  <c r="P202" i="10"/>
  <c r="BI201" i="10"/>
  <c r="BH201" i="10"/>
  <c r="BG201" i="10"/>
  <c r="BE201" i="10"/>
  <c r="T201" i="10"/>
  <c r="R201" i="10"/>
  <c r="P201" i="10"/>
  <c r="BI200" i="10"/>
  <c r="BH200" i="10"/>
  <c r="BG200" i="10"/>
  <c r="BE200" i="10"/>
  <c r="T200" i="10"/>
  <c r="R200" i="10"/>
  <c r="P200" i="10"/>
  <c r="BI199" i="10"/>
  <c r="BH199" i="10"/>
  <c r="BG199" i="10"/>
  <c r="BE199" i="10"/>
  <c r="T199" i="10"/>
  <c r="R199" i="10"/>
  <c r="P199" i="10"/>
  <c r="BI198" i="10"/>
  <c r="BH198" i="10"/>
  <c r="BG198" i="10"/>
  <c r="BE198" i="10"/>
  <c r="T198" i="10"/>
  <c r="R198" i="10"/>
  <c r="P198" i="10"/>
  <c r="BI197" i="10"/>
  <c r="BH197" i="10"/>
  <c r="BG197" i="10"/>
  <c r="BE197" i="10"/>
  <c r="T197" i="10"/>
  <c r="R197" i="10"/>
  <c r="P197" i="10"/>
  <c r="BI196" i="10"/>
  <c r="BH196" i="10"/>
  <c r="BG196" i="10"/>
  <c r="BE196" i="10"/>
  <c r="T196" i="10"/>
  <c r="R196" i="10"/>
  <c r="P196" i="10"/>
  <c r="BI195" i="10"/>
  <c r="BH195" i="10"/>
  <c r="BG195" i="10"/>
  <c r="BE195" i="10"/>
  <c r="T195" i="10"/>
  <c r="R195" i="10"/>
  <c r="P195" i="10"/>
  <c r="BI194" i="10"/>
  <c r="BH194" i="10"/>
  <c r="BG194" i="10"/>
  <c r="BE194" i="10"/>
  <c r="T194" i="10"/>
  <c r="R194" i="10"/>
  <c r="P194" i="10"/>
  <c r="BI193" i="10"/>
  <c r="BH193" i="10"/>
  <c r="BG193" i="10"/>
  <c r="BE193" i="10"/>
  <c r="T193" i="10"/>
  <c r="R193" i="10"/>
  <c r="P193" i="10"/>
  <c r="BI192" i="10"/>
  <c r="BH192" i="10"/>
  <c r="BG192" i="10"/>
  <c r="BE192" i="10"/>
  <c r="T192" i="10"/>
  <c r="R192" i="10"/>
  <c r="P192" i="10"/>
  <c r="BI191" i="10"/>
  <c r="BH191" i="10"/>
  <c r="BG191" i="10"/>
  <c r="BE191" i="10"/>
  <c r="T191" i="10"/>
  <c r="R191" i="10"/>
  <c r="P191" i="10"/>
  <c r="BI190" i="10"/>
  <c r="BH190" i="10"/>
  <c r="BG190" i="10"/>
  <c r="BE190" i="10"/>
  <c r="T190" i="10"/>
  <c r="R190" i="10"/>
  <c r="P190" i="10"/>
  <c r="BI189" i="10"/>
  <c r="BH189" i="10"/>
  <c r="BG189" i="10"/>
  <c r="BE189" i="10"/>
  <c r="T189" i="10"/>
  <c r="R189" i="10"/>
  <c r="P189" i="10"/>
  <c r="BI188" i="10"/>
  <c r="BH188" i="10"/>
  <c r="BG188" i="10"/>
  <c r="BE188" i="10"/>
  <c r="T188" i="10"/>
  <c r="R188" i="10"/>
  <c r="P188" i="10"/>
  <c r="BI187" i="10"/>
  <c r="BH187" i="10"/>
  <c r="BG187" i="10"/>
  <c r="BE187" i="10"/>
  <c r="T187" i="10"/>
  <c r="R187" i="10"/>
  <c r="P187" i="10"/>
  <c r="BI186" i="10"/>
  <c r="BH186" i="10"/>
  <c r="BG186" i="10"/>
  <c r="BE186" i="10"/>
  <c r="T186" i="10"/>
  <c r="R186" i="10"/>
  <c r="P186" i="10"/>
  <c r="BI185" i="10"/>
  <c r="BH185" i="10"/>
  <c r="BG185" i="10"/>
  <c r="BE185" i="10"/>
  <c r="T185" i="10"/>
  <c r="R185" i="10"/>
  <c r="P185" i="10"/>
  <c r="BI184" i="10"/>
  <c r="BH184" i="10"/>
  <c r="BG184" i="10"/>
  <c r="BE184" i="10"/>
  <c r="T184" i="10"/>
  <c r="R184" i="10"/>
  <c r="P184" i="10"/>
  <c r="BI183" i="10"/>
  <c r="BH183" i="10"/>
  <c r="BG183" i="10"/>
  <c r="BE183" i="10"/>
  <c r="T183" i="10"/>
  <c r="R183" i="10"/>
  <c r="P183" i="10"/>
  <c r="BI181" i="10"/>
  <c r="BH181" i="10"/>
  <c r="BG181" i="10"/>
  <c r="BE181" i="10"/>
  <c r="T181" i="10"/>
  <c r="R181" i="10"/>
  <c r="P181" i="10"/>
  <c r="BI180" i="10"/>
  <c r="BH180" i="10"/>
  <c r="BG180" i="10"/>
  <c r="BE180" i="10"/>
  <c r="T180" i="10"/>
  <c r="R180" i="10"/>
  <c r="P180" i="10"/>
  <c r="BI179" i="10"/>
  <c r="BH179" i="10"/>
  <c r="BG179" i="10"/>
  <c r="BE179" i="10"/>
  <c r="T179" i="10"/>
  <c r="R179" i="10"/>
  <c r="P179" i="10"/>
  <c r="BI177" i="10"/>
  <c r="BH177" i="10"/>
  <c r="BG177" i="10"/>
  <c r="BE177" i="10"/>
  <c r="T177" i="10"/>
  <c r="R177" i="10"/>
  <c r="P177" i="10"/>
  <c r="BI176" i="10"/>
  <c r="BH176" i="10"/>
  <c r="BG176" i="10"/>
  <c r="BE176" i="10"/>
  <c r="T176" i="10"/>
  <c r="R176" i="10"/>
  <c r="P176" i="10"/>
  <c r="BI174" i="10"/>
  <c r="BH174" i="10"/>
  <c r="BG174" i="10"/>
  <c r="BE174" i="10"/>
  <c r="T174" i="10"/>
  <c r="R174" i="10"/>
  <c r="P174" i="10"/>
  <c r="BI173" i="10"/>
  <c r="BH173" i="10"/>
  <c r="BG173" i="10"/>
  <c r="BE173" i="10"/>
  <c r="T173" i="10"/>
  <c r="R173" i="10"/>
  <c r="P173" i="10"/>
  <c r="BI172" i="10"/>
  <c r="BH172" i="10"/>
  <c r="BG172" i="10"/>
  <c r="BE172" i="10"/>
  <c r="T172" i="10"/>
  <c r="R172" i="10"/>
  <c r="P172" i="10"/>
  <c r="BI170" i="10"/>
  <c r="BH170" i="10"/>
  <c r="BG170" i="10"/>
  <c r="BE170" i="10"/>
  <c r="T170" i="10"/>
  <c r="R170" i="10"/>
  <c r="P170" i="10"/>
  <c r="BI169" i="10"/>
  <c r="BH169" i="10"/>
  <c r="BG169" i="10"/>
  <c r="BE169" i="10"/>
  <c r="T169" i="10"/>
  <c r="R169" i="10"/>
  <c r="P169" i="10"/>
  <c r="BI168" i="10"/>
  <c r="BH168" i="10"/>
  <c r="BG168" i="10"/>
  <c r="BE168" i="10"/>
  <c r="T168" i="10"/>
  <c r="R168" i="10"/>
  <c r="P168" i="10"/>
  <c r="BI167" i="10"/>
  <c r="BH167" i="10"/>
  <c r="BG167" i="10"/>
  <c r="BE167" i="10"/>
  <c r="T167" i="10"/>
  <c r="R167" i="10"/>
  <c r="P167" i="10"/>
  <c r="BI165" i="10"/>
  <c r="BH165" i="10"/>
  <c r="BG165" i="10"/>
  <c r="BE165" i="10"/>
  <c r="T165" i="10"/>
  <c r="R165" i="10"/>
  <c r="P165" i="10"/>
  <c r="BI164" i="10"/>
  <c r="BH164" i="10"/>
  <c r="BG164" i="10"/>
  <c r="BE164" i="10"/>
  <c r="T164" i="10"/>
  <c r="R164" i="10"/>
  <c r="P164" i="10"/>
  <c r="BI163" i="10"/>
  <c r="BH163" i="10"/>
  <c r="BG163" i="10"/>
  <c r="BE163" i="10"/>
  <c r="T163" i="10"/>
  <c r="R163" i="10"/>
  <c r="P163" i="10"/>
  <c r="BI162" i="10"/>
  <c r="BH162" i="10"/>
  <c r="BG162" i="10"/>
  <c r="BE162" i="10"/>
  <c r="T162" i="10"/>
  <c r="R162" i="10"/>
  <c r="P162" i="10"/>
  <c r="BI161" i="10"/>
  <c r="BH161" i="10"/>
  <c r="BG161" i="10"/>
  <c r="BE161" i="10"/>
  <c r="T161" i="10"/>
  <c r="R161" i="10"/>
  <c r="P161" i="10"/>
  <c r="BI160" i="10"/>
  <c r="BH160" i="10"/>
  <c r="BG160" i="10"/>
  <c r="BE160" i="10"/>
  <c r="T160" i="10"/>
  <c r="R160" i="10"/>
  <c r="P160" i="10"/>
  <c r="BI159" i="10"/>
  <c r="BH159" i="10"/>
  <c r="BG159" i="10"/>
  <c r="BE159" i="10"/>
  <c r="T159" i="10"/>
  <c r="R159" i="10"/>
  <c r="P159" i="10"/>
  <c r="BI158" i="10"/>
  <c r="BH158" i="10"/>
  <c r="BG158" i="10"/>
  <c r="BE158" i="10"/>
  <c r="T158" i="10"/>
  <c r="R158" i="10"/>
  <c r="P158" i="10"/>
  <c r="BI157" i="10"/>
  <c r="BH157" i="10"/>
  <c r="BG157" i="10"/>
  <c r="BE157" i="10"/>
  <c r="T157" i="10"/>
  <c r="R157" i="10"/>
  <c r="P157" i="10"/>
  <c r="BI156" i="10"/>
  <c r="BH156" i="10"/>
  <c r="BG156" i="10"/>
  <c r="BE156" i="10"/>
  <c r="T156" i="10"/>
  <c r="R156" i="10"/>
  <c r="P156" i="10"/>
  <c r="BI155" i="10"/>
  <c r="BH155" i="10"/>
  <c r="BG155" i="10"/>
  <c r="BE155" i="10"/>
  <c r="T155" i="10"/>
  <c r="R155" i="10"/>
  <c r="P155" i="10"/>
  <c r="BI154" i="10"/>
  <c r="BH154" i="10"/>
  <c r="BG154" i="10"/>
  <c r="BE154" i="10"/>
  <c r="T154" i="10"/>
  <c r="R154" i="10"/>
  <c r="P154" i="10"/>
  <c r="BI153" i="10"/>
  <c r="BH153" i="10"/>
  <c r="BG153" i="10"/>
  <c r="BE153" i="10"/>
  <c r="T153" i="10"/>
  <c r="R153" i="10"/>
  <c r="P153" i="10"/>
  <c r="BI152" i="10"/>
  <c r="BH152" i="10"/>
  <c r="BG152" i="10"/>
  <c r="BE152" i="10"/>
  <c r="T152" i="10"/>
  <c r="R152" i="10"/>
  <c r="P152" i="10"/>
  <c r="BI151" i="10"/>
  <c r="BH151" i="10"/>
  <c r="BG151" i="10"/>
  <c r="BE151" i="10"/>
  <c r="T151" i="10"/>
  <c r="R151" i="10"/>
  <c r="P151" i="10"/>
  <c r="BI150" i="10"/>
  <c r="BH150" i="10"/>
  <c r="BG150" i="10"/>
  <c r="BE150" i="10"/>
  <c r="T150" i="10"/>
  <c r="R150" i="10"/>
  <c r="P150" i="10"/>
  <c r="BI149" i="10"/>
  <c r="BH149" i="10"/>
  <c r="BG149" i="10"/>
  <c r="BE149" i="10"/>
  <c r="T149" i="10"/>
  <c r="R149" i="10"/>
  <c r="P149" i="10"/>
  <c r="BI148" i="10"/>
  <c r="BH148" i="10"/>
  <c r="BG148" i="10"/>
  <c r="BE148" i="10"/>
  <c r="T148" i="10"/>
  <c r="R148" i="10"/>
  <c r="P148" i="10"/>
  <c r="BI147" i="10"/>
  <c r="BH147" i="10"/>
  <c r="BG147" i="10"/>
  <c r="BE147" i="10"/>
  <c r="T147" i="10"/>
  <c r="R147" i="10"/>
  <c r="P147" i="10"/>
  <c r="BI146" i="10"/>
  <c r="BH146" i="10"/>
  <c r="BG146" i="10"/>
  <c r="BE146" i="10"/>
  <c r="T146" i="10"/>
  <c r="R146" i="10"/>
  <c r="P146" i="10"/>
  <c r="BI145" i="10"/>
  <c r="BH145" i="10"/>
  <c r="BG145" i="10"/>
  <c r="BE145" i="10"/>
  <c r="T145" i="10"/>
  <c r="R145" i="10"/>
  <c r="P145" i="10"/>
  <c r="BI144" i="10"/>
  <c r="BH144" i="10"/>
  <c r="BG144" i="10"/>
  <c r="BE144" i="10"/>
  <c r="T144" i="10"/>
  <c r="R144" i="10"/>
  <c r="P144" i="10"/>
  <c r="BI143" i="10"/>
  <c r="BH143" i="10"/>
  <c r="BG143" i="10"/>
  <c r="BE143" i="10"/>
  <c r="T143" i="10"/>
  <c r="R143" i="10"/>
  <c r="P143" i="10"/>
  <c r="BI142" i="10"/>
  <c r="BH142" i="10"/>
  <c r="BG142" i="10"/>
  <c r="BE142" i="10"/>
  <c r="T142" i="10"/>
  <c r="R142" i="10"/>
  <c r="P142" i="10"/>
  <c r="BI141" i="10"/>
  <c r="BH141" i="10"/>
  <c r="BG141" i="10"/>
  <c r="BE141" i="10"/>
  <c r="T141" i="10"/>
  <c r="R141" i="10"/>
  <c r="P141" i="10"/>
  <c r="BI140" i="10"/>
  <c r="BH140" i="10"/>
  <c r="BG140" i="10"/>
  <c r="BE140" i="10"/>
  <c r="T140" i="10"/>
  <c r="R140" i="10"/>
  <c r="P140" i="10"/>
  <c r="BI139" i="10"/>
  <c r="BH139" i="10"/>
  <c r="BG139" i="10"/>
  <c r="BE139" i="10"/>
  <c r="T139" i="10"/>
  <c r="R139" i="10"/>
  <c r="P139" i="10"/>
  <c r="BI138" i="10"/>
  <c r="BH138" i="10"/>
  <c r="BG138" i="10"/>
  <c r="BE138" i="10"/>
  <c r="T138" i="10"/>
  <c r="R138" i="10"/>
  <c r="P138" i="10"/>
  <c r="BI137" i="10"/>
  <c r="BH137" i="10"/>
  <c r="BG137" i="10"/>
  <c r="BE137" i="10"/>
  <c r="T137" i="10"/>
  <c r="R137" i="10"/>
  <c r="P137" i="10"/>
  <c r="BI136" i="10"/>
  <c r="BH136" i="10"/>
  <c r="BG136" i="10"/>
  <c r="BE136" i="10"/>
  <c r="T136" i="10"/>
  <c r="R136" i="10"/>
  <c r="P136" i="10"/>
  <c r="BI135" i="10"/>
  <c r="BH135" i="10"/>
  <c r="BG135" i="10"/>
  <c r="BE135" i="10"/>
  <c r="T135" i="10"/>
  <c r="R135" i="10"/>
  <c r="P135" i="10"/>
  <c r="F126" i="10"/>
  <c r="E124" i="10"/>
  <c r="F89" i="10"/>
  <c r="E87" i="10"/>
  <c r="J24" i="10"/>
  <c r="E24" i="10"/>
  <c r="J92" i="10" s="1"/>
  <c r="J23" i="10"/>
  <c r="J21" i="10"/>
  <c r="E21" i="10"/>
  <c r="J128" i="10" s="1"/>
  <c r="J20" i="10"/>
  <c r="J18" i="10"/>
  <c r="E18" i="10"/>
  <c r="F129" i="10" s="1"/>
  <c r="J17" i="10"/>
  <c r="J15" i="10"/>
  <c r="E15" i="10"/>
  <c r="F91" i="10" s="1"/>
  <c r="J14" i="10"/>
  <c r="J12" i="10"/>
  <c r="J89" i="10" s="1"/>
  <c r="E7" i="10"/>
  <c r="E85" i="10"/>
  <c r="J37" i="9"/>
  <c r="J36" i="9"/>
  <c r="AY103" i="1"/>
  <c r="J35" i="9"/>
  <c r="AX103" i="1"/>
  <c r="BI148" i="9"/>
  <c r="BH148" i="9"/>
  <c r="BG148" i="9"/>
  <c r="BE148" i="9"/>
  <c r="T148" i="9"/>
  <c r="R148" i="9"/>
  <c r="P148" i="9"/>
  <c r="BI147" i="9"/>
  <c r="BH147" i="9"/>
  <c r="BG147" i="9"/>
  <c r="BE147" i="9"/>
  <c r="T147" i="9"/>
  <c r="R147" i="9"/>
  <c r="P147" i="9"/>
  <c r="BI146" i="9"/>
  <c r="BH146" i="9"/>
  <c r="BG146" i="9"/>
  <c r="BE146" i="9"/>
  <c r="T146" i="9"/>
  <c r="R146" i="9"/>
  <c r="P146" i="9"/>
  <c r="BI145" i="9"/>
  <c r="BH145" i="9"/>
  <c r="BG145" i="9"/>
  <c r="BE145" i="9"/>
  <c r="T145" i="9"/>
  <c r="R145" i="9"/>
  <c r="P145" i="9"/>
  <c r="BI144" i="9"/>
  <c r="BH144" i="9"/>
  <c r="BG144" i="9"/>
  <c r="BE144" i="9"/>
  <c r="T144" i="9"/>
  <c r="R144" i="9"/>
  <c r="P144" i="9"/>
  <c r="BI143" i="9"/>
  <c r="BH143" i="9"/>
  <c r="BG143" i="9"/>
  <c r="BE143" i="9"/>
  <c r="T143" i="9"/>
  <c r="R143" i="9"/>
  <c r="P143" i="9"/>
  <c r="BI142" i="9"/>
  <c r="BH142" i="9"/>
  <c r="BG142" i="9"/>
  <c r="BE142" i="9"/>
  <c r="T142" i="9"/>
  <c r="R142" i="9"/>
  <c r="P142" i="9"/>
  <c r="BI141" i="9"/>
  <c r="BH141" i="9"/>
  <c r="BG141" i="9"/>
  <c r="BE141" i="9"/>
  <c r="T141" i="9"/>
  <c r="R141" i="9"/>
  <c r="P141" i="9"/>
  <c r="BI140" i="9"/>
  <c r="BH140" i="9"/>
  <c r="BG140" i="9"/>
  <c r="BE140" i="9"/>
  <c r="T140" i="9"/>
  <c r="R140" i="9"/>
  <c r="P140" i="9"/>
  <c r="BI139" i="9"/>
  <c r="BH139" i="9"/>
  <c r="BG139" i="9"/>
  <c r="BE139" i="9"/>
  <c r="T139" i="9"/>
  <c r="R139" i="9"/>
  <c r="P139" i="9"/>
  <c r="BI138" i="9"/>
  <c r="BH138" i="9"/>
  <c r="BG138" i="9"/>
  <c r="BE138" i="9"/>
  <c r="T138" i="9"/>
  <c r="R138" i="9"/>
  <c r="P138" i="9"/>
  <c r="BI135" i="9"/>
  <c r="BH135" i="9"/>
  <c r="BG135" i="9"/>
  <c r="BE135" i="9"/>
  <c r="T135" i="9"/>
  <c r="T134" i="9" s="1"/>
  <c r="R135" i="9"/>
  <c r="R134" i="9"/>
  <c r="P135" i="9"/>
  <c r="P134" i="9"/>
  <c r="BI133" i="9"/>
  <c r="BH133" i="9"/>
  <c r="BG133" i="9"/>
  <c r="BE133" i="9"/>
  <c r="T133" i="9"/>
  <c r="R133" i="9"/>
  <c r="P133" i="9"/>
  <c r="BI132" i="9"/>
  <c r="BH132" i="9"/>
  <c r="BG132" i="9"/>
  <c r="BE132" i="9"/>
  <c r="T132" i="9"/>
  <c r="R132" i="9"/>
  <c r="P132" i="9"/>
  <c r="BI131" i="9"/>
  <c r="BH131" i="9"/>
  <c r="BG131" i="9"/>
  <c r="BE131" i="9"/>
  <c r="T131" i="9"/>
  <c r="R131" i="9"/>
  <c r="P131" i="9"/>
  <c r="BI130" i="9"/>
  <c r="BH130" i="9"/>
  <c r="BG130" i="9"/>
  <c r="BE130" i="9"/>
  <c r="T130" i="9"/>
  <c r="R130" i="9"/>
  <c r="P130" i="9"/>
  <c r="BI128" i="9"/>
  <c r="BH128" i="9"/>
  <c r="BG128" i="9"/>
  <c r="BE128" i="9"/>
  <c r="T128" i="9"/>
  <c r="R128" i="9"/>
  <c r="P128" i="9"/>
  <c r="BI127" i="9"/>
  <c r="BH127" i="9"/>
  <c r="BG127" i="9"/>
  <c r="BE127" i="9"/>
  <c r="T127" i="9"/>
  <c r="R127" i="9"/>
  <c r="P127" i="9"/>
  <c r="BI126" i="9"/>
  <c r="BH126" i="9"/>
  <c r="BG126" i="9"/>
  <c r="BE126" i="9"/>
  <c r="T126" i="9"/>
  <c r="R126" i="9"/>
  <c r="P126" i="9"/>
  <c r="BI125" i="9"/>
  <c r="BH125" i="9"/>
  <c r="BG125" i="9"/>
  <c r="BE125" i="9"/>
  <c r="T125" i="9"/>
  <c r="R125" i="9"/>
  <c r="P125" i="9"/>
  <c r="F116" i="9"/>
  <c r="E114" i="9"/>
  <c r="F89" i="9"/>
  <c r="E87" i="9"/>
  <c r="J24" i="9"/>
  <c r="E24" i="9"/>
  <c r="J119" i="9" s="1"/>
  <c r="J23" i="9"/>
  <c r="J21" i="9"/>
  <c r="E21" i="9"/>
  <c r="J118" i="9" s="1"/>
  <c r="J20" i="9"/>
  <c r="J18" i="9"/>
  <c r="E18" i="9"/>
  <c r="F119" i="9"/>
  <c r="J17" i="9"/>
  <c r="J15" i="9"/>
  <c r="E15" i="9"/>
  <c r="F118" i="9" s="1"/>
  <c r="J14" i="9"/>
  <c r="J12" i="9"/>
  <c r="J116" i="9" s="1"/>
  <c r="E7" i="9"/>
  <c r="E112" i="9"/>
  <c r="J39" i="8"/>
  <c r="J38" i="8"/>
  <c r="AY102" i="1"/>
  <c r="J37" i="8"/>
  <c r="AX102" i="1"/>
  <c r="BI130" i="8"/>
  <c r="BH130" i="8"/>
  <c r="BG130" i="8"/>
  <c r="BE130" i="8"/>
  <c r="T130" i="8"/>
  <c r="R130" i="8"/>
  <c r="P130" i="8"/>
  <c r="BI129" i="8"/>
  <c r="BH129" i="8"/>
  <c r="BG129" i="8"/>
  <c r="BE129" i="8"/>
  <c r="T129" i="8"/>
  <c r="R129" i="8"/>
  <c r="P129" i="8"/>
  <c r="BI128" i="8"/>
  <c r="BH128" i="8"/>
  <c r="BG128" i="8"/>
  <c r="BE128" i="8"/>
  <c r="T128" i="8"/>
  <c r="R128" i="8"/>
  <c r="P128" i="8"/>
  <c r="BI126" i="8"/>
  <c r="BH126" i="8"/>
  <c r="BG126" i="8"/>
  <c r="BE126" i="8"/>
  <c r="T126" i="8"/>
  <c r="T125" i="8"/>
  <c r="R126" i="8"/>
  <c r="R125" i="8"/>
  <c r="P126" i="8"/>
  <c r="P125" i="8"/>
  <c r="F117" i="8"/>
  <c r="E115" i="8"/>
  <c r="F91" i="8"/>
  <c r="E89" i="8"/>
  <c r="J26" i="8"/>
  <c r="E26" i="8"/>
  <c r="J120" i="8"/>
  <c r="J25" i="8"/>
  <c r="J23" i="8"/>
  <c r="E23" i="8"/>
  <c r="J119" i="8"/>
  <c r="J22" i="8"/>
  <c r="J20" i="8"/>
  <c r="E20" i="8"/>
  <c r="F120" i="8"/>
  <c r="J19" i="8"/>
  <c r="J17" i="8"/>
  <c r="E17" i="8"/>
  <c r="F93" i="8"/>
  <c r="J16" i="8"/>
  <c r="J14" i="8"/>
  <c r="J117" i="8"/>
  <c r="E7" i="8"/>
  <c r="E111" i="8"/>
  <c r="J39" i="7"/>
  <c r="J38" i="7"/>
  <c r="AY101" i="1"/>
  <c r="J37" i="7"/>
  <c r="AX101" i="1"/>
  <c r="BI127" i="7"/>
  <c r="BH127" i="7"/>
  <c r="BG127" i="7"/>
  <c r="BE127" i="7"/>
  <c r="T127" i="7"/>
  <c r="R127" i="7"/>
  <c r="P127" i="7"/>
  <c r="BI126" i="7"/>
  <c r="BH126" i="7"/>
  <c r="BG126" i="7"/>
  <c r="BE126" i="7"/>
  <c r="T126" i="7"/>
  <c r="R126" i="7"/>
  <c r="P126" i="7"/>
  <c r="BI125" i="7"/>
  <c r="BH125" i="7"/>
  <c r="BG125" i="7"/>
  <c r="BE125" i="7"/>
  <c r="T125" i="7"/>
  <c r="R125" i="7"/>
  <c r="P125" i="7"/>
  <c r="F116" i="7"/>
  <c r="E114" i="7"/>
  <c r="F91" i="7"/>
  <c r="E89" i="7"/>
  <c r="J26" i="7"/>
  <c r="E26" i="7"/>
  <c r="J94" i="7"/>
  <c r="J25" i="7"/>
  <c r="J23" i="7"/>
  <c r="E23" i="7"/>
  <c r="J118" i="7"/>
  <c r="J22" i="7"/>
  <c r="J20" i="7"/>
  <c r="E20" i="7"/>
  <c r="F94" i="7"/>
  <c r="J19" i="7"/>
  <c r="J17" i="7"/>
  <c r="E17" i="7"/>
  <c r="F93" i="7"/>
  <c r="J16" i="7"/>
  <c r="J14" i="7"/>
  <c r="J91" i="7"/>
  <c r="E7" i="7"/>
  <c r="E110" i="7"/>
  <c r="J39" i="6"/>
  <c r="J38" i="6"/>
  <c r="AY100" i="1"/>
  <c r="J37" i="6"/>
  <c r="AX100" i="1"/>
  <c r="BI214" i="6"/>
  <c r="BH214" i="6"/>
  <c r="BG214" i="6"/>
  <c r="BE214" i="6"/>
  <c r="T214" i="6"/>
  <c r="T213" i="6"/>
  <c r="R214" i="6"/>
  <c r="R213" i="6"/>
  <c r="P214" i="6"/>
  <c r="P213" i="6"/>
  <c r="BI212" i="6"/>
  <c r="BH212" i="6"/>
  <c r="BG212" i="6"/>
  <c r="BE212" i="6"/>
  <c r="T212" i="6"/>
  <c r="R212" i="6"/>
  <c r="P212" i="6"/>
  <c r="BI211" i="6"/>
  <c r="BH211" i="6"/>
  <c r="BG211" i="6"/>
  <c r="BE211" i="6"/>
  <c r="T211" i="6"/>
  <c r="R211" i="6"/>
  <c r="P211" i="6"/>
  <c r="BI210" i="6"/>
  <c r="BH210" i="6"/>
  <c r="BG210" i="6"/>
  <c r="BE210" i="6"/>
  <c r="T210" i="6"/>
  <c r="R210" i="6"/>
  <c r="P210" i="6"/>
  <c r="BI209" i="6"/>
  <c r="BH209" i="6"/>
  <c r="BG209" i="6"/>
  <c r="BE209" i="6"/>
  <c r="T209" i="6"/>
  <c r="R209" i="6"/>
  <c r="P209" i="6"/>
  <c r="BI208" i="6"/>
  <c r="BH208" i="6"/>
  <c r="BG208" i="6"/>
  <c r="BE208" i="6"/>
  <c r="T208" i="6"/>
  <c r="R208" i="6"/>
  <c r="P208" i="6"/>
  <c r="BI207" i="6"/>
  <c r="BH207" i="6"/>
  <c r="BG207" i="6"/>
  <c r="BE207" i="6"/>
  <c r="T207" i="6"/>
  <c r="R207" i="6"/>
  <c r="P207" i="6"/>
  <c r="BI206" i="6"/>
  <c r="BH206" i="6"/>
  <c r="BG206" i="6"/>
  <c r="BE206" i="6"/>
  <c r="T206" i="6"/>
  <c r="R206" i="6"/>
  <c r="P206" i="6"/>
  <c r="BI204" i="6"/>
  <c r="BH204" i="6"/>
  <c r="BG204" i="6"/>
  <c r="BE204" i="6"/>
  <c r="T204" i="6"/>
  <c r="R204" i="6"/>
  <c r="P204" i="6"/>
  <c r="BI203" i="6"/>
  <c r="BH203" i="6"/>
  <c r="BG203" i="6"/>
  <c r="BE203" i="6"/>
  <c r="T203" i="6"/>
  <c r="R203" i="6"/>
  <c r="P203" i="6"/>
  <c r="BI202" i="6"/>
  <c r="BH202" i="6"/>
  <c r="BG202" i="6"/>
  <c r="BE202" i="6"/>
  <c r="T202" i="6"/>
  <c r="R202" i="6"/>
  <c r="P202" i="6"/>
  <c r="BI201" i="6"/>
  <c r="BH201" i="6"/>
  <c r="BG201" i="6"/>
  <c r="BE201" i="6"/>
  <c r="T201" i="6"/>
  <c r="R201" i="6"/>
  <c r="P201" i="6"/>
  <c r="BI200" i="6"/>
  <c r="BH200" i="6"/>
  <c r="BG200" i="6"/>
  <c r="BE200" i="6"/>
  <c r="T200" i="6"/>
  <c r="R200" i="6"/>
  <c r="P200" i="6"/>
  <c r="BI199" i="6"/>
  <c r="BH199" i="6"/>
  <c r="BG199" i="6"/>
  <c r="BE199" i="6"/>
  <c r="T199" i="6"/>
  <c r="R199" i="6"/>
  <c r="P199" i="6"/>
  <c r="BI198" i="6"/>
  <c r="BH198" i="6"/>
  <c r="BG198" i="6"/>
  <c r="BE198" i="6"/>
  <c r="T198" i="6"/>
  <c r="R198" i="6"/>
  <c r="P198" i="6"/>
  <c r="BI197" i="6"/>
  <c r="BH197" i="6"/>
  <c r="BG197" i="6"/>
  <c r="BE197" i="6"/>
  <c r="T197" i="6"/>
  <c r="R197" i="6"/>
  <c r="P197" i="6"/>
  <c r="BI196" i="6"/>
  <c r="BH196" i="6"/>
  <c r="BG196" i="6"/>
  <c r="BE196" i="6"/>
  <c r="T196" i="6"/>
  <c r="R196" i="6"/>
  <c r="P196" i="6"/>
  <c r="BI195" i="6"/>
  <c r="BH195" i="6"/>
  <c r="BG195" i="6"/>
  <c r="BE195" i="6"/>
  <c r="T195" i="6"/>
  <c r="R195" i="6"/>
  <c r="P195" i="6"/>
  <c r="BI194" i="6"/>
  <c r="BH194" i="6"/>
  <c r="BG194" i="6"/>
  <c r="BE194" i="6"/>
  <c r="T194" i="6"/>
  <c r="R194" i="6"/>
  <c r="P194" i="6"/>
  <c r="BI193" i="6"/>
  <c r="BH193" i="6"/>
  <c r="BG193" i="6"/>
  <c r="BE193" i="6"/>
  <c r="T193" i="6"/>
  <c r="R193" i="6"/>
  <c r="P193" i="6"/>
  <c r="BI192" i="6"/>
  <c r="BH192" i="6"/>
  <c r="BG192" i="6"/>
  <c r="BE192" i="6"/>
  <c r="T192" i="6"/>
  <c r="R192" i="6"/>
  <c r="P192" i="6"/>
  <c r="BI191" i="6"/>
  <c r="BH191" i="6"/>
  <c r="BG191" i="6"/>
  <c r="BE191" i="6"/>
  <c r="T191" i="6"/>
  <c r="R191" i="6"/>
  <c r="P191" i="6"/>
  <c r="BI190" i="6"/>
  <c r="BH190" i="6"/>
  <c r="BG190" i="6"/>
  <c r="BE190" i="6"/>
  <c r="T190" i="6"/>
  <c r="R190" i="6"/>
  <c r="P190" i="6"/>
  <c r="BI189" i="6"/>
  <c r="BH189" i="6"/>
  <c r="BG189" i="6"/>
  <c r="BE189" i="6"/>
  <c r="T189" i="6"/>
  <c r="R189" i="6"/>
  <c r="P189" i="6"/>
  <c r="BI188" i="6"/>
  <c r="BH188" i="6"/>
  <c r="BG188" i="6"/>
  <c r="BE188" i="6"/>
  <c r="T188" i="6"/>
  <c r="R188" i="6"/>
  <c r="P188" i="6"/>
  <c r="BI187" i="6"/>
  <c r="BH187" i="6"/>
  <c r="BG187" i="6"/>
  <c r="BE187" i="6"/>
  <c r="T187" i="6"/>
  <c r="R187" i="6"/>
  <c r="P187" i="6"/>
  <c r="BI186" i="6"/>
  <c r="BH186" i="6"/>
  <c r="BG186" i="6"/>
  <c r="BE186" i="6"/>
  <c r="T186" i="6"/>
  <c r="R186" i="6"/>
  <c r="P186" i="6"/>
  <c r="BI185" i="6"/>
  <c r="BH185" i="6"/>
  <c r="BG185" i="6"/>
  <c r="BE185" i="6"/>
  <c r="T185" i="6"/>
  <c r="R185" i="6"/>
  <c r="P185" i="6"/>
  <c r="BI184" i="6"/>
  <c r="BH184" i="6"/>
  <c r="BG184" i="6"/>
  <c r="BE184" i="6"/>
  <c r="T184" i="6"/>
  <c r="R184" i="6"/>
  <c r="P184" i="6"/>
  <c r="BI183" i="6"/>
  <c r="BH183" i="6"/>
  <c r="BG183" i="6"/>
  <c r="BE183" i="6"/>
  <c r="T183" i="6"/>
  <c r="R183" i="6"/>
  <c r="P183" i="6"/>
  <c r="BI182" i="6"/>
  <c r="BH182" i="6"/>
  <c r="BG182" i="6"/>
  <c r="BE182" i="6"/>
  <c r="T182" i="6"/>
  <c r="R182" i="6"/>
  <c r="P182" i="6"/>
  <c r="BI181" i="6"/>
  <c r="BH181" i="6"/>
  <c r="BG181" i="6"/>
  <c r="BE181" i="6"/>
  <c r="T181" i="6"/>
  <c r="R181" i="6"/>
  <c r="P181" i="6"/>
  <c r="BI180" i="6"/>
  <c r="BH180" i="6"/>
  <c r="BG180" i="6"/>
  <c r="BE180" i="6"/>
  <c r="T180" i="6"/>
  <c r="R180" i="6"/>
  <c r="P180" i="6"/>
  <c r="BI179" i="6"/>
  <c r="BH179" i="6"/>
  <c r="BG179" i="6"/>
  <c r="BE179" i="6"/>
  <c r="T179" i="6"/>
  <c r="R179" i="6"/>
  <c r="P179" i="6"/>
  <c r="BI178" i="6"/>
  <c r="BH178" i="6"/>
  <c r="BG178" i="6"/>
  <c r="BE178" i="6"/>
  <c r="T178" i="6"/>
  <c r="R178" i="6"/>
  <c r="P178" i="6"/>
  <c r="BI177" i="6"/>
  <c r="BH177" i="6"/>
  <c r="BG177" i="6"/>
  <c r="BE177" i="6"/>
  <c r="T177" i="6"/>
  <c r="R177" i="6"/>
  <c r="P177" i="6"/>
  <c r="BI176" i="6"/>
  <c r="BH176" i="6"/>
  <c r="BG176" i="6"/>
  <c r="BE176" i="6"/>
  <c r="T176" i="6"/>
  <c r="R176" i="6"/>
  <c r="P176" i="6"/>
  <c r="BI175" i="6"/>
  <c r="BH175" i="6"/>
  <c r="BG175" i="6"/>
  <c r="BE175" i="6"/>
  <c r="T175" i="6"/>
  <c r="R175" i="6"/>
  <c r="P175" i="6"/>
  <c r="BI174" i="6"/>
  <c r="BH174" i="6"/>
  <c r="BG174" i="6"/>
  <c r="BE174" i="6"/>
  <c r="T174" i="6"/>
  <c r="R174" i="6"/>
  <c r="P174" i="6"/>
  <c r="BI173" i="6"/>
  <c r="BH173" i="6"/>
  <c r="BG173" i="6"/>
  <c r="BE173" i="6"/>
  <c r="T173" i="6"/>
  <c r="R173" i="6"/>
  <c r="P173" i="6"/>
  <c r="BI172" i="6"/>
  <c r="BH172" i="6"/>
  <c r="BG172" i="6"/>
  <c r="BE172" i="6"/>
  <c r="T172" i="6"/>
  <c r="R172" i="6"/>
  <c r="P172" i="6"/>
  <c r="BI171" i="6"/>
  <c r="BH171" i="6"/>
  <c r="BG171" i="6"/>
  <c r="BE171" i="6"/>
  <c r="T171" i="6"/>
  <c r="R171" i="6"/>
  <c r="P171" i="6"/>
  <c r="BI170" i="6"/>
  <c r="BH170" i="6"/>
  <c r="BG170" i="6"/>
  <c r="BE170" i="6"/>
  <c r="T170" i="6"/>
  <c r="R170" i="6"/>
  <c r="P170" i="6"/>
  <c r="BI169" i="6"/>
  <c r="BH169" i="6"/>
  <c r="BG169" i="6"/>
  <c r="BE169" i="6"/>
  <c r="T169" i="6"/>
  <c r="R169" i="6"/>
  <c r="P169" i="6"/>
  <c r="BI168" i="6"/>
  <c r="BH168" i="6"/>
  <c r="BG168" i="6"/>
  <c r="BE168" i="6"/>
  <c r="T168" i="6"/>
  <c r="R168" i="6"/>
  <c r="P168" i="6"/>
  <c r="BI167" i="6"/>
  <c r="BH167" i="6"/>
  <c r="BG167" i="6"/>
  <c r="BE167" i="6"/>
  <c r="T167" i="6"/>
  <c r="R167" i="6"/>
  <c r="P167" i="6"/>
  <c r="BI166" i="6"/>
  <c r="BH166" i="6"/>
  <c r="BG166" i="6"/>
  <c r="BE166" i="6"/>
  <c r="T166" i="6"/>
  <c r="R166" i="6"/>
  <c r="P166" i="6"/>
  <c r="BI165" i="6"/>
  <c r="BH165" i="6"/>
  <c r="BG165" i="6"/>
  <c r="BE165" i="6"/>
  <c r="T165" i="6"/>
  <c r="R165" i="6"/>
  <c r="P165" i="6"/>
  <c r="BI164" i="6"/>
  <c r="BH164" i="6"/>
  <c r="BG164" i="6"/>
  <c r="BE164" i="6"/>
  <c r="T164" i="6"/>
  <c r="R164" i="6"/>
  <c r="P164" i="6"/>
  <c r="BI163" i="6"/>
  <c r="BH163" i="6"/>
  <c r="BG163" i="6"/>
  <c r="BE163" i="6"/>
  <c r="T163" i="6"/>
  <c r="R163" i="6"/>
  <c r="P163" i="6"/>
  <c r="BI162" i="6"/>
  <c r="BH162" i="6"/>
  <c r="BG162" i="6"/>
  <c r="BE162" i="6"/>
  <c r="T162" i="6"/>
  <c r="R162" i="6"/>
  <c r="P162" i="6"/>
  <c r="BI161" i="6"/>
  <c r="BH161" i="6"/>
  <c r="BG161" i="6"/>
  <c r="BE161" i="6"/>
  <c r="T161" i="6"/>
  <c r="R161" i="6"/>
  <c r="P161" i="6"/>
  <c r="BI160" i="6"/>
  <c r="BH160" i="6"/>
  <c r="BG160" i="6"/>
  <c r="BE160" i="6"/>
  <c r="T160" i="6"/>
  <c r="R160" i="6"/>
  <c r="P160" i="6"/>
  <c r="BI159" i="6"/>
  <c r="BH159" i="6"/>
  <c r="BG159" i="6"/>
  <c r="BE159" i="6"/>
  <c r="T159" i="6"/>
  <c r="R159" i="6"/>
  <c r="P159" i="6"/>
  <c r="BI158" i="6"/>
  <c r="BH158" i="6"/>
  <c r="BG158" i="6"/>
  <c r="BE158" i="6"/>
  <c r="T158" i="6"/>
  <c r="R158" i="6"/>
  <c r="P158" i="6"/>
  <c r="BI157" i="6"/>
  <c r="BH157" i="6"/>
  <c r="BG157" i="6"/>
  <c r="BE157" i="6"/>
  <c r="T157" i="6"/>
  <c r="R157" i="6"/>
  <c r="P157" i="6"/>
  <c r="BI156" i="6"/>
  <c r="BH156" i="6"/>
  <c r="BG156" i="6"/>
  <c r="BE156" i="6"/>
  <c r="T156" i="6"/>
  <c r="R156" i="6"/>
  <c r="P156" i="6"/>
  <c r="BI155" i="6"/>
  <c r="BH155" i="6"/>
  <c r="BG155" i="6"/>
  <c r="BE155" i="6"/>
  <c r="T155" i="6"/>
  <c r="R155" i="6"/>
  <c r="P155" i="6"/>
  <c r="BI154" i="6"/>
  <c r="BH154" i="6"/>
  <c r="BG154" i="6"/>
  <c r="BE154" i="6"/>
  <c r="T154" i="6"/>
  <c r="R154" i="6"/>
  <c r="P154" i="6"/>
  <c r="BI153" i="6"/>
  <c r="BH153" i="6"/>
  <c r="BG153" i="6"/>
  <c r="BE153" i="6"/>
  <c r="T153" i="6"/>
  <c r="R153" i="6"/>
  <c r="P153" i="6"/>
  <c r="BI152" i="6"/>
  <c r="BH152" i="6"/>
  <c r="BG152" i="6"/>
  <c r="BE152" i="6"/>
  <c r="T152" i="6"/>
  <c r="R152" i="6"/>
  <c r="P152" i="6"/>
  <c r="BI151" i="6"/>
  <c r="BH151" i="6"/>
  <c r="BG151" i="6"/>
  <c r="BE151" i="6"/>
  <c r="T151" i="6"/>
  <c r="R151" i="6"/>
  <c r="P151" i="6"/>
  <c r="BI150" i="6"/>
  <c r="BH150" i="6"/>
  <c r="BG150" i="6"/>
  <c r="BE150" i="6"/>
  <c r="T150" i="6"/>
  <c r="R150" i="6"/>
  <c r="P150" i="6"/>
  <c r="BI149" i="6"/>
  <c r="BH149" i="6"/>
  <c r="BG149" i="6"/>
  <c r="BE149" i="6"/>
  <c r="T149" i="6"/>
  <c r="R149" i="6"/>
  <c r="P149" i="6"/>
  <c r="BI148" i="6"/>
  <c r="BH148" i="6"/>
  <c r="BG148" i="6"/>
  <c r="BE148" i="6"/>
  <c r="T148" i="6"/>
  <c r="R148" i="6"/>
  <c r="P148" i="6"/>
  <c r="BI147" i="6"/>
  <c r="BH147" i="6"/>
  <c r="BG147" i="6"/>
  <c r="BE147" i="6"/>
  <c r="T147" i="6"/>
  <c r="R147" i="6"/>
  <c r="P147" i="6"/>
  <c r="BI146" i="6"/>
  <c r="BH146" i="6"/>
  <c r="BG146" i="6"/>
  <c r="BE146" i="6"/>
  <c r="T146" i="6"/>
  <c r="R146" i="6"/>
  <c r="P146" i="6"/>
  <c r="BI145" i="6"/>
  <c r="BH145" i="6"/>
  <c r="BG145" i="6"/>
  <c r="BE145" i="6"/>
  <c r="T145" i="6"/>
  <c r="R145" i="6"/>
  <c r="P145" i="6"/>
  <c r="BI144" i="6"/>
  <c r="BH144" i="6"/>
  <c r="BG144" i="6"/>
  <c r="BE144" i="6"/>
  <c r="T144" i="6"/>
  <c r="R144" i="6"/>
  <c r="P144" i="6"/>
  <c r="BI143" i="6"/>
  <c r="BH143" i="6"/>
  <c r="BG143" i="6"/>
  <c r="BE143" i="6"/>
  <c r="T143" i="6"/>
  <c r="R143" i="6"/>
  <c r="P143" i="6"/>
  <c r="BI142" i="6"/>
  <c r="BH142" i="6"/>
  <c r="BG142" i="6"/>
  <c r="BE142" i="6"/>
  <c r="T142" i="6"/>
  <c r="R142" i="6"/>
  <c r="P142" i="6"/>
  <c r="BI141" i="6"/>
  <c r="BH141" i="6"/>
  <c r="BG141" i="6"/>
  <c r="BE141" i="6"/>
  <c r="T141" i="6"/>
  <c r="R141" i="6"/>
  <c r="P141" i="6"/>
  <c r="BI140" i="6"/>
  <c r="BH140" i="6"/>
  <c r="BG140" i="6"/>
  <c r="BE140" i="6"/>
  <c r="T140" i="6"/>
  <c r="R140" i="6"/>
  <c r="P140" i="6"/>
  <c r="BI139" i="6"/>
  <c r="BH139" i="6"/>
  <c r="BG139" i="6"/>
  <c r="BE139" i="6"/>
  <c r="T139" i="6"/>
  <c r="R139" i="6"/>
  <c r="P139" i="6"/>
  <c r="BI138" i="6"/>
  <c r="BH138" i="6"/>
  <c r="BG138" i="6"/>
  <c r="BE138" i="6"/>
  <c r="T138" i="6"/>
  <c r="R138" i="6"/>
  <c r="P138" i="6"/>
  <c r="BI137" i="6"/>
  <c r="BH137" i="6"/>
  <c r="BG137" i="6"/>
  <c r="BE137" i="6"/>
  <c r="T137" i="6"/>
  <c r="R137" i="6"/>
  <c r="P137" i="6"/>
  <c r="BI136" i="6"/>
  <c r="BH136" i="6"/>
  <c r="BG136" i="6"/>
  <c r="BE136" i="6"/>
  <c r="T136" i="6"/>
  <c r="R136" i="6"/>
  <c r="P136" i="6"/>
  <c r="BI135" i="6"/>
  <c r="BH135" i="6"/>
  <c r="BG135" i="6"/>
  <c r="BE135" i="6"/>
  <c r="T135" i="6"/>
  <c r="R135" i="6"/>
  <c r="P135" i="6"/>
  <c r="BI134" i="6"/>
  <c r="BH134" i="6"/>
  <c r="BG134" i="6"/>
  <c r="BE134" i="6"/>
  <c r="T134" i="6"/>
  <c r="R134" i="6"/>
  <c r="P134" i="6"/>
  <c r="BI133" i="6"/>
  <c r="BH133" i="6"/>
  <c r="BG133" i="6"/>
  <c r="BE133" i="6"/>
  <c r="T133" i="6"/>
  <c r="R133" i="6"/>
  <c r="P133" i="6"/>
  <c r="BI132" i="6"/>
  <c r="BH132" i="6"/>
  <c r="BG132" i="6"/>
  <c r="BE132" i="6"/>
  <c r="T132" i="6"/>
  <c r="R132" i="6"/>
  <c r="P132" i="6"/>
  <c r="BI129" i="6"/>
  <c r="BH129" i="6"/>
  <c r="BG129" i="6"/>
  <c r="BE129" i="6"/>
  <c r="T129" i="6"/>
  <c r="T128" i="6"/>
  <c r="T127" i="6"/>
  <c r="R129" i="6"/>
  <c r="R128" i="6"/>
  <c r="R127" i="6"/>
  <c r="P129" i="6"/>
  <c r="P128" i="6"/>
  <c r="P127" i="6"/>
  <c r="F120" i="6"/>
  <c r="E118" i="6"/>
  <c r="F91" i="6"/>
  <c r="E89" i="6"/>
  <c r="J26" i="6"/>
  <c r="E26" i="6"/>
  <c r="J123" i="6"/>
  <c r="J25" i="6"/>
  <c r="J23" i="6"/>
  <c r="E23" i="6"/>
  <c r="J122" i="6"/>
  <c r="J22" i="6"/>
  <c r="J20" i="6"/>
  <c r="E20" i="6"/>
  <c r="F94" i="6"/>
  <c r="J19" i="6"/>
  <c r="J17" i="6"/>
  <c r="E17" i="6"/>
  <c r="F93" i="6"/>
  <c r="J16" i="6"/>
  <c r="J14" i="6"/>
  <c r="J120" i="6"/>
  <c r="E7" i="6"/>
  <c r="E85" i="6"/>
  <c r="J39" i="5"/>
  <c r="J38" i="5"/>
  <c r="AY99" i="1"/>
  <c r="J37" i="5"/>
  <c r="AX99" i="1"/>
  <c r="BI199" i="5"/>
  <c r="BH199" i="5"/>
  <c r="BG199" i="5"/>
  <c r="BE199" i="5"/>
  <c r="T199" i="5"/>
  <c r="R199" i="5"/>
  <c r="P199" i="5"/>
  <c r="BI198" i="5"/>
  <c r="BH198" i="5"/>
  <c r="BG198" i="5"/>
  <c r="BE198" i="5"/>
  <c r="T198" i="5"/>
  <c r="R198" i="5"/>
  <c r="P198" i="5"/>
  <c r="BI197" i="5"/>
  <c r="BH197" i="5"/>
  <c r="BG197" i="5"/>
  <c r="BE197" i="5"/>
  <c r="T197" i="5"/>
  <c r="R197" i="5"/>
  <c r="P197" i="5"/>
  <c r="BI196" i="5"/>
  <c r="BH196" i="5"/>
  <c r="BG196" i="5"/>
  <c r="BE196" i="5"/>
  <c r="T196" i="5"/>
  <c r="R196" i="5"/>
  <c r="P196" i="5"/>
  <c r="BI195" i="5"/>
  <c r="BH195" i="5"/>
  <c r="BG195" i="5"/>
  <c r="BE195" i="5"/>
  <c r="T195" i="5"/>
  <c r="R195" i="5"/>
  <c r="P195" i="5"/>
  <c r="BI194" i="5"/>
  <c r="BH194" i="5"/>
  <c r="BG194" i="5"/>
  <c r="BE194" i="5"/>
  <c r="T194" i="5"/>
  <c r="R194" i="5"/>
  <c r="P194" i="5"/>
  <c r="BI193" i="5"/>
  <c r="BH193" i="5"/>
  <c r="BG193" i="5"/>
  <c r="BE193" i="5"/>
  <c r="T193" i="5"/>
  <c r="R193" i="5"/>
  <c r="P193" i="5"/>
  <c r="BI192" i="5"/>
  <c r="BH192" i="5"/>
  <c r="BG192" i="5"/>
  <c r="BE192" i="5"/>
  <c r="T192" i="5"/>
  <c r="R192" i="5"/>
  <c r="P192" i="5"/>
  <c r="BI191" i="5"/>
  <c r="BH191" i="5"/>
  <c r="BG191" i="5"/>
  <c r="BE191" i="5"/>
  <c r="T191" i="5"/>
  <c r="R191" i="5"/>
  <c r="P191" i="5"/>
  <c r="BI190" i="5"/>
  <c r="BH190" i="5"/>
  <c r="BG190" i="5"/>
  <c r="BE190" i="5"/>
  <c r="T190" i="5"/>
  <c r="R190" i="5"/>
  <c r="P190" i="5"/>
  <c r="BI189" i="5"/>
  <c r="BH189" i="5"/>
  <c r="BG189" i="5"/>
  <c r="BE189" i="5"/>
  <c r="T189" i="5"/>
  <c r="R189" i="5"/>
  <c r="P189" i="5"/>
  <c r="BI188" i="5"/>
  <c r="BH188" i="5"/>
  <c r="BG188" i="5"/>
  <c r="BE188" i="5"/>
  <c r="T188" i="5"/>
  <c r="R188" i="5"/>
  <c r="P188" i="5"/>
  <c r="BI187" i="5"/>
  <c r="BH187" i="5"/>
  <c r="BG187" i="5"/>
  <c r="BE187" i="5"/>
  <c r="T187" i="5"/>
  <c r="R187" i="5"/>
  <c r="P187" i="5"/>
  <c r="BI186" i="5"/>
  <c r="BH186" i="5"/>
  <c r="BG186" i="5"/>
  <c r="BE186" i="5"/>
  <c r="T186" i="5"/>
  <c r="R186" i="5"/>
  <c r="P186" i="5"/>
  <c r="BI185" i="5"/>
  <c r="BH185" i="5"/>
  <c r="BG185" i="5"/>
  <c r="BE185" i="5"/>
  <c r="T185" i="5"/>
  <c r="R185" i="5"/>
  <c r="P185" i="5"/>
  <c r="BI184" i="5"/>
  <c r="BH184" i="5"/>
  <c r="BG184" i="5"/>
  <c r="BE184" i="5"/>
  <c r="T184" i="5"/>
  <c r="R184" i="5"/>
  <c r="P184" i="5"/>
  <c r="BI183" i="5"/>
  <c r="BH183" i="5"/>
  <c r="BG183" i="5"/>
  <c r="BE183" i="5"/>
  <c r="T183" i="5"/>
  <c r="R183" i="5"/>
  <c r="P183" i="5"/>
  <c r="BI182" i="5"/>
  <c r="BH182" i="5"/>
  <c r="BG182" i="5"/>
  <c r="BE182" i="5"/>
  <c r="T182" i="5"/>
  <c r="R182" i="5"/>
  <c r="P182" i="5"/>
  <c r="BI181" i="5"/>
  <c r="BH181" i="5"/>
  <c r="BG181" i="5"/>
  <c r="BE181" i="5"/>
  <c r="T181" i="5"/>
  <c r="R181" i="5"/>
  <c r="P181" i="5"/>
  <c r="BI180" i="5"/>
  <c r="BH180" i="5"/>
  <c r="BG180" i="5"/>
  <c r="BE180" i="5"/>
  <c r="T180" i="5"/>
  <c r="R180" i="5"/>
  <c r="P180" i="5"/>
  <c r="BI177" i="5"/>
  <c r="BH177" i="5"/>
  <c r="BG177" i="5"/>
  <c r="BE177" i="5"/>
  <c r="T177" i="5"/>
  <c r="R177" i="5"/>
  <c r="P177" i="5"/>
  <c r="BI176" i="5"/>
  <c r="BH176" i="5"/>
  <c r="BG176" i="5"/>
  <c r="BE176" i="5"/>
  <c r="T176" i="5"/>
  <c r="R176" i="5"/>
  <c r="P176" i="5"/>
  <c r="BI175" i="5"/>
  <c r="BH175" i="5"/>
  <c r="BG175" i="5"/>
  <c r="BE175" i="5"/>
  <c r="T175" i="5"/>
  <c r="R175" i="5"/>
  <c r="P175" i="5"/>
  <c r="BI174" i="5"/>
  <c r="BH174" i="5"/>
  <c r="BG174" i="5"/>
  <c r="BE174" i="5"/>
  <c r="T174" i="5"/>
  <c r="R174" i="5"/>
  <c r="P174" i="5"/>
  <c r="BI173" i="5"/>
  <c r="BH173" i="5"/>
  <c r="BG173" i="5"/>
  <c r="BE173" i="5"/>
  <c r="T173" i="5"/>
  <c r="R173" i="5"/>
  <c r="P173" i="5"/>
  <c r="BI172" i="5"/>
  <c r="BH172" i="5"/>
  <c r="BG172" i="5"/>
  <c r="BE172" i="5"/>
  <c r="T172" i="5"/>
  <c r="R172" i="5"/>
  <c r="P172" i="5"/>
  <c r="BI169" i="5"/>
  <c r="BH169" i="5"/>
  <c r="BG169" i="5"/>
  <c r="BE169" i="5"/>
  <c r="T169" i="5"/>
  <c r="R169" i="5"/>
  <c r="P169" i="5"/>
  <c r="BI168" i="5"/>
  <c r="BH168" i="5"/>
  <c r="BG168" i="5"/>
  <c r="BE168" i="5"/>
  <c r="T168" i="5"/>
  <c r="R168" i="5"/>
  <c r="P168" i="5"/>
  <c r="BI167" i="5"/>
  <c r="BH167" i="5"/>
  <c r="BG167" i="5"/>
  <c r="BE167" i="5"/>
  <c r="T167" i="5"/>
  <c r="R167" i="5"/>
  <c r="P167" i="5"/>
  <c r="BI165" i="5"/>
  <c r="BH165" i="5"/>
  <c r="BG165" i="5"/>
  <c r="BE165" i="5"/>
  <c r="T165" i="5"/>
  <c r="R165" i="5"/>
  <c r="P165" i="5"/>
  <c r="BI164" i="5"/>
  <c r="BH164" i="5"/>
  <c r="BG164" i="5"/>
  <c r="BE164" i="5"/>
  <c r="T164" i="5"/>
  <c r="R164" i="5"/>
  <c r="P164" i="5"/>
  <c r="BI163" i="5"/>
  <c r="BH163" i="5"/>
  <c r="BG163" i="5"/>
  <c r="BE163" i="5"/>
  <c r="T163" i="5"/>
  <c r="R163" i="5"/>
  <c r="P163" i="5"/>
  <c r="BI162" i="5"/>
  <c r="BH162" i="5"/>
  <c r="BG162" i="5"/>
  <c r="BE162" i="5"/>
  <c r="T162" i="5"/>
  <c r="R162" i="5"/>
  <c r="P162" i="5"/>
  <c r="BI161" i="5"/>
  <c r="BH161" i="5"/>
  <c r="BG161" i="5"/>
  <c r="BE161" i="5"/>
  <c r="T161" i="5"/>
  <c r="R161" i="5"/>
  <c r="P161" i="5"/>
  <c r="BI160" i="5"/>
  <c r="BH160" i="5"/>
  <c r="BG160" i="5"/>
  <c r="BE160" i="5"/>
  <c r="T160" i="5"/>
  <c r="R160" i="5"/>
  <c r="P160" i="5"/>
  <c r="BI159" i="5"/>
  <c r="BH159" i="5"/>
  <c r="BG159" i="5"/>
  <c r="BE159" i="5"/>
  <c r="T159" i="5"/>
  <c r="R159" i="5"/>
  <c r="P159" i="5"/>
  <c r="BI158" i="5"/>
  <c r="BH158" i="5"/>
  <c r="BG158" i="5"/>
  <c r="BE158" i="5"/>
  <c r="T158" i="5"/>
  <c r="R158" i="5"/>
  <c r="P158" i="5"/>
  <c r="BI157" i="5"/>
  <c r="BH157" i="5"/>
  <c r="BG157" i="5"/>
  <c r="BE157" i="5"/>
  <c r="T157" i="5"/>
  <c r="R157" i="5"/>
  <c r="P157" i="5"/>
  <c r="BI156" i="5"/>
  <c r="BH156" i="5"/>
  <c r="BG156" i="5"/>
  <c r="BE156" i="5"/>
  <c r="T156" i="5"/>
  <c r="R156" i="5"/>
  <c r="P156" i="5"/>
  <c r="BI155" i="5"/>
  <c r="BH155" i="5"/>
  <c r="BG155" i="5"/>
  <c r="BE155" i="5"/>
  <c r="T155" i="5"/>
  <c r="R155" i="5"/>
  <c r="P155" i="5"/>
  <c r="BI154" i="5"/>
  <c r="BH154" i="5"/>
  <c r="BG154" i="5"/>
  <c r="BE154" i="5"/>
  <c r="T154" i="5"/>
  <c r="R154" i="5"/>
  <c r="P154" i="5"/>
  <c r="BI153" i="5"/>
  <c r="BH153" i="5"/>
  <c r="BG153" i="5"/>
  <c r="BE153" i="5"/>
  <c r="T153" i="5"/>
  <c r="R153" i="5"/>
  <c r="P153" i="5"/>
  <c r="BI152" i="5"/>
  <c r="BH152" i="5"/>
  <c r="BG152" i="5"/>
  <c r="BE152" i="5"/>
  <c r="T152" i="5"/>
  <c r="R152" i="5"/>
  <c r="P152" i="5"/>
  <c r="BI151" i="5"/>
  <c r="BH151" i="5"/>
  <c r="BG151" i="5"/>
  <c r="BE151" i="5"/>
  <c r="T151" i="5"/>
  <c r="R151" i="5"/>
  <c r="P151" i="5"/>
  <c r="BI150" i="5"/>
  <c r="BH150" i="5"/>
  <c r="BG150" i="5"/>
  <c r="BE150" i="5"/>
  <c r="T150" i="5"/>
  <c r="R150" i="5"/>
  <c r="P150" i="5"/>
  <c r="BI149" i="5"/>
  <c r="BH149" i="5"/>
  <c r="BG149" i="5"/>
  <c r="BE149" i="5"/>
  <c r="T149" i="5"/>
  <c r="R149" i="5"/>
  <c r="P149" i="5"/>
  <c r="BI148" i="5"/>
  <c r="BH148" i="5"/>
  <c r="BG148" i="5"/>
  <c r="BE148" i="5"/>
  <c r="T148" i="5"/>
  <c r="R148" i="5"/>
  <c r="P148" i="5"/>
  <c r="BI147" i="5"/>
  <c r="BH147" i="5"/>
  <c r="BG147" i="5"/>
  <c r="BE147" i="5"/>
  <c r="T147" i="5"/>
  <c r="R147" i="5"/>
  <c r="P147" i="5"/>
  <c r="BI146" i="5"/>
  <c r="BH146" i="5"/>
  <c r="BG146" i="5"/>
  <c r="BE146" i="5"/>
  <c r="T146" i="5"/>
  <c r="R146" i="5"/>
  <c r="P146" i="5"/>
  <c r="BI145" i="5"/>
  <c r="BH145" i="5"/>
  <c r="BG145" i="5"/>
  <c r="BE145" i="5"/>
  <c r="T145" i="5"/>
  <c r="R145" i="5"/>
  <c r="P145" i="5"/>
  <c r="BI144" i="5"/>
  <c r="BH144" i="5"/>
  <c r="BG144" i="5"/>
  <c r="BE144" i="5"/>
  <c r="T144" i="5"/>
  <c r="R144" i="5"/>
  <c r="P144" i="5"/>
  <c r="BI143" i="5"/>
  <c r="BH143" i="5"/>
  <c r="BG143" i="5"/>
  <c r="BE143" i="5"/>
  <c r="T143" i="5"/>
  <c r="R143" i="5"/>
  <c r="P143" i="5"/>
  <c r="BI142" i="5"/>
  <c r="BH142" i="5"/>
  <c r="BG142" i="5"/>
  <c r="BE142" i="5"/>
  <c r="T142" i="5"/>
  <c r="R142" i="5"/>
  <c r="P142" i="5"/>
  <c r="BI141" i="5"/>
  <c r="BH141" i="5"/>
  <c r="BG141" i="5"/>
  <c r="BE141" i="5"/>
  <c r="T141" i="5"/>
  <c r="R141" i="5"/>
  <c r="P141" i="5"/>
  <c r="BI140" i="5"/>
  <c r="BH140" i="5"/>
  <c r="BG140" i="5"/>
  <c r="BE140" i="5"/>
  <c r="T140" i="5"/>
  <c r="R140" i="5"/>
  <c r="P140" i="5"/>
  <c r="BI139" i="5"/>
  <c r="BH139" i="5"/>
  <c r="BG139" i="5"/>
  <c r="BE139" i="5"/>
  <c r="T139" i="5"/>
  <c r="R139" i="5"/>
  <c r="P139" i="5"/>
  <c r="BI138" i="5"/>
  <c r="BH138" i="5"/>
  <c r="BG138" i="5"/>
  <c r="BE138" i="5"/>
  <c r="T138" i="5"/>
  <c r="R138" i="5"/>
  <c r="P138" i="5"/>
  <c r="BI137" i="5"/>
  <c r="BH137" i="5"/>
  <c r="BG137" i="5"/>
  <c r="BE137" i="5"/>
  <c r="T137" i="5"/>
  <c r="R137" i="5"/>
  <c r="P137" i="5"/>
  <c r="BI136" i="5"/>
  <c r="BH136" i="5"/>
  <c r="BG136" i="5"/>
  <c r="BE136" i="5"/>
  <c r="T136" i="5"/>
  <c r="R136" i="5"/>
  <c r="P136" i="5"/>
  <c r="BI135" i="5"/>
  <c r="BH135" i="5"/>
  <c r="BG135" i="5"/>
  <c r="BE135" i="5"/>
  <c r="T135" i="5"/>
  <c r="R135" i="5"/>
  <c r="P135" i="5"/>
  <c r="BI134" i="5"/>
  <c r="BH134" i="5"/>
  <c r="BG134" i="5"/>
  <c r="BE134" i="5"/>
  <c r="T134" i="5"/>
  <c r="R134" i="5"/>
  <c r="P134" i="5"/>
  <c r="BI133" i="5"/>
  <c r="BH133" i="5"/>
  <c r="BG133" i="5"/>
  <c r="BE133" i="5"/>
  <c r="T133" i="5"/>
  <c r="R133" i="5"/>
  <c r="P133" i="5"/>
  <c r="BI132" i="5"/>
  <c r="BH132" i="5"/>
  <c r="BG132" i="5"/>
  <c r="BE132" i="5"/>
  <c r="T132" i="5"/>
  <c r="R132" i="5"/>
  <c r="P132" i="5"/>
  <c r="BI131" i="5"/>
  <c r="BH131" i="5"/>
  <c r="BG131" i="5"/>
  <c r="BE131" i="5"/>
  <c r="T131" i="5"/>
  <c r="R131" i="5"/>
  <c r="P131" i="5"/>
  <c r="BI130" i="5"/>
  <c r="BH130" i="5"/>
  <c r="BG130" i="5"/>
  <c r="BE130" i="5"/>
  <c r="T130" i="5"/>
  <c r="R130" i="5"/>
  <c r="P130" i="5"/>
  <c r="F121" i="5"/>
  <c r="E119" i="5"/>
  <c r="F91" i="5"/>
  <c r="E89" i="5"/>
  <c r="J26" i="5"/>
  <c r="E26" i="5"/>
  <c r="J124" i="5"/>
  <c r="J25" i="5"/>
  <c r="J23" i="5"/>
  <c r="E23" i="5"/>
  <c r="J93" i="5"/>
  <c r="J22" i="5"/>
  <c r="J20" i="5"/>
  <c r="E20" i="5"/>
  <c r="F124" i="5"/>
  <c r="J19" i="5"/>
  <c r="J17" i="5"/>
  <c r="E17" i="5"/>
  <c r="F123" i="5"/>
  <c r="J16" i="5"/>
  <c r="J14" i="5"/>
  <c r="J121" i="5" s="1"/>
  <c r="E7" i="5"/>
  <c r="E115" i="5"/>
  <c r="J39" i="4"/>
  <c r="J38" i="4"/>
  <c r="AY98" i="1"/>
  <c r="J37" i="4"/>
  <c r="AX98" i="1"/>
  <c r="BI273" i="4"/>
  <c r="BH273" i="4"/>
  <c r="BG273" i="4"/>
  <c r="BE273" i="4"/>
  <c r="T273" i="4"/>
  <c r="R273" i="4"/>
  <c r="P273" i="4"/>
  <c r="BI272" i="4"/>
  <c r="BH272" i="4"/>
  <c r="BG272" i="4"/>
  <c r="BE272" i="4"/>
  <c r="T272" i="4"/>
  <c r="R272" i="4"/>
  <c r="P272" i="4"/>
  <c r="BI271" i="4"/>
  <c r="BH271" i="4"/>
  <c r="BG271" i="4"/>
  <c r="BE271" i="4"/>
  <c r="T271" i="4"/>
  <c r="R271" i="4"/>
  <c r="P271" i="4"/>
  <c r="BI269" i="4"/>
  <c r="BH269" i="4"/>
  <c r="BG269" i="4"/>
  <c r="BE269" i="4"/>
  <c r="T269" i="4"/>
  <c r="R269" i="4"/>
  <c r="P269" i="4"/>
  <c r="BI268" i="4"/>
  <c r="BH268" i="4"/>
  <c r="BG268" i="4"/>
  <c r="BE268" i="4"/>
  <c r="T268" i="4"/>
  <c r="R268" i="4"/>
  <c r="P268" i="4"/>
  <c r="BI267" i="4"/>
  <c r="BH267" i="4"/>
  <c r="BG267" i="4"/>
  <c r="BE267" i="4"/>
  <c r="T267" i="4"/>
  <c r="R267" i="4"/>
  <c r="P267" i="4"/>
  <c r="BI265" i="4"/>
  <c r="BH265" i="4"/>
  <c r="BG265" i="4"/>
  <c r="BE265" i="4"/>
  <c r="T265" i="4"/>
  <c r="R265" i="4"/>
  <c r="P265" i="4"/>
  <c r="BI264" i="4"/>
  <c r="BH264" i="4"/>
  <c r="BG264" i="4"/>
  <c r="BE264" i="4"/>
  <c r="T264" i="4"/>
  <c r="R264" i="4"/>
  <c r="P264" i="4"/>
  <c r="BI263" i="4"/>
  <c r="BH263" i="4"/>
  <c r="BG263" i="4"/>
  <c r="BE263" i="4"/>
  <c r="T263" i="4"/>
  <c r="R263" i="4"/>
  <c r="P263" i="4"/>
  <c r="BI262" i="4"/>
  <c r="BH262" i="4"/>
  <c r="BG262" i="4"/>
  <c r="BE262" i="4"/>
  <c r="T262" i="4"/>
  <c r="R262" i="4"/>
  <c r="P262" i="4"/>
  <c r="BI261" i="4"/>
  <c r="BH261" i="4"/>
  <c r="BG261" i="4"/>
  <c r="BE261" i="4"/>
  <c r="T261" i="4"/>
  <c r="R261" i="4"/>
  <c r="P261" i="4"/>
  <c r="BI260" i="4"/>
  <c r="BH260" i="4"/>
  <c r="BG260" i="4"/>
  <c r="BE260" i="4"/>
  <c r="T260" i="4"/>
  <c r="R260" i="4"/>
  <c r="P260" i="4"/>
  <c r="BI259" i="4"/>
  <c r="BH259" i="4"/>
  <c r="BG259" i="4"/>
  <c r="BE259" i="4"/>
  <c r="T259" i="4"/>
  <c r="R259" i="4"/>
  <c r="P259" i="4"/>
  <c r="BI258" i="4"/>
  <c r="BH258" i="4"/>
  <c r="BG258" i="4"/>
  <c r="BE258" i="4"/>
  <c r="T258" i="4"/>
  <c r="R258" i="4"/>
  <c r="P258" i="4"/>
  <c r="BI257" i="4"/>
  <c r="BH257" i="4"/>
  <c r="BG257" i="4"/>
  <c r="BE257" i="4"/>
  <c r="T257" i="4"/>
  <c r="R257" i="4"/>
  <c r="P257" i="4"/>
  <c r="BI256" i="4"/>
  <c r="BH256" i="4"/>
  <c r="BG256" i="4"/>
  <c r="BE256" i="4"/>
  <c r="T256" i="4"/>
  <c r="R256" i="4"/>
  <c r="P256" i="4"/>
  <c r="BI255" i="4"/>
  <c r="BH255" i="4"/>
  <c r="BG255" i="4"/>
  <c r="BE255" i="4"/>
  <c r="T255" i="4"/>
  <c r="R255" i="4"/>
  <c r="P255" i="4"/>
  <c r="BI254" i="4"/>
  <c r="BH254" i="4"/>
  <c r="BG254" i="4"/>
  <c r="BE254" i="4"/>
  <c r="T254" i="4"/>
  <c r="R254" i="4"/>
  <c r="P254" i="4"/>
  <c r="BI253" i="4"/>
  <c r="BH253" i="4"/>
  <c r="BG253" i="4"/>
  <c r="BE253" i="4"/>
  <c r="T253" i="4"/>
  <c r="R253" i="4"/>
  <c r="P253" i="4"/>
  <c r="BI252" i="4"/>
  <c r="BH252" i="4"/>
  <c r="BG252" i="4"/>
  <c r="BE252" i="4"/>
  <c r="T252" i="4"/>
  <c r="R252" i="4"/>
  <c r="P252" i="4"/>
  <c r="BI251" i="4"/>
  <c r="BH251" i="4"/>
  <c r="BG251" i="4"/>
  <c r="BE251" i="4"/>
  <c r="T251" i="4"/>
  <c r="R251" i="4"/>
  <c r="P251" i="4"/>
  <c r="BI249" i="4"/>
  <c r="BH249" i="4"/>
  <c r="BG249" i="4"/>
  <c r="BE249" i="4"/>
  <c r="T249" i="4"/>
  <c r="R249" i="4"/>
  <c r="P249" i="4"/>
  <c r="BI248" i="4"/>
  <c r="BH248" i="4"/>
  <c r="BG248" i="4"/>
  <c r="BE248" i="4"/>
  <c r="T248" i="4"/>
  <c r="R248" i="4"/>
  <c r="P248" i="4"/>
  <c r="BI247" i="4"/>
  <c r="BH247" i="4"/>
  <c r="BG247" i="4"/>
  <c r="BE247" i="4"/>
  <c r="T247" i="4"/>
  <c r="R247" i="4"/>
  <c r="P247" i="4"/>
  <c r="BI246" i="4"/>
  <c r="BH246" i="4"/>
  <c r="BG246" i="4"/>
  <c r="BE246" i="4"/>
  <c r="T246" i="4"/>
  <c r="R246" i="4"/>
  <c r="P246" i="4"/>
  <c r="BI245" i="4"/>
  <c r="BH245" i="4"/>
  <c r="BG245" i="4"/>
  <c r="BE245" i="4"/>
  <c r="T245" i="4"/>
  <c r="R245" i="4"/>
  <c r="P245" i="4"/>
  <c r="BI244" i="4"/>
  <c r="BH244" i="4"/>
  <c r="BG244" i="4"/>
  <c r="BE244" i="4"/>
  <c r="T244" i="4"/>
  <c r="R244" i="4"/>
  <c r="P244" i="4"/>
  <c r="BI243" i="4"/>
  <c r="BH243" i="4"/>
  <c r="BG243" i="4"/>
  <c r="BE243" i="4"/>
  <c r="T243" i="4"/>
  <c r="R243" i="4"/>
  <c r="P243" i="4"/>
  <c r="BI242" i="4"/>
  <c r="BH242" i="4"/>
  <c r="BG242" i="4"/>
  <c r="BE242" i="4"/>
  <c r="T242" i="4"/>
  <c r="R242" i="4"/>
  <c r="P242" i="4"/>
  <c r="BI241" i="4"/>
  <c r="BH241" i="4"/>
  <c r="BG241" i="4"/>
  <c r="BE241" i="4"/>
  <c r="T241" i="4"/>
  <c r="R241" i="4"/>
  <c r="P241" i="4"/>
  <c r="BI240" i="4"/>
  <c r="BH240" i="4"/>
  <c r="BG240" i="4"/>
  <c r="BE240" i="4"/>
  <c r="T240" i="4"/>
  <c r="R240" i="4"/>
  <c r="P240" i="4"/>
  <c r="BI239" i="4"/>
  <c r="BH239" i="4"/>
  <c r="BG239" i="4"/>
  <c r="BE239" i="4"/>
  <c r="T239" i="4"/>
  <c r="R239" i="4"/>
  <c r="P239" i="4"/>
  <c r="BI238" i="4"/>
  <c r="BH238" i="4"/>
  <c r="BG238" i="4"/>
  <c r="BE238" i="4"/>
  <c r="T238" i="4"/>
  <c r="R238" i="4"/>
  <c r="P238" i="4"/>
  <c r="BI237" i="4"/>
  <c r="BH237" i="4"/>
  <c r="BG237" i="4"/>
  <c r="BE237" i="4"/>
  <c r="T237" i="4"/>
  <c r="R237" i="4"/>
  <c r="P237" i="4"/>
  <c r="BI235" i="4"/>
  <c r="BH235" i="4"/>
  <c r="BG235" i="4"/>
  <c r="BE235" i="4"/>
  <c r="T235" i="4"/>
  <c r="R235" i="4"/>
  <c r="P235" i="4"/>
  <c r="BI234" i="4"/>
  <c r="BH234" i="4"/>
  <c r="BG234" i="4"/>
  <c r="BE234" i="4"/>
  <c r="T234" i="4"/>
  <c r="R234" i="4"/>
  <c r="P234" i="4"/>
  <c r="BI233" i="4"/>
  <c r="BH233" i="4"/>
  <c r="BG233" i="4"/>
  <c r="BE233" i="4"/>
  <c r="T233" i="4"/>
  <c r="R233" i="4"/>
  <c r="P233" i="4"/>
  <c r="BI232" i="4"/>
  <c r="BH232" i="4"/>
  <c r="BG232" i="4"/>
  <c r="BE232" i="4"/>
  <c r="T232" i="4"/>
  <c r="R232" i="4"/>
  <c r="P232" i="4"/>
  <c r="BI231" i="4"/>
  <c r="BH231" i="4"/>
  <c r="BG231" i="4"/>
  <c r="BE231" i="4"/>
  <c r="T231" i="4"/>
  <c r="R231" i="4"/>
  <c r="P231" i="4"/>
  <c r="BI230" i="4"/>
  <c r="BH230" i="4"/>
  <c r="BG230" i="4"/>
  <c r="BE230" i="4"/>
  <c r="T230" i="4"/>
  <c r="R230" i="4"/>
  <c r="P230" i="4"/>
  <c r="BI229" i="4"/>
  <c r="BH229" i="4"/>
  <c r="BG229" i="4"/>
  <c r="BE229" i="4"/>
  <c r="T229" i="4"/>
  <c r="R229" i="4"/>
  <c r="P229" i="4"/>
  <c r="BI228" i="4"/>
  <c r="BH228" i="4"/>
  <c r="BG228" i="4"/>
  <c r="BE228" i="4"/>
  <c r="T228" i="4"/>
  <c r="R228" i="4"/>
  <c r="P228" i="4"/>
  <c r="BI227" i="4"/>
  <c r="BH227" i="4"/>
  <c r="BG227" i="4"/>
  <c r="BE227" i="4"/>
  <c r="T227" i="4"/>
  <c r="R227" i="4"/>
  <c r="P227" i="4"/>
  <c r="BI226" i="4"/>
  <c r="BH226" i="4"/>
  <c r="BG226" i="4"/>
  <c r="BE226" i="4"/>
  <c r="T226" i="4"/>
  <c r="R226" i="4"/>
  <c r="P226" i="4"/>
  <c r="BI224" i="4"/>
  <c r="BH224" i="4"/>
  <c r="BG224" i="4"/>
  <c r="BE224" i="4"/>
  <c r="T224" i="4"/>
  <c r="R224" i="4"/>
  <c r="P224" i="4"/>
  <c r="BI223" i="4"/>
  <c r="BH223" i="4"/>
  <c r="BG223" i="4"/>
  <c r="BE223" i="4"/>
  <c r="T223" i="4"/>
  <c r="R223" i="4"/>
  <c r="P223" i="4"/>
  <c r="BI221" i="4"/>
  <c r="BH221" i="4"/>
  <c r="BG221" i="4"/>
  <c r="BE221" i="4"/>
  <c r="T221" i="4"/>
  <c r="R221" i="4"/>
  <c r="P221" i="4"/>
  <c r="BI220" i="4"/>
  <c r="BH220" i="4"/>
  <c r="BG220" i="4"/>
  <c r="BE220" i="4"/>
  <c r="T220" i="4"/>
  <c r="R220" i="4"/>
  <c r="P220" i="4"/>
  <c r="BI219" i="4"/>
  <c r="BH219" i="4"/>
  <c r="BG219" i="4"/>
  <c r="BE219" i="4"/>
  <c r="T219" i="4"/>
  <c r="R219" i="4"/>
  <c r="P219" i="4"/>
  <c r="BI218" i="4"/>
  <c r="BH218" i="4"/>
  <c r="BG218" i="4"/>
  <c r="BE218" i="4"/>
  <c r="T218" i="4"/>
  <c r="R218" i="4"/>
  <c r="P218" i="4"/>
  <c r="BI217" i="4"/>
  <c r="BH217" i="4"/>
  <c r="BG217" i="4"/>
  <c r="BE217" i="4"/>
  <c r="T217" i="4"/>
  <c r="R217" i="4"/>
  <c r="P217" i="4"/>
  <c r="BI216" i="4"/>
  <c r="BH216" i="4"/>
  <c r="BG216" i="4"/>
  <c r="BE216" i="4"/>
  <c r="T216" i="4"/>
  <c r="R216" i="4"/>
  <c r="P216" i="4"/>
  <c r="BI215" i="4"/>
  <c r="BH215" i="4"/>
  <c r="BG215" i="4"/>
  <c r="BE215" i="4"/>
  <c r="T215" i="4"/>
  <c r="R215" i="4"/>
  <c r="P215" i="4"/>
  <c r="BI214" i="4"/>
  <c r="BH214" i="4"/>
  <c r="BG214" i="4"/>
  <c r="BE214" i="4"/>
  <c r="T214" i="4"/>
  <c r="R214" i="4"/>
  <c r="P214" i="4"/>
  <c r="BI212" i="4"/>
  <c r="BH212" i="4"/>
  <c r="BG212" i="4"/>
  <c r="BE212" i="4"/>
  <c r="T212" i="4"/>
  <c r="R212" i="4"/>
  <c r="P212" i="4"/>
  <c r="BI211" i="4"/>
  <c r="BH211" i="4"/>
  <c r="BG211" i="4"/>
  <c r="BE211" i="4"/>
  <c r="T211" i="4"/>
  <c r="R211" i="4"/>
  <c r="P211" i="4"/>
  <c r="BI210" i="4"/>
  <c r="BH210" i="4"/>
  <c r="BG210" i="4"/>
  <c r="BE210" i="4"/>
  <c r="T210" i="4"/>
  <c r="R210" i="4"/>
  <c r="P210" i="4"/>
  <c r="BI208" i="4"/>
  <c r="BH208" i="4"/>
  <c r="BG208" i="4"/>
  <c r="BE208" i="4"/>
  <c r="T208" i="4"/>
  <c r="R208" i="4"/>
  <c r="P208" i="4"/>
  <c r="BI207" i="4"/>
  <c r="BH207" i="4"/>
  <c r="BG207" i="4"/>
  <c r="BE207" i="4"/>
  <c r="T207" i="4"/>
  <c r="R207" i="4"/>
  <c r="P207" i="4"/>
  <c r="BI206" i="4"/>
  <c r="BH206" i="4"/>
  <c r="BG206" i="4"/>
  <c r="BE206" i="4"/>
  <c r="T206" i="4"/>
  <c r="R206" i="4"/>
  <c r="P206" i="4"/>
  <c r="BI205" i="4"/>
  <c r="BH205" i="4"/>
  <c r="BG205" i="4"/>
  <c r="BE205" i="4"/>
  <c r="T205" i="4"/>
  <c r="R205" i="4"/>
  <c r="P205" i="4"/>
  <c r="BI204" i="4"/>
  <c r="BH204" i="4"/>
  <c r="BG204" i="4"/>
  <c r="BE204" i="4"/>
  <c r="T204" i="4"/>
  <c r="R204" i="4"/>
  <c r="P204" i="4"/>
  <c r="BI203" i="4"/>
  <c r="BH203" i="4"/>
  <c r="BG203" i="4"/>
  <c r="BE203" i="4"/>
  <c r="T203" i="4"/>
  <c r="R203" i="4"/>
  <c r="P203" i="4"/>
  <c r="BI202" i="4"/>
  <c r="BH202" i="4"/>
  <c r="BG202" i="4"/>
  <c r="BE202" i="4"/>
  <c r="T202" i="4"/>
  <c r="R202" i="4"/>
  <c r="P202" i="4"/>
  <c r="BI201" i="4"/>
  <c r="BH201" i="4"/>
  <c r="BG201" i="4"/>
  <c r="BE201" i="4"/>
  <c r="T201" i="4"/>
  <c r="R201" i="4"/>
  <c r="P201" i="4"/>
  <c r="BI198" i="4"/>
  <c r="BH198" i="4"/>
  <c r="BG198" i="4"/>
  <c r="BE198" i="4"/>
  <c r="T198" i="4"/>
  <c r="T197" i="4"/>
  <c r="R198" i="4"/>
  <c r="R197" i="4" s="1"/>
  <c r="P198" i="4"/>
  <c r="P197" i="4" s="1"/>
  <c r="BI196" i="4"/>
  <c r="BH196" i="4"/>
  <c r="BG196" i="4"/>
  <c r="BE196" i="4"/>
  <c r="T196" i="4"/>
  <c r="R196" i="4"/>
  <c r="P196" i="4"/>
  <c r="BI195" i="4"/>
  <c r="BH195" i="4"/>
  <c r="BG195" i="4"/>
  <c r="BE195" i="4"/>
  <c r="T195" i="4"/>
  <c r="R195" i="4"/>
  <c r="P195" i="4"/>
  <c r="BI193" i="4"/>
  <c r="BH193" i="4"/>
  <c r="BG193" i="4"/>
  <c r="BE193" i="4"/>
  <c r="T193" i="4"/>
  <c r="R193" i="4"/>
  <c r="P193" i="4"/>
  <c r="BI192" i="4"/>
  <c r="BH192" i="4"/>
  <c r="BG192" i="4"/>
  <c r="BE192" i="4"/>
  <c r="T192" i="4"/>
  <c r="R192" i="4"/>
  <c r="P192" i="4"/>
  <c r="BI191" i="4"/>
  <c r="BH191" i="4"/>
  <c r="BG191" i="4"/>
  <c r="BE191" i="4"/>
  <c r="T191" i="4"/>
  <c r="R191" i="4"/>
  <c r="P191" i="4"/>
  <c r="BI190" i="4"/>
  <c r="BH190" i="4"/>
  <c r="BG190" i="4"/>
  <c r="BE190" i="4"/>
  <c r="T190" i="4"/>
  <c r="R190" i="4"/>
  <c r="P190" i="4"/>
  <c r="BI188" i="4"/>
  <c r="BH188" i="4"/>
  <c r="BG188" i="4"/>
  <c r="BE188" i="4"/>
  <c r="T188" i="4"/>
  <c r="R188" i="4"/>
  <c r="P188" i="4"/>
  <c r="BI187" i="4"/>
  <c r="BH187" i="4"/>
  <c r="BG187" i="4"/>
  <c r="BE187" i="4"/>
  <c r="T187" i="4"/>
  <c r="R187" i="4"/>
  <c r="P187" i="4"/>
  <c r="BI186" i="4"/>
  <c r="BH186" i="4"/>
  <c r="BG186" i="4"/>
  <c r="BE186" i="4"/>
  <c r="T186" i="4"/>
  <c r="R186" i="4"/>
  <c r="P186" i="4"/>
  <c r="BI185" i="4"/>
  <c r="BH185" i="4"/>
  <c r="BG185" i="4"/>
  <c r="BE185" i="4"/>
  <c r="T185" i="4"/>
  <c r="R185" i="4"/>
  <c r="P185" i="4"/>
  <c r="BI184" i="4"/>
  <c r="BH184" i="4"/>
  <c r="BG184" i="4"/>
  <c r="BE184" i="4"/>
  <c r="T184" i="4"/>
  <c r="R184" i="4"/>
  <c r="P184" i="4"/>
  <c r="BI183" i="4"/>
  <c r="BH183" i="4"/>
  <c r="BG183" i="4"/>
  <c r="BE183" i="4"/>
  <c r="T183" i="4"/>
  <c r="R183" i="4"/>
  <c r="P183" i="4"/>
  <c r="BI182" i="4"/>
  <c r="BH182" i="4"/>
  <c r="BG182" i="4"/>
  <c r="BE182" i="4"/>
  <c r="T182" i="4"/>
  <c r="R182" i="4"/>
  <c r="P182" i="4"/>
  <c r="BI181" i="4"/>
  <c r="BH181" i="4"/>
  <c r="BG181" i="4"/>
  <c r="BE181" i="4"/>
  <c r="T181" i="4"/>
  <c r="R181" i="4"/>
  <c r="P181" i="4"/>
  <c r="BI180" i="4"/>
  <c r="BH180" i="4"/>
  <c r="BG180" i="4"/>
  <c r="BE180" i="4"/>
  <c r="T180" i="4"/>
  <c r="R180" i="4"/>
  <c r="P180" i="4"/>
  <c r="BI178" i="4"/>
  <c r="BH178" i="4"/>
  <c r="BG178" i="4"/>
  <c r="BE178" i="4"/>
  <c r="T178" i="4"/>
  <c r="R178" i="4"/>
  <c r="P178" i="4"/>
  <c r="BI177" i="4"/>
  <c r="BH177" i="4"/>
  <c r="BG177" i="4"/>
  <c r="BE177" i="4"/>
  <c r="T177" i="4"/>
  <c r="R177" i="4"/>
  <c r="P177" i="4"/>
  <c r="BI176" i="4"/>
  <c r="BH176" i="4"/>
  <c r="BG176" i="4"/>
  <c r="BE176" i="4"/>
  <c r="T176" i="4"/>
  <c r="R176" i="4"/>
  <c r="P176" i="4"/>
  <c r="BI175" i="4"/>
  <c r="BH175" i="4"/>
  <c r="BG175" i="4"/>
  <c r="BE175" i="4"/>
  <c r="T175" i="4"/>
  <c r="R175" i="4"/>
  <c r="P175" i="4"/>
  <c r="BI174" i="4"/>
  <c r="BH174" i="4"/>
  <c r="BG174" i="4"/>
  <c r="BE174" i="4"/>
  <c r="T174" i="4"/>
  <c r="R174" i="4"/>
  <c r="P174" i="4"/>
  <c r="BI173" i="4"/>
  <c r="BH173" i="4"/>
  <c r="BG173" i="4"/>
  <c r="BE173" i="4"/>
  <c r="T173" i="4"/>
  <c r="R173" i="4"/>
  <c r="P173" i="4"/>
  <c r="BI172" i="4"/>
  <c r="BH172" i="4"/>
  <c r="BG172" i="4"/>
  <c r="BE172" i="4"/>
  <c r="T172" i="4"/>
  <c r="R172" i="4"/>
  <c r="P172" i="4"/>
  <c r="BI171" i="4"/>
  <c r="BH171" i="4"/>
  <c r="BG171" i="4"/>
  <c r="BE171" i="4"/>
  <c r="T171" i="4"/>
  <c r="R171" i="4"/>
  <c r="P171" i="4"/>
  <c r="BI170" i="4"/>
  <c r="BH170" i="4"/>
  <c r="BG170" i="4"/>
  <c r="BE170" i="4"/>
  <c r="T170" i="4"/>
  <c r="R170" i="4"/>
  <c r="P170" i="4"/>
  <c r="BI169" i="4"/>
  <c r="BH169" i="4"/>
  <c r="BG169" i="4"/>
  <c r="BE169" i="4"/>
  <c r="T169" i="4"/>
  <c r="R169" i="4"/>
  <c r="P169" i="4"/>
  <c r="BI168" i="4"/>
  <c r="BH168" i="4"/>
  <c r="BG168" i="4"/>
  <c r="BE168" i="4"/>
  <c r="T168" i="4"/>
  <c r="R168" i="4"/>
  <c r="P168" i="4"/>
  <c r="BI167" i="4"/>
  <c r="BH167" i="4"/>
  <c r="BG167" i="4"/>
  <c r="BE167" i="4"/>
  <c r="T167" i="4"/>
  <c r="R167" i="4"/>
  <c r="P167" i="4"/>
  <c r="BI166" i="4"/>
  <c r="BH166" i="4"/>
  <c r="BG166" i="4"/>
  <c r="BE166" i="4"/>
  <c r="T166" i="4"/>
  <c r="R166" i="4"/>
  <c r="P166" i="4"/>
  <c r="BI165" i="4"/>
  <c r="BH165" i="4"/>
  <c r="BG165" i="4"/>
  <c r="BE165" i="4"/>
  <c r="T165" i="4"/>
  <c r="R165" i="4"/>
  <c r="P165" i="4"/>
  <c r="BI164" i="4"/>
  <c r="BH164" i="4"/>
  <c r="BG164" i="4"/>
  <c r="BE164" i="4"/>
  <c r="T164" i="4"/>
  <c r="R164" i="4"/>
  <c r="P164" i="4"/>
  <c r="BI163" i="4"/>
  <c r="BH163" i="4"/>
  <c r="BG163" i="4"/>
  <c r="BE163" i="4"/>
  <c r="T163" i="4"/>
  <c r="R163" i="4"/>
  <c r="P163" i="4"/>
  <c r="BI162" i="4"/>
  <c r="BH162" i="4"/>
  <c r="BG162" i="4"/>
  <c r="BE162" i="4"/>
  <c r="T162" i="4"/>
  <c r="R162" i="4"/>
  <c r="P162" i="4"/>
  <c r="BI161" i="4"/>
  <c r="BH161" i="4"/>
  <c r="BG161" i="4"/>
  <c r="BE161" i="4"/>
  <c r="T161" i="4"/>
  <c r="R161" i="4"/>
  <c r="P161" i="4"/>
  <c r="BI160" i="4"/>
  <c r="BH160" i="4"/>
  <c r="BG160" i="4"/>
  <c r="BE160" i="4"/>
  <c r="T160" i="4"/>
  <c r="R160" i="4"/>
  <c r="P160" i="4"/>
  <c r="BI159" i="4"/>
  <c r="BH159" i="4"/>
  <c r="BG159" i="4"/>
  <c r="BE159" i="4"/>
  <c r="T159" i="4"/>
  <c r="R159" i="4"/>
  <c r="P159" i="4"/>
  <c r="BI158" i="4"/>
  <c r="BH158" i="4"/>
  <c r="BG158" i="4"/>
  <c r="BE158" i="4"/>
  <c r="T158" i="4"/>
  <c r="R158" i="4"/>
  <c r="P158" i="4"/>
  <c r="BI156" i="4"/>
  <c r="BH156" i="4"/>
  <c r="BG156" i="4"/>
  <c r="BE156" i="4"/>
  <c r="T156" i="4"/>
  <c r="R156" i="4"/>
  <c r="P156" i="4"/>
  <c r="BI155" i="4"/>
  <c r="BH155" i="4"/>
  <c r="BG155" i="4"/>
  <c r="BE155" i="4"/>
  <c r="T155" i="4"/>
  <c r="R155" i="4"/>
  <c r="P155" i="4"/>
  <c r="BI154" i="4"/>
  <c r="BH154" i="4"/>
  <c r="BG154" i="4"/>
  <c r="BE154" i="4"/>
  <c r="T154" i="4"/>
  <c r="R154" i="4"/>
  <c r="P154" i="4"/>
  <c r="BI153" i="4"/>
  <c r="BH153" i="4"/>
  <c r="BG153" i="4"/>
  <c r="BE153" i="4"/>
  <c r="T153" i="4"/>
  <c r="R153" i="4"/>
  <c r="P153" i="4"/>
  <c r="BI152" i="4"/>
  <c r="BH152" i="4"/>
  <c r="BG152" i="4"/>
  <c r="BE152" i="4"/>
  <c r="T152" i="4"/>
  <c r="R152" i="4"/>
  <c r="P152" i="4"/>
  <c r="BI151" i="4"/>
  <c r="BH151" i="4"/>
  <c r="BG151" i="4"/>
  <c r="BE151" i="4"/>
  <c r="T151" i="4"/>
  <c r="R151" i="4"/>
  <c r="P151" i="4"/>
  <c r="BI150" i="4"/>
  <c r="BH150" i="4"/>
  <c r="BG150" i="4"/>
  <c r="BE150" i="4"/>
  <c r="T150" i="4"/>
  <c r="R150" i="4"/>
  <c r="P150" i="4"/>
  <c r="BI149" i="4"/>
  <c r="BH149" i="4"/>
  <c r="BG149" i="4"/>
  <c r="BE149" i="4"/>
  <c r="T149" i="4"/>
  <c r="R149" i="4"/>
  <c r="P149" i="4"/>
  <c r="BI148" i="4"/>
  <c r="BH148" i="4"/>
  <c r="BG148" i="4"/>
  <c r="BE148" i="4"/>
  <c r="T148" i="4"/>
  <c r="R148" i="4"/>
  <c r="P148" i="4"/>
  <c r="BI147" i="4"/>
  <c r="BH147" i="4"/>
  <c r="BG147" i="4"/>
  <c r="BE147" i="4"/>
  <c r="T147" i="4"/>
  <c r="R147" i="4"/>
  <c r="P147" i="4"/>
  <c r="BI145" i="4"/>
  <c r="BH145" i="4"/>
  <c r="BG145" i="4"/>
  <c r="BE145" i="4"/>
  <c r="T145" i="4"/>
  <c r="R145" i="4"/>
  <c r="P145" i="4"/>
  <c r="BI144" i="4"/>
  <c r="BH144" i="4"/>
  <c r="BG144" i="4"/>
  <c r="BE144" i="4"/>
  <c r="T144" i="4"/>
  <c r="R144" i="4"/>
  <c r="P144" i="4"/>
  <c r="BI143" i="4"/>
  <c r="BH143" i="4"/>
  <c r="BG143" i="4"/>
  <c r="BE143" i="4"/>
  <c r="T143" i="4"/>
  <c r="R143" i="4"/>
  <c r="P143" i="4"/>
  <c r="BI142" i="4"/>
  <c r="BH142" i="4"/>
  <c r="BG142" i="4"/>
  <c r="BE142" i="4"/>
  <c r="T142" i="4"/>
  <c r="R142" i="4"/>
  <c r="P142" i="4"/>
  <c r="BI141" i="4"/>
  <c r="BH141" i="4"/>
  <c r="BG141" i="4"/>
  <c r="BE141" i="4"/>
  <c r="T141" i="4"/>
  <c r="R141" i="4"/>
  <c r="P141" i="4"/>
  <c r="F132" i="4"/>
  <c r="E130" i="4"/>
  <c r="F91" i="4"/>
  <c r="E89" i="4"/>
  <c r="J26" i="4"/>
  <c r="E26" i="4"/>
  <c r="J94" i="4" s="1"/>
  <c r="J25" i="4"/>
  <c r="J23" i="4"/>
  <c r="E23" i="4"/>
  <c r="J134" i="4" s="1"/>
  <c r="J22" i="4"/>
  <c r="J20" i="4"/>
  <c r="E20" i="4"/>
  <c r="F94" i="4" s="1"/>
  <c r="J19" i="4"/>
  <c r="J17" i="4"/>
  <c r="E17" i="4"/>
  <c r="F93" i="4" s="1"/>
  <c r="J16" i="4"/>
  <c r="J14" i="4"/>
  <c r="J132" i="4" s="1"/>
  <c r="E7" i="4"/>
  <c r="E85" i="4" s="1"/>
  <c r="J39" i="3"/>
  <c r="J38" i="3"/>
  <c r="AY97" i="1"/>
  <c r="J37" i="3"/>
  <c r="AX97" i="1"/>
  <c r="BI233" i="3"/>
  <c r="BH233" i="3"/>
  <c r="BG233" i="3"/>
  <c r="BE233" i="3"/>
  <c r="T233" i="3"/>
  <c r="R233" i="3"/>
  <c r="P233" i="3"/>
  <c r="BI232" i="3"/>
  <c r="BH232" i="3"/>
  <c r="BG232" i="3"/>
  <c r="BE232" i="3"/>
  <c r="T232" i="3"/>
  <c r="R232" i="3"/>
  <c r="P232" i="3"/>
  <c r="BI231" i="3"/>
  <c r="BH231" i="3"/>
  <c r="BG231" i="3"/>
  <c r="BE231" i="3"/>
  <c r="T231" i="3"/>
  <c r="R231" i="3"/>
  <c r="P231" i="3"/>
  <c r="BI230" i="3"/>
  <c r="BH230" i="3"/>
  <c r="BG230" i="3"/>
  <c r="BE230" i="3"/>
  <c r="T230" i="3"/>
  <c r="R230" i="3"/>
  <c r="P230" i="3"/>
  <c r="BI229" i="3"/>
  <c r="BH229" i="3"/>
  <c r="BG229" i="3"/>
  <c r="BE229" i="3"/>
  <c r="T229" i="3"/>
  <c r="R229" i="3"/>
  <c r="P229" i="3"/>
  <c r="BI228" i="3"/>
  <c r="BH228" i="3"/>
  <c r="BG228" i="3"/>
  <c r="BE228" i="3"/>
  <c r="T228" i="3"/>
  <c r="R228" i="3"/>
  <c r="P228" i="3"/>
  <c r="BI226" i="3"/>
  <c r="BH226" i="3"/>
  <c r="BG226" i="3"/>
  <c r="BE226" i="3"/>
  <c r="T226" i="3"/>
  <c r="R226" i="3"/>
  <c r="P226" i="3"/>
  <c r="BI225" i="3"/>
  <c r="BH225" i="3"/>
  <c r="BG225" i="3"/>
  <c r="BE225" i="3"/>
  <c r="T225" i="3"/>
  <c r="R225" i="3"/>
  <c r="P225" i="3"/>
  <c r="BI224" i="3"/>
  <c r="BH224" i="3"/>
  <c r="BG224" i="3"/>
  <c r="BE224" i="3"/>
  <c r="T224" i="3"/>
  <c r="R224" i="3"/>
  <c r="P224" i="3"/>
  <c r="BI222" i="3"/>
  <c r="BH222" i="3"/>
  <c r="BG222" i="3"/>
  <c r="BE222" i="3"/>
  <c r="T222" i="3"/>
  <c r="R222" i="3"/>
  <c r="P222" i="3"/>
  <c r="BI221" i="3"/>
  <c r="BH221" i="3"/>
  <c r="BG221" i="3"/>
  <c r="BE221" i="3"/>
  <c r="T221" i="3"/>
  <c r="R221" i="3"/>
  <c r="P221" i="3"/>
  <c r="BI219" i="3"/>
  <c r="BH219" i="3"/>
  <c r="BG219" i="3"/>
  <c r="BE219" i="3"/>
  <c r="T219" i="3"/>
  <c r="R219" i="3"/>
  <c r="P219" i="3"/>
  <c r="BI218" i="3"/>
  <c r="BH218" i="3"/>
  <c r="BG218" i="3"/>
  <c r="BE218" i="3"/>
  <c r="T218" i="3"/>
  <c r="R218" i="3"/>
  <c r="P218" i="3"/>
  <c r="BI217" i="3"/>
  <c r="BH217" i="3"/>
  <c r="BG217" i="3"/>
  <c r="BE217" i="3"/>
  <c r="T217" i="3"/>
  <c r="R217" i="3"/>
  <c r="P217" i="3"/>
  <c r="BI216" i="3"/>
  <c r="BH216" i="3"/>
  <c r="BG216" i="3"/>
  <c r="BE216" i="3"/>
  <c r="T216" i="3"/>
  <c r="R216" i="3"/>
  <c r="P216" i="3"/>
  <c r="BI215" i="3"/>
  <c r="BH215" i="3"/>
  <c r="BG215" i="3"/>
  <c r="BE215" i="3"/>
  <c r="T215" i="3"/>
  <c r="R215" i="3"/>
  <c r="P215" i="3"/>
  <c r="BI213" i="3"/>
  <c r="BH213" i="3"/>
  <c r="BG213" i="3"/>
  <c r="BE213" i="3"/>
  <c r="T213" i="3"/>
  <c r="R213" i="3"/>
  <c r="P213" i="3"/>
  <c r="BI212" i="3"/>
  <c r="BH212" i="3"/>
  <c r="BG212" i="3"/>
  <c r="BE212" i="3"/>
  <c r="T212" i="3"/>
  <c r="R212" i="3"/>
  <c r="P212" i="3"/>
  <c r="BI211" i="3"/>
  <c r="BH211" i="3"/>
  <c r="BG211" i="3"/>
  <c r="BE211" i="3"/>
  <c r="T211" i="3"/>
  <c r="R211" i="3"/>
  <c r="P211" i="3"/>
  <c r="BI209" i="3"/>
  <c r="BH209" i="3"/>
  <c r="BG209" i="3"/>
  <c r="BE209" i="3"/>
  <c r="T209" i="3"/>
  <c r="R209" i="3"/>
  <c r="P209" i="3"/>
  <c r="BI208" i="3"/>
  <c r="BH208" i="3"/>
  <c r="BG208" i="3"/>
  <c r="BE208" i="3"/>
  <c r="T208" i="3"/>
  <c r="R208" i="3"/>
  <c r="P208" i="3"/>
  <c r="BI207" i="3"/>
  <c r="BH207" i="3"/>
  <c r="BG207" i="3"/>
  <c r="BE207" i="3"/>
  <c r="T207" i="3"/>
  <c r="R207" i="3"/>
  <c r="P207" i="3"/>
  <c r="BI206" i="3"/>
  <c r="BH206" i="3"/>
  <c r="BG206" i="3"/>
  <c r="BE206" i="3"/>
  <c r="T206" i="3"/>
  <c r="R206" i="3"/>
  <c r="P206" i="3"/>
  <c r="BI205" i="3"/>
  <c r="BH205" i="3"/>
  <c r="BG205" i="3"/>
  <c r="BE205" i="3"/>
  <c r="T205" i="3"/>
  <c r="R205" i="3"/>
  <c r="P205" i="3"/>
  <c r="BI204" i="3"/>
  <c r="BH204" i="3"/>
  <c r="BG204" i="3"/>
  <c r="BE204" i="3"/>
  <c r="T204" i="3"/>
  <c r="R204" i="3"/>
  <c r="P204" i="3"/>
  <c r="BI203" i="3"/>
  <c r="BH203" i="3"/>
  <c r="BG203" i="3"/>
  <c r="BE203" i="3"/>
  <c r="T203" i="3"/>
  <c r="R203" i="3"/>
  <c r="P203" i="3"/>
  <c r="BI202" i="3"/>
  <c r="BH202" i="3"/>
  <c r="BG202" i="3"/>
  <c r="BE202" i="3"/>
  <c r="T202" i="3"/>
  <c r="R202" i="3"/>
  <c r="P202" i="3"/>
  <c r="BI201" i="3"/>
  <c r="BH201" i="3"/>
  <c r="BG201" i="3"/>
  <c r="BE201" i="3"/>
  <c r="T201" i="3"/>
  <c r="R201" i="3"/>
  <c r="P201" i="3"/>
  <c r="BI198" i="3"/>
  <c r="BH198" i="3"/>
  <c r="BG198" i="3"/>
  <c r="BE198" i="3"/>
  <c r="T198" i="3"/>
  <c r="T197" i="3"/>
  <c r="R198" i="3"/>
  <c r="R197" i="3"/>
  <c r="P198" i="3"/>
  <c r="P197" i="3"/>
  <c r="BI196" i="3"/>
  <c r="BH196" i="3"/>
  <c r="BG196" i="3"/>
  <c r="BE196" i="3"/>
  <c r="T196" i="3"/>
  <c r="R196" i="3"/>
  <c r="P196" i="3"/>
  <c r="BI195" i="3"/>
  <c r="BH195" i="3"/>
  <c r="BG195" i="3"/>
  <c r="BE195" i="3"/>
  <c r="T195" i="3"/>
  <c r="R195" i="3"/>
  <c r="P195" i="3"/>
  <c r="BI194" i="3"/>
  <c r="BH194" i="3"/>
  <c r="BG194" i="3"/>
  <c r="BE194" i="3"/>
  <c r="T194" i="3"/>
  <c r="R194" i="3"/>
  <c r="P194" i="3"/>
  <c r="BI193" i="3"/>
  <c r="BH193" i="3"/>
  <c r="BG193" i="3"/>
  <c r="BE193" i="3"/>
  <c r="T193" i="3"/>
  <c r="R193" i="3"/>
  <c r="P193" i="3"/>
  <c r="BI192" i="3"/>
  <c r="BH192" i="3"/>
  <c r="BG192" i="3"/>
  <c r="BE192" i="3"/>
  <c r="T192" i="3"/>
  <c r="R192" i="3"/>
  <c r="P192" i="3"/>
  <c r="BI190" i="3"/>
  <c r="BH190" i="3"/>
  <c r="BG190" i="3"/>
  <c r="BE190" i="3"/>
  <c r="T190" i="3"/>
  <c r="R190" i="3"/>
  <c r="P190" i="3"/>
  <c r="BI189" i="3"/>
  <c r="BH189" i="3"/>
  <c r="BG189" i="3"/>
  <c r="BE189" i="3"/>
  <c r="T189" i="3"/>
  <c r="R189" i="3"/>
  <c r="P189" i="3"/>
  <c r="BI188" i="3"/>
  <c r="BH188" i="3"/>
  <c r="BG188" i="3"/>
  <c r="BE188" i="3"/>
  <c r="T188" i="3"/>
  <c r="R188" i="3"/>
  <c r="P188" i="3"/>
  <c r="BI187" i="3"/>
  <c r="BH187" i="3"/>
  <c r="BG187" i="3"/>
  <c r="BE187" i="3"/>
  <c r="T187" i="3"/>
  <c r="R187" i="3"/>
  <c r="P187" i="3"/>
  <c r="BI185" i="3"/>
  <c r="BH185" i="3"/>
  <c r="BG185" i="3"/>
  <c r="BE185" i="3"/>
  <c r="T185" i="3"/>
  <c r="R185" i="3"/>
  <c r="P185" i="3"/>
  <c r="BI184" i="3"/>
  <c r="BH184" i="3"/>
  <c r="BG184" i="3"/>
  <c r="BE184" i="3"/>
  <c r="T184" i="3"/>
  <c r="R184" i="3"/>
  <c r="P184" i="3"/>
  <c r="BI183" i="3"/>
  <c r="BH183" i="3"/>
  <c r="BG183" i="3"/>
  <c r="BE183" i="3"/>
  <c r="T183" i="3"/>
  <c r="R183" i="3"/>
  <c r="P183" i="3"/>
  <c r="BI181" i="3"/>
  <c r="BH181" i="3"/>
  <c r="BG181" i="3"/>
  <c r="BE181" i="3"/>
  <c r="T181" i="3"/>
  <c r="R181" i="3"/>
  <c r="P181" i="3"/>
  <c r="BI180" i="3"/>
  <c r="BH180" i="3"/>
  <c r="BG180" i="3"/>
  <c r="BE180" i="3"/>
  <c r="T180" i="3"/>
  <c r="R180" i="3"/>
  <c r="P180" i="3"/>
  <c r="BI179" i="3"/>
  <c r="BH179" i="3"/>
  <c r="BG179" i="3"/>
  <c r="BE179" i="3"/>
  <c r="T179" i="3"/>
  <c r="R179" i="3"/>
  <c r="P179" i="3"/>
  <c r="BI178" i="3"/>
  <c r="BH178" i="3"/>
  <c r="BG178" i="3"/>
  <c r="BE178" i="3"/>
  <c r="T178" i="3"/>
  <c r="R178" i="3"/>
  <c r="P178" i="3"/>
  <c r="BI177" i="3"/>
  <c r="BH177" i="3"/>
  <c r="BG177" i="3"/>
  <c r="BE177" i="3"/>
  <c r="T177" i="3"/>
  <c r="R177" i="3"/>
  <c r="P177" i="3"/>
  <c r="BI176" i="3"/>
  <c r="BH176" i="3"/>
  <c r="BG176" i="3"/>
  <c r="BE176" i="3"/>
  <c r="T176" i="3"/>
  <c r="R176" i="3"/>
  <c r="P176" i="3"/>
  <c r="BI175" i="3"/>
  <c r="BH175" i="3"/>
  <c r="BG175" i="3"/>
  <c r="BE175" i="3"/>
  <c r="T175" i="3"/>
  <c r="R175" i="3"/>
  <c r="P175" i="3"/>
  <c r="BI174" i="3"/>
  <c r="BH174" i="3"/>
  <c r="BG174" i="3"/>
  <c r="BE174" i="3"/>
  <c r="T174" i="3"/>
  <c r="R174" i="3"/>
  <c r="P174" i="3"/>
  <c r="BI173" i="3"/>
  <c r="BH173" i="3"/>
  <c r="BG173" i="3"/>
  <c r="BE173" i="3"/>
  <c r="T173" i="3"/>
  <c r="R173" i="3"/>
  <c r="P173" i="3"/>
  <c r="BI172" i="3"/>
  <c r="BH172" i="3"/>
  <c r="BG172" i="3"/>
  <c r="BE172" i="3"/>
  <c r="T172" i="3"/>
  <c r="R172" i="3"/>
  <c r="P172" i="3"/>
  <c r="BI171" i="3"/>
  <c r="BH171" i="3"/>
  <c r="BG171" i="3"/>
  <c r="BE171" i="3"/>
  <c r="T171" i="3"/>
  <c r="R171" i="3"/>
  <c r="P171" i="3"/>
  <c r="BI170" i="3"/>
  <c r="BH170" i="3"/>
  <c r="BG170" i="3"/>
  <c r="BE170" i="3"/>
  <c r="T170" i="3"/>
  <c r="R170" i="3"/>
  <c r="P170" i="3"/>
  <c r="BI169" i="3"/>
  <c r="BH169" i="3"/>
  <c r="BG169" i="3"/>
  <c r="BE169" i="3"/>
  <c r="T169" i="3"/>
  <c r="R169" i="3"/>
  <c r="P169" i="3"/>
  <c r="BI168" i="3"/>
  <c r="BH168" i="3"/>
  <c r="BG168" i="3"/>
  <c r="BE168" i="3"/>
  <c r="T168" i="3"/>
  <c r="R168" i="3"/>
  <c r="P168" i="3"/>
  <c r="BI167" i="3"/>
  <c r="BH167" i="3"/>
  <c r="BG167" i="3"/>
  <c r="BE167" i="3"/>
  <c r="T167" i="3"/>
  <c r="R167" i="3"/>
  <c r="P167" i="3"/>
  <c r="BI166" i="3"/>
  <c r="BH166" i="3"/>
  <c r="BG166" i="3"/>
  <c r="BE166" i="3"/>
  <c r="T166" i="3"/>
  <c r="R166" i="3"/>
  <c r="P166" i="3"/>
  <c r="BI165" i="3"/>
  <c r="BH165" i="3"/>
  <c r="BG165" i="3"/>
  <c r="BE165" i="3"/>
  <c r="T165" i="3"/>
  <c r="R165" i="3"/>
  <c r="P165" i="3"/>
  <c r="BI164" i="3"/>
  <c r="BH164" i="3"/>
  <c r="BG164" i="3"/>
  <c r="BE164" i="3"/>
  <c r="T164" i="3"/>
  <c r="R164" i="3"/>
  <c r="P164" i="3"/>
  <c r="BI163" i="3"/>
  <c r="BH163" i="3"/>
  <c r="BG163" i="3"/>
  <c r="BE163" i="3"/>
  <c r="T163" i="3"/>
  <c r="R163" i="3"/>
  <c r="P163" i="3"/>
  <c r="BI161" i="3"/>
  <c r="BH161" i="3"/>
  <c r="BG161" i="3"/>
  <c r="BE161" i="3"/>
  <c r="T161" i="3"/>
  <c r="R161" i="3"/>
  <c r="P161" i="3"/>
  <c r="BI160" i="3"/>
  <c r="BH160" i="3"/>
  <c r="BG160" i="3"/>
  <c r="BE160" i="3"/>
  <c r="T160" i="3"/>
  <c r="R160" i="3"/>
  <c r="P160" i="3"/>
  <c r="BI159" i="3"/>
  <c r="BH159" i="3"/>
  <c r="BG159" i="3"/>
  <c r="BE159" i="3"/>
  <c r="T159" i="3"/>
  <c r="R159" i="3"/>
  <c r="P159" i="3"/>
  <c r="BI158" i="3"/>
  <c r="BH158" i="3"/>
  <c r="BG158" i="3"/>
  <c r="BE158" i="3"/>
  <c r="T158" i="3"/>
  <c r="R158" i="3"/>
  <c r="P158" i="3"/>
  <c r="BI157" i="3"/>
  <c r="BH157" i="3"/>
  <c r="BG157" i="3"/>
  <c r="BE157" i="3"/>
  <c r="T157" i="3"/>
  <c r="R157" i="3"/>
  <c r="P157" i="3"/>
  <c r="BI156" i="3"/>
  <c r="BH156" i="3"/>
  <c r="BG156" i="3"/>
  <c r="BE156" i="3"/>
  <c r="T156" i="3"/>
  <c r="R156" i="3"/>
  <c r="P156" i="3"/>
  <c r="BI155" i="3"/>
  <c r="BH155" i="3"/>
  <c r="BG155" i="3"/>
  <c r="BE155" i="3"/>
  <c r="T155" i="3"/>
  <c r="R155" i="3"/>
  <c r="P155" i="3"/>
  <c r="BI154" i="3"/>
  <c r="BH154" i="3"/>
  <c r="BG154" i="3"/>
  <c r="BE154" i="3"/>
  <c r="T154" i="3"/>
  <c r="R154" i="3"/>
  <c r="P154" i="3"/>
  <c r="BI153" i="3"/>
  <c r="BH153" i="3"/>
  <c r="BG153" i="3"/>
  <c r="BE153" i="3"/>
  <c r="T153" i="3"/>
  <c r="R153" i="3"/>
  <c r="P153" i="3"/>
  <c r="BI152" i="3"/>
  <c r="BH152" i="3"/>
  <c r="BG152" i="3"/>
  <c r="BE152" i="3"/>
  <c r="T152" i="3"/>
  <c r="R152" i="3"/>
  <c r="P152" i="3"/>
  <c r="BI151" i="3"/>
  <c r="BH151" i="3"/>
  <c r="BG151" i="3"/>
  <c r="BE151" i="3"/>
  <c r="T151" i="3"/>
  <c r="R151" i="3"/>
  <c r="P151" i="3"/>
  <c r="BI150" i="3"/>
  <c r="BH150" i="3"/>
  <c r="BG150" i="3"/>
  <c r="BE150" i="3"/>
  <c r="T150" i="3"/>
  <c r="R150" i="3"/>
  <c r="P150" i="3"/>
  <c r="BI149" i="3"/>
  <c r="BH149" i="3"/>
  <c r="BG149" i="3"/>
  <c r="BE149" i="3"/>
  <c r="T149" i="3"/>
  <c r="R149" i="3"/>
  <c r="P149" i="3"/>
  <c r="BI148" i="3"/>
  <c r="BH148" i="3"/>
  <c r="BG148" i="3"/>
  <c r="BE148" i="3"/>
  <c r="T148" i="3"/>
  <c r="R148" i="3"/>
  <c r="P148" i="3"/>
  <c r="BI146" i="3"/>
  <c r="BH146" i="3"/>
  <c r="BG146" i="3"/>
  <c r="BE146" i="3"/>
  <c r="T146" i="3"/>
  <c r="R146" i="3"/>
  <c r="P146" i="3"/>
  <c r="BI145" i="3"/>
  <c r="BH145" i="3"/>
  <c r="BG145" i="3"/>
  <c r="BE145" i="3"/>
  <c r="T145" i="3"/>
  <c r="R145" i="3"/>
  <c r="P145" i="3"/>
  <c r="BI144" i="3"/>
  <c r="BH144" i="3"/>
  <c r="BG144" i="3"/>
  <c r="BE144" i="3"/>
  <c r="T144" i="3"/>
  <c r="R144" i="3"/>
  <c r="P144" i="3"/>
  <c r="BI143" i="3"/>
  <c r="BH143" i="3"/>
  <c r="BG143" i="3"/>
  <c r="BE143" i="3"/>
  <c r="T143" i="3"/>
  <c r="R143" i="3"/>
  <c r="P143" i="3"/>
  <c r="BI142" i="3"/>
  <c r="BH142" i="3"/>
  <c r="BG142" i="3"/>
  <c r="BE142" i="3"/>
  <c r="T142" i="3"/>
  <c r="R142" i="3"/>
  <c r="P142" i="3"/>
  <c r="BI141" i="3"/>
  <c r="BH141" i="3"/>
  <c r="BG141" i="3"/>
  <c r="BE141" i="3"/>
  <c r="T141" i="3"/>
  <c r="R141" i="3"/>
  <c r="P141" i="3"/>
  <c r="BI140" i="3"/>
  <c r="BH140" i="3"/>
  <c r="BG140" i="3"/>
  <c r="BE140" i="3"/>
  <c r="T140" i="3"/>
  <c r="R140" i="3"/>
  <c r="P140" i="3"/>
  <c r="BI139" i="3"/>
  <c r="BH139" i="3"/>
  <c r="BG139" i="3"/>
  <c r="BE139" i="3"/>
  <c r="T139" i="3"/>
  <c r="R139" i="3"/>
  <c r="P139" i="3"/>
  <c r="BI138" i="3"/>
  <c r="BH138" i="3"/>
  <c r="BG138" i="3"/>
  <c r="BE138" i="3"/>
  <c r="T138" i="3"/>
  <c r="R138" i="3"/>
  <c r="P138" i="3"/>
  <c r="F129" i="3"/>
  <c r="E127" i="3"/>
  <c r="F91" i="3"/>
  <c r="E89" i="3"/>
  <c r="J26" i="3"/>
  <c r="E26" i="3"/>
  <c r="J132" i="3"/>
  <c r="J25" i="3"/>
  <c r="J23" i="3"/>
  <c r="E23" i="3"/>
  <c r="J93" i="3"/>
  <c r="J22" i="3"/>
  <c r="J20" i="3"/>
  <c r="E20" i="3"/>
  <c r="F132" i="3"/>
  <c r="J19" i="3"/>
  <c r="J17" i="3"/>
  <c r="E17" i="3"/>
  <c r="F131" i="3"/>
  <c r="J16" i="3"/>
  <c r="J14" i="3"/>
  <c r="J129" i="3" s="1"/>
  <c r="E7" i="3"/>
  <c r="E123" i="3"/>
  <c r="J39" i="2"/>
  <c r="J38" i="2"/>
  <c r="AY96" i="1"/>
  <c r="J37" i="2"/>
  <c r="AX96" i="1"/>
  <c r="BI144" i="2"/>
  <c r="BH144" i="2"/>
  <c r="BG144" i="2"/>
  <c r="BE144" i="2"/>
  <c r="T144" i="2"/>
  <c r="T143" i="2"/>
  <c r="R144" i="2"/>
  <c r="R143" i="2"/>
  <c r="P144" i="2"/>
  <c r="P143" i="2"/>
  <c r="BI142" i="2"/>
  <c r="BH142" i="2"/>
  <c r="BG142" i="2"/>
  <c r="BE142" i="2"/>
  <c r="T142" i="2"/>
  <c r="R142" i="2"/>
  <c r="P142" i="2"/>
  <c r="BI141" i="2"/>
  <c r="BH141" i="2"/>
  <c r="BG141" i="2"/>
  <c r="BE141" i="2"/>
  <c r="T141" i="2"/>
  <c r="R141" i="2"/>
  <c r="P141" i="2"/>
  <c r="BI140" i="2"/>
  <c r="BH140" i="2"/>
  <c r="BG140" i="2"/>
  <c r="BE140" i="2"/>
  <c r="T140" i="2"/>
  <c r="R140" i="2"/>
  <c r="P140" i="2"/>
  <c r="BI139" i="2"/>
  <c r="BH139" i="2"/>
  <c r="BG139" i="2"/>
  <c r="BE139" i="2"/>
  <c r="T139" i="2"/>
  <c r="R139" i="2"/>
  <c r="P139" i="2"/>
  <c r="BI138" i="2"/>
  <c r="BH138" i="2"/>
  <c r="BG138" i="2"/>
  <c r="BE138" i="2"/>
  <c r="T138" i="2"/>
  <c r="R138" i="2"/>
  <c r="P138" i="2"/>
  <c r="BI137" i="2"/>
  <c r="BH137" i="2"/>
  <c r="BG137" i="2"/>
  <c r="BE137" i="2"/>
  <c r="T137" i="2"/>
  <c r="R137" i="2"/>
  <c r="P137" i="2"/>
  <c r="BI136" i="2"/>
  <c r="BH136" i="2"/>
  <c r="BG136" i="2"/>
  <c r="BE136" i="2"/>
  <c r="T136" i="2"/>
  <c r="R136" i="2"/>
  <c r="P136" i="2"/>
  <c r="BI135" i="2"/>
  <c r="BH135" i="2"/>
  <c r="BG135" i="2"/>
  <c r="BE135" i="2"/>
  <c r="T135" i="2"/>
  <c r="R135" i="2"/>
  <c r="P135" i="2"/>
  <c r="BI134" i="2"/>
  <c r="BH134" i="2"/>
  <c r="BG134" i="2"/>
  <c r="BE134" i="2"/>
  <c r="T134" i="2"/>
  <c r="R134" i="2"/>
  <c r="P134" i="2"/>
  <c r="BI133" i="2"/>
  <c r="BH133" i="2"/>
  <c r="BG133" i="2"/>
  <c r="BE133" i="2"/>
  <c r="T133" i="2"/>
  <c r="R133" i="2"/>
  <c r="P133" i="2"/>
  <c r="BI132" i="2"/>
  <c r="BH132" i="2"/>
  <c r="BG132" i="2"/>
  <c r="BE132" i="2"/>
  <c r="T132" i="2"/>
  <c r="R132" i="2"/>
  <c r="P132" i="2"/>
  <c r="BI131" i="2"/>
  <c r="BH131" i="2"/>
  <c r="BG131" i="2"/>
  <c r="BE131" i="2"/>
  <c r="T131" i="2"/>
  <c r="R131" i="2"/>
  <c r="P131" i="2"/>
  <c r="BI130" i="2"/>
  <c r="BH130" i="2"/>
  <c r="BG130" i="2"/>
  <c r="BE130" i="2"/>
  <c r="T130" i="2"/>
  <c r="R130" i="2"/>
  <c r="P130" i="2"/>
  <c r="BI129" i="2"/>
  <c r="BH129" i="2"/>
  <c r="BG129" i="2"/>
  <c r="BE129" i="2"/>
  <c r="T129" i="2"/>
  <c r="R129" i="2"/>
  <c r="P129" i="2"/>
  <c r="BI128" i="2"/>
  <c r="BH128" i="2"/>
  <c r="BG128" i="2"/>
  <c r="BE128" i="2"/>
  <c r="T128" i="2"/>
  <c r="R128" i="2"/>
  <c r="P128" i="2"/>
  <c r="BI127" i="2"/>
  <c r="BH127" i="2"/>
  <c r="BG127" i="2"/>
  <c r="BE127" i="2"/>
  <c r="T127" i="2"/>
  <c r="R127" i="2"/>
  <c r="P127" i="2"/>
  <c r="BI126" i="2"/>
  <c r="BH126" i="2"/>
  <c r="BG126" i="2"/>
  <c r="BE126" i="2"/>
  <c r="T126" i="2"/>
  <c r="R126" i="2"/>
  <c r="P126" i="2"/>
  <c r="F117" i="2"/>
  <c r="E115" i="2"/>
  <c r="F91" i="2"/>
  <c r="E89" i="2"/>
  <c r="J26" i="2"/>
  <c r="E26" i="2"/>
  <c r="J120" i="2"/>
  <c r="J25" i="2"/>
  <c r="J23" i="2"/>
  <c r="E23" i="2"/>
  <c r="J119" i="2"/>
  <c r="J22" i="2"/>
  <c r="J20" i="2"/>
  <c r="E20" i="2"/>
  <c r="F120" i="2"/>
  <c r="J19" i="2"/>
  <c r="J17" i="2"/>
  <c r="E17" i="2"/>
  <c r="F119" i="2"/>
  <c r="J16" i="2"/>
  <c r="J14" i="2"/>
  <c r="J117" i="2"/>
  <c r="E7" i="2"/>
  <c r="E111" i="2"/>
  <c r="L90" i="1"/>
  <c r="AM90" i="1"/>
  <c r="AM89" i="1"/>
  <c r="L89" i="1"/>
  <c r="AM87" i="1"/>
  <c r="L87" i="1"/>
  <c r="L85" i="1"/>
  <c r="L84" i="1"/>
  <c r="BK141" i="2"/>
  <c r="BK139" i="2"/>
  <c r="BK136" i="2"/>
  <c r="J133" i="2"/>
  <c r="BK130" i="2"/>
  <c r="BK126" i="2"/>
  <c r="J208" i="3"/>
  <c r="J204" i="3"/>
  <c r="BK194" i="3"/>
  <c r="J173" i="3"/>
  <c r="J158" i="3"/>
  <c r="J150" i="3"/>
  <c r="BK229" i="3"/>
  <c r="J215" i="3"/>
  <c r="BK184" i="3"/>
  <c r="BK159" i="3"/>
  <c r="BK233" i="3"/>
  <c r="BK208" i="3"/>
  <c r="J188" i="3"/>
  <c r="J166" i="3"/>
  <c r="BK149" i="3"/>
  <c r="BK226" i="3"/>
  <c r="BK207" i="3"/>
  <c r="BK176" i="3"/>
  <c r="J161" i="3"/>
  <c r="BK225" i="3"/>
  <c r="J205" i="3"/>
  <c r="BK183" i="3"/>
  <c r="BK170" i="3"/>
  <c r="J152" i="3"/>
  <c r="J138" i="3"/>
  <c r="J212" i="3"/>
  <c r="BK189" i="3"/>
  <c r="J172" i="3"/>
  <c r="BK152" i="3"/>
  <c r="J142" i="3"/>
  <c r="J264" i="4"/>
  <c r="BK257" i="4"/>
  <c r="J242" i="4"/>
  <c r="J227" i="4"/>
  <c r="J203" i="4"/>
  <c r="BK165" i="4"/>
  <c r="BK148" i="4"/>
  <c r="J265" i="4"/>
  <c r="J255" i="4"/>
  <c r="BK229" i="4"/>
  <c r="J219" i="4"/>
  <c r="J206" i="4"/>
  <c r="J185" i="4"/>
  <c r="J170" i="4"/>
  <c r="J151" i="4"/>
  <c r="BK268" i="4"/>
  <c r="BK256" i="4"/>
  <c r="BK243" i="4"/>
  <c r="BK233" i="4"/>
  <c r="J214" i="4"/>
  <c r="BK185" i="4"/>
  <c r="BK166" i="4"/>
  <c r="J149" i="4"/>
  <c r="BK265" i="4"/>
  <c r="J253" i="4"/>
  <c r="BK241" i="4"/>
  <c r="BK228" i="4"/>
  <c r="BK216" i="4"/>
  <c r="J198" i="4"/>
  <c r="BK190" i="4"/>
  <c r="J171" i="4"/>
  <c r="J155" i="4"/>
  <c r="BK263" i="4"/>
  <c r="J241" i="4"/>
  <c r="BK226" i="4"/>
  <c r="J218" i="4"/>
  <c r="J201" i="4"/>
  <c r="BK184" i="4"/>
  <c r="J174" i="4"/>
  <c r="BK164" i="4"/>
  <c r="BK145" i="4"/>
  <c r="BK181" i="5"/>
  <c r="J155" i="5"/>
  <c r="J148" i="5"/>
  <c r="J132" i="5"/>
  <c r="J194" i="5"/>
  <c r="J167" i="5"/>
  <c r="J151" i="5"/>
  <c r="BK132" i="5"/>
  <c r="BK191" i="5"/>
  <c r="J182" i="5"/>
  <c r="BK164" i="5"/>
  <c r="J150" i="5"/>
  <c r="J137" i="5"/>
  <c r="BK187" i="5"/>
  <c r="J173" i="5"/>
  <c r="BK157" i="5"/>
  <c r="J143" i="5"/>
  <c r="J192" i="5"/>
  <c r="BK172" i="5"/>
  <c r="BK150" i="5"/>
  <c r="BK145" i="5"/>
  <c r="J208" i="6"/>
  <c r="J159" i="6"/>
  <c r="BK146" i="6"/>
  <c r="BK137" i="6"/>
  <c r="J211" i="6"/>
  <c r="BK191" i="6"/>
  <c r="J171" i="6"/>
  <c r="J160" i="6"/>
  <c r="J145" i="6"/>
  <c r="J136" i="6"/>
  <c r="BK192" i="6"/>
  <c r="BK177" i="6"/>
  <c r="J170" i="6"/>
  <c r="J155" i="6"/>
  <c r="BK139" i="6"/>
  <c r="BK126" i="7"/>
  <c r="J130" i="8"/>
  <c r="BK146" i="9"/>
  <c r="BK128" i="9"/>
  <c r="J133" i="9"/>
  <c r="J138" i="9"/>
  <c r="J140" i="9"/>
  <c r="J142" i="9"/>
  <c r="BK275" i="10"/>
  <c r="J263" i="10"/>
  <c r="BK249" i="10"/>
  <c r="BK223" i="10"/>
  <c r="BK210" i="10"/>
  <c r="J194" i="10"/>
  <c r="J179" i="10"/>
  <c r="BK159" i="10"/>
  <c r="BK147" i="10"/>
  <c r="J274" i="10"/>
  <c r="J265" i="10"/>
  <c r="J242" i="10"/>
  <c r="BK221" i="10"/>
  <c r="J205" i="10"/>
  <c r="BK189" i="10"/>
  <c r="J168" i="10"/>
  <c r="J155" i="10"/>
  <c r="J276" i="10"/>
  <c r="BK258" i="10"/>
  <c r="J228" i="10"/>
  <c r="J206" i="10"/>
  <c r="BK188" i="10"/>
  <c r="BK158" i="10"/>
  <c r="BK141" i="10"/>
  <c r="BK278" i="10"/>
  <c r="BK263" i="10"/>
  <c r="BK244" i="10"/>
  <c r="J223" i="10"/>
  <c r="J181" i="10"/>
  <c r="BK160" i="10"/>
  <c r="J141" i="10"/>
  <c r="BK262" i="10"/>
  <c r="BK247" i="10"/>
  <c r="J235" i="10"/>
  <c r="BK220" i="10"/>
  <c r="BK205" i="10"/>
  <c r="J199" i="10"/>
  <c r="BK176" i="10"/>
  <c r="BK155" i="10"/>
  <c r="J261" i="10"/>
  <c r="J239" i="10"/>
  <c r="BK218" i="10"/>
  <c r="BK192" i="10"/>
  <c r="BK186" i="10"/>
  <c r="J172" i="10"/>
  <c r="J138" i="10"/>
  <c r="BK134" i="11"/>
  <c r="J133" i="11"/>
  <c r="J129" i="11"/>
  <c r="J128" i="11"/>
  <c r="J150" i="12"/>
  <c r="BK127" i="12"/>
  <c r="J136" i="12"/>
  <c r="BK152" i="12"/>
  <c r="J129" i="12"/>
  <c r="BK130" i="12"/>
  <c r="J147" i="12"/>
  <c r="J128" i="12"/>
  <c r="BK135" i="12"/>
  <c r="BK164" i="13"/>
  <c r="BK150" i="13"/>
  <c r="J139" i="13"/>
  <c r="J174" i="13"/>
  <c r="BK158" i="13"/>
  <c r="BK139" i="13"/>
  <c r="J160" i="13"/>
  <c r="J134" i="13"/>
  <c r="BK161" i="13"/>
  <c r="BK144" i="13"/>
  <c r="J162" i="13"/>
  <c r="J138" i="13"/>
  <c r="BK259" i="14"/>
  <c r="J249" i="14"/>
  <c r="J244" i="14"/>
  <c r="J227" i="14"/>
  <c r="J210" i="14"/>
  <c r="J199" i="14"/>
  <c r="BK165" i="14"/>
  <c r="BK146" i="14"/>
  <c r="J143" i="14"/>
  <c r="J268" i="14"/>
  <c r="BK257" i="14"/>
  <c r="J251" i="14"/>
  <c r="J238" i="14"/>
  <c r="J212" i="14"/>
  <c r="J196" i="14"/>
  <c r="J177" i="14"/>
  <c r="J159" i="14"/>
  <c r="BK154" i="14"/>
  <c r="J142" i="14"/>
  <c r="J136" i="14"/>
  <c r="J266" i="14"/>
  <c r="BK241" i="14"/>
  <c r="J224" i="14"/>
  <c r="J203" i="14"/>
  <c r="BK188" i="14"/>
  <c r="BK174" i="14"/>
  <c r="BK160" i="14"/>
  <c r="J271" i="14"/>
  <c r="BK249" i="14"/>
  <c r="J232" i="14"/>
  <c r="BK216" i="14"/>
  <c r="J206" i="14"/>
  <c r="J195" i="14"/>
  <c r="J262" i="14"/>
  <c r="J247" i="14"/>
  <c r="J229" i="14"/>
  <c r="BK219" i="14"/>
  <c r="BK207" i="14"/>
  <c r="J194" i="14"/>
  <c r="BK184" i="14"/>
  <c r="J175" i="14"/>
  <c r="J167" i="14"/>
  <c r="BK153" i="14"/>
  <c r="J231" i="15"/>
  <c r="J203" i="15"/>
  <c r="J178" i="15"/>
  <c r="BK172" i="15"/>
  <c r="BK153" i="15"/>
  <c r="J146" i="15"/>
  <c r="BK218" i="15"/>
  <c r="J188" i="15"/>
  <c r="J166" i="15"/>
  <c r="BK143" i="15"/>
  <c r="BK231" i="15"/>
  <c r="BK224" i="15"/>
  <c r="BK213" i="15"/>
  <c r="J182" i="15"/>
  <c r="J174" i="15"/>
  <c r="J142" i="15"/>
  <c r="J227" i="15"/>
  <c r="J214" i="15"/>
  <c r="BK198" i="15"/>
  <c r="J191" i="15"/>
  <c r="BK179" i="15"/>
  <c r="J154" i="15"/>
  <c r="BK144" i="15"/>
  <c r="BK133" i="15"/>
  <c r="J218" i="15"/>
  <c r="J180" i="15"/>
  <c r="J164" i="15"/>
  <c r="BK216" i="15"/>
  <c r="J198" i="15"/>
  <c r="BK181" i="15"/>
  <c r="BK165" i="15"/>
  <c r="BK146" i="15"/>
  <c r="BK228" i="16"/>
  <c r="J203" i="16"/>
  <c r="BK188" i="16"/>
  <c r="J166" i="16"/>
  <c r="BK149" i="16"/>
  <c r="J233" i="16"/>
  <c r="J220" i="16"/>
  <c r="BK199" i="16"/>
  <c r="BK177" i="16"/>
  <c r="BK168" i="16"/>
  <c r="J143" i="16"/>
  <c r="BK140" i="16"/>
  <c r="BK133" i="16"/>
  <c r="BK189" i="16"/>
  <c r="BK171" i="16"/>
  <c r="BK139" i="16"/>
  <c r="BK218" i="16"/>
  <c r="J204" i="16"/>
  <c r="J183" i="16"/>
  <c r="J165" i="16"/>
  <c r="BK145" i="16"/>
  <c r="J216" i="16"/>
  <c r="BK202" i="16"/>
  <c r="BK185" i="16"/>
  <c r="J175" i="16"/>
  <c r="J152" i="16"/>
  <c r="J235" i="16"/>
  <c r="J228" i="16"/>
  <c r="BK211" i="16"/>
  <c r="BK182" i="16"/>
  <c r="BK161" i="16"/>
  <c r="BK147" i="16"/>
  <c r="J227" i="17"/>
  <c r="BK218" i="17"/>
  <c r="J203" i="17"/>
  <c r="BK192" i="17"/>
  <c r="BK177" i="17"/>
  <c r="BK164" i="17"/>
  <c r="J143" i="17"/>
  <c r="J136" i="17"/>
  <c r="J226" i="17"/>
  <c r="J209" i="17"/>
  <c r="J193" i="17"/>
  <c r="BK183" i="17"/>
  <c r="J169" i="17"/>
  <c r="J154" i="17"/>
  <c r="BK144" i="17"/>
  <c r="J225" i="17"/>
  <c r="BK214" i="17"/>
  <c r="J190" i="17"/>
  <c r="BK169" i="17"/>
  <c r="BK151" i="17"/>
  <c r="BK133" i="17"/>
  <c r="BK203" i="17"/>
  <c r="BK193" i="17"/>
  <c r="BK178" i="17"/>
  <c r="BK149" i="17"/>
  <c r="BK224" i="17"/>
  <c r="J191" i="17"/>
  <c r="J179" i="17"/>
  <c r="BK163" i="17"/>
  <c r="J150" i="17"/>
  <c r="J140" i="17"/>
  <c r="J212" i="18"/>
  <c r="BK201" i="18"/>
  <c r="J175" i="18"/>
  <c r="J167" i="18"/>
  <c r="BK149" i="18"/>
  <c r="J136" i="18"/>
  <c r="BK199" i="18"/>
  <c r="BK179" i="18"/>
  <c r="J171" i="18"/>
  <c r="BK158" i="18"/>
  <c r="BK135" i="18"/>
  <c r="J194" i="18"/>
  <c r="BK180" i="18"/>
  <c r="J158" i="18"/>
  <c r="J144" i="18"/>
  <c r="J138" i="18"/>
  <c r="BK208" i="18"/>
  <c r="BK187" i="18"/>
  <c r="J173" i="18"/>
  <c r="BK157" i="18"/>
  <c r="BK207" i="18"/>
  <c r="J201" i="18"/>
  <c r="BK177" i="18"/>
  <c r="J157" i="18"/>
  <c r="BK144" i="18"/>
  <c r="J212" i="19"/>
  <c r="J178" i="19"/>
  <c r="J156" i="19"/>
  <c r="BK142" i="19"/>
  <c r="BK198" i="19"/>
  <c r="J189" i="19"/>
  <c r="BK175" i="19"/>
  <c r="J160" i="19"/>
  <c r="J150" i="19"/>
  <c r="BK221" i="19"/>
  <c r="J207" i="19"/>
  <c r="BK180" i="19"/>
  <c r="J158" i="19"/>
  <c r="J140" i="19"/>
  <c r="J215" i="19"/>
  <c r="BK207" i="19"/>
  <c r="BK178" i="19"/>
  <c r="J152" i="19"/>
  <c r="BK143" i="19"/>
  <c r="BK211" i="19"/>
  <c r="J184" i="19"/>
  <c r="BK171" i="19"/>
  <c r="BK150" i="19"/>
  <c r="BK217" i="19"/>
  <c r="J208" i="19"/>
  <c r="BK188" i="19"/>
  <c r="J165" i="19"/>
  <c r="J142" i="19"/>
  <c r="J133" i="19"/>
  <c r="J185" i="20"/>
  <c r="J170" i="20"/>
  <c r="J150" i="20"/>
  <c r="J141" i="20"/>
  <c r="BK224" i="20"/>
  <c r="BK216" i="20"/>
  <c r="BK210" i="20"/>
  <c r="J191" i="20"/>
  <c r="BK185" i="20"/>
  <c r="BK159" i="20"/>
  <c r="J138" i="20"/>
  <c r="J224" i="20"/>
  <c r="BK211" i="20"/>
  <c r="J182" i="20"/>
  <c r="BK150" i="20"/>
  <c r="BK142" i="20"/>
  <c r="J220" i="20"/>
  <c r="J196" i="20"/>
  <c r="J173" i="20"/>
  <c r="BK165" i="20"/>
  <c r="J144" i="20"/>
  <c r="J210" i="20"/>
  <c r="J190" i="20"/>
  <c r="J160" i="20"/>
  <c r="BK140" i="20"/>
  <c r="J211" i="20"/>
  <c r="J202" i="20"/>
  <c r="BK171" i="20"/>
  <c r="BK158" i="20"/>
  <c r="J149" i="20"/>
  <c r="BK135" i="20"/>
  <c r="J211" i="21"/>
  <c r="J188" i="21"/>
  <c r="J163" i="21"/>
  <c r="J153" i="21"/>
  <c r="J142" i="21"/>
  <c r="J217" i="21"/>
  <c r="J199" i="21"/>
  <c r="BK186" i="21"/>
  <c r="BK177" i="21"/>
  <c r="BK158" i="21"/>
  <c r="BK220" i="21"/>
  <c r="BK192" i="21"/>
  <c r="J179" i="21"/>
  <c r="BK150" i="21"/>
  <c r="BK215" i="21"/>
  <c r="J177" i="21"/>
  <c r="J161" i="21"/>
  <c r="BK217" i="21"/>
  <c r="J204" i="21"/>
  <c r="BK201" i="21"/>
  <c r="BK184" i="21"/>
  <c r="BK162" i="21"/>
  <c r="J147" i="21"/>
  <c r="J136" i="21"/>
  <c r="J198" i="21"/>
  <c r="J185" i="21"/>
  <c r="BK163" i="21"/>
  <c r="J139" i="21"/>
  <c r="BK228" i="22"/>
  <c r="J196" i="22"/>
  <c r="BK185" i="22"/>
  <c r="BK155" i="22"/>
  <c r="J242" i="22"/>
  <c r="J204" i="22"/>
  <c r="BK197" i="22"/>
  <c r="BK179" i="22"/>
  <c r="BK161" i="22"/>
  <c r="BK148" i="22"/>
  <c r="J236" i="22"/>
  <c r="J222" i="22"/>
  <c r="J194" i="22"/>
  <c r="J162" i="22"/>
  <c r="J145" i="22"/>
  <c r="J232" i="22"/>
  <c r="BK226" i="22"/>
  <c r="J203" i="22"/>
  <c r="J190" i="22"/>
  <c r="BK169" i="22"/>
  <c r="BK149" i="22"/>
  <c r="J135" i="22"/>
  <c r="J234" i="22"/>
  <c r="BK210" i="22"/>
  <c r="J197" i="22"/>
  <c r="BK186" i="22"/>
  <c r="J174" i="22"/>
  <c r="BK159" i="22"/>
  <c r="BK153" i="22"/>
  <c r="BK140" i="22"/>
  <c r="BK135" i="22"/>
  <c r="J231" i="22"/>
  <c r="BK221" i="22"/>
  <c r="BK195" i="22"/>
  <c r="J184" i="22"/>
  <c r="BK166" i="22"/>
  <c r="J146" i="22"/>
  <c r="J219" i="23"/>
  <c r="BK207" i="23"/>
  <c r="BK190" i="23"/>
  <c r="BK172" i="23"/>
  <c r="J159" i="23"/>
  <c r="BK150" i="23"/>
  <c r="J139" i="23"/>
  <c r="J223" i="23"/>
  <c r="J193" i="23"/>
  <c r="J164" i="23"/>
  <c r="BK222" i="23"/>
  <c r="BK204" i="23"/>
  <c r="BK184" i="23"/>
  <c r="J170" i="23"/>
  <c r="BK152" i="23"/>
  <c r="J141" i="23"/>
  <c r="J207" i="23"/>
  <c r="BK181" i="23"/>
  <c r="J151" i="23"/>
  <c r="BK143" i="23"/>
  <c r="J134" i="23"/>
  <c r="BK212" i="23"/>
  <c r="J173" i="23"/>
  <c r="BK155" i="23"/>
  <c r="BK210" i="23"/>
  <c r="J183" i="23"/>
  <c r="BK168" i="23"/>
  <c r="BK151" i="23"/>
  <c r="BK203" i="24"/>
  <c r="BK177" i="24"/>
  <c r="J153" i="24"/>
  <c r="BK210" i="24"/>
  <c r="J196" i="24"/>
  <c r="BK192" i="24"/>
  <c r="J169" i="24"/>
  <c r="J160" i="24"/>
  <c r="BK150" i="24"/>
  <c r="BK135" i="24"/>
  <c r="BK208" i="24"/>
  <c r="BK186" i="24"/>
  <c r="J171" i="24"/>
  <c r="J156" i="24"/>
  <c r="J145" i="24"/>
  <c r="J211" i="24"/>
  <c r="J192" i="24"/>
  <c r="J167" i="24"/>
  <c r="BK141" i="24"/>
  <c r="BK195" i="24"/>
  <c r="BK183" i="24"/>
  <c r="BK168" i="24"/>
  <c r="BK143" i="24"/>
  <c r="BK211" i="24"/>
  <c r="BK190" i="24"/>
  <c r="BK172" i="24"/>
  <c r="BK148" i="24"/>
  <c r="BK196" i="25"/>
  <c r="BK173" i="25"/>
  <c r="J145" i="25"/>
  <c r="J209" i="25"/>
  <c r="J188" i="25"/>
  <c r="J172" i="25"/>
  <c r="BK159" i="25"/>
  <c r="BK146" i="25"/>
  <c r="BK201" i="25"/>
  <c r="BK176" i="25"/>
  <c r="J155" i="25"/>
  <c r="J142" i="25"/>
  <c r="BK198" i="25"/>
  <c r="BK178" i="25"/>
  <c r="J157" i="25"/>
  <c r="BK142" i="25"/>
  <c r="J134" i="25"/>
  <c r="BK194" i="25"/>
  <c r="J176" i="25"/>
  <c r="J166" i="25"/>
  <c r="J133" i="25"/>
  <c r="BK204" i="25"/>
  <c r="BK188" i="25"/>
  <c r="J174" i="25"/>
  <c r="BK150" i="25"/>
  <c r="J200" i="26"/>
  <c r="J171" i="26"/>
  <c r="BK158" i="26"/>
  <c r="BK141" i="26"/>
  <c r="BK211" i="26"/>
  <c r="J183" i="26"/>
  <c r="BK169" i="26"/>
  <c r="BK153" i="26"/>
  <c r="J134" i="26"/>
  <c r="J195" i="26"/>
  <c r="J161" i="26"/>
  <c r="J206" i="26"/>
  <c r="BK182" i="26"/>
  <c r="J154" i="26"/>
  <c r="J133" i="26"/>
  <c r="BK206" i="26"/>
  <c r="BK186" i="26"/>
  <c r="J158" i="26"/>
  <c r="BK140" i="26"/>
  <c r="BK195" i="26"/>
  <c r="BK185" i="26"/>
  <c r="BK171" i="26"/>
  <c r="BK154" i="26"/>
  <c r="BK148" i="26"/>
  <c r="BK182" i="27"/>
  <c r="BK169" i="27"/>
  <c r="J146" i="27"/>
  <c r="BK131" i="27"/>
  <c r="J145" i="27"/>
  <c r="BK133" i="27"/>
  <c r="BK177" i="27"/>
  <c r="BK168" i="27"/>
  <c r="BK150" i="27"/>
  <c r="BK180" i="27"/>
  <c r="BK159" i="27"/>
  <c r="BK135" i="27"/>
  <c r="J149" i="27"/>
  <c r="J135" i="27"/>
  <c r="J174" i="27"/>
  <c r="J154" i="27"/>
  <c r="J140" i="27"/>
  <c r="J169" i="28"/>
  <c r="J142" i="28"/>
  <c r="BK129" i="28"/>
  <c r="J158" i="28"/>
  <c r="J135" i="28"/>
  <c r="BK169" i="28"/>
  <c r="J157" i="28"/>
  <c r="BK142" i="28"/>
  <c r="BK128" i="28"/>
  <c r="J147" i="28"/>
  <c r="J138" i="28"/>
  <c r="J160" i="28"/>
  <c r="J145" i="28"/>
  <c r="J163" i="28"/>
  <c r="BK153" i="28"/>
  <c r="BK140" i="28"/>
  <c r="BK144" i="2"/>
  <c r="BK140" i="2"/>
  <c r="BK138" i="2"/>
  <c r="J135" i="2"/>
  <c r="BK132" i="2"/>
  <c r="J130" i="2"/>
  <c r="BK127" i="2"/>
  <c r="J225" i="3"/>
  <c r="J207" i="3"/>
  <c r="BK196" i="3"/>
  <c r="J180" i="3"/>
  <c r="BK161" i="3"/>
  <c r="BK155" i="3"/>
  <c r="J231" i="3"/>
  <c r="J216" i="3"/>
  <c r="BK192" i="3"/>
  <c r="BK179" i="3"/>
  <c r="J146" i="3"/>
  <c r="BK228" i="3"/>
  <c r="J194" i="3"/>
  <c r="J165" i="3"/>
  <c r="J148" i="3"/>
  <c r="J221" i="3"/>
  <c r="J213" i="3"/>
  <c r="BK181" i="3"/>
  <c r="BK166" i="3"/>
  <c r="BK230" i="3"/>
  <c r="BK202" i="3"/>
  <c r="J177" i="3"/>
  <c r="BK157" i="3"/>
  <c r="BK144" i="3"/>
  <c r="BK219" i="3"/>
  <c r="BK190" i="3"/>
  <c r="J170" i="3"/>
  <c r="J151" i="3"/>
  <c r="J271" i="4"/>
  <c r="BK254" i="4"/>
  <c r="J246" i="4"/>
  <c r="BK217" i="4"/>
  <c r="J180" i="4"/>
  <c r="J154" i="4"/>
  <c r="BK273" i="4"/>
  <c r="J245" i="4"/>
  <c r="J228" i="4"/>
  <c r="BK215" i="4"/>
  <c r="J188" i="4"/>
  <c r="J182" i="4"/>
  <c r="J167" i="4"/>
  <c r="J143" i="4"/>
  <c r="J263" i="4"/>
  <c r="J237" i="4"/>
  <c r="J216" i="4"/>
  <c r="BK191" i="4"/>
  <c r="BK182" i="4"/>
  <c r="J161" i="4"/>
  <c r="J145" i="4"/>
  <c r="BK260" i="4"/>
  <c r="BK246" i="4"/>
  <c r="BK231" i="4"/>
  <c r="BK220" i="4"/>
  <c r="J208" i="4"/>
  <c r="BK195" i="4"/>
  <c r="BK183" i="4"/>
  <c r="BK162" i="4"/>
  <c r="BK141" i="4"/>
  <c r="J252" i="4"/>
  <c r="BK227" i="4"/>
  <c r="J217" i="4"/>
  <c r="BK198" i="4"/>
  <c r="BK177" i="4"/>
  <c r="BK167" i="4"/>
  <c r="J162" i="4"/>
  <c r="BK159" i="4"/>
  <c r="J188" i="5"/>
  <c r="J168" i="5"/>
  <c r="J153" i="5"/>
  <c r="BK135" i="5"/>
  <c r="J187" i="5"/>
  <c r="BK161" i="5"/>
  <c r="J135" i="5"/>
  <c r="J193" i="5"/>
  <c r="J184" i="5"/>
  <c r="BK167" i="5"/>
  <c r="BK158" i="5"/>
  <c r="BK144" i="5"/>
  <c r="J131" i="5"/>
  <c r="BK190" i="5"/>
  <c r="J161" i="5"/>
  <c r="J149" i="5"/>
  <c r="BK137" i="5"/>
  <c r="BK183" i="5"/>
  <c r="J164" i="5"/>
  <c r="J144" i="5"/>
  <c r="BK207" i="6"/>
  <c r="J157" i="6"/>
  <c r="J147" i="6"/>
  <c r="J135" i="6"/>
  <c r="BK204" i="6"/>
  <c r="BK190" i="6"/>
  <c r="BK170" i="6"/>
  <c r="J151" i="6"/>
  <c r="J132" i="6"/>
  <c r="J186" i="6"/>
  <c r="BK173" i="6"/>
  <c r="J156" i="6"/>
  <c r="BK141" i="6"/>
  <c r="J126" i="7"/>
  <c r="J126" i="8"/>
  <c r="BK140" i="9"/>
  <c r="J145" i="9"/>
  <c r="J139" i="9"/>
  <c r="BK147" i="9"/>
  <c r="J128" i="9"/>
  <c r="BK229" i="10"/>
  <c r="BK212" i="10"/>
  <c r="J190" i="10"/>
  <c r="BK174" i="10"/>
  <c r="J158" i="10"/>
  <c r="J277" i="10"/>
  <c r="J266" i="10"/>
  <c r="J249" i="10"/>
  <c r="J224" i="10"/>
  <c r="J210" i="10"/>
  <c r="J196" i="10"/>
  <c r="BK173" i="10"/>
  <c r="BK157" i="10"/>
  <c r="J140" i="10"/>
  <c r="J269" i="10"/>
  <c r="J237" i="10"/>
  <c r="BK208" i="10"/>
  <c r="BK194" i="10"/>
  <c r="BK164" i="10"/>
  <c r="BK144" i="10"/>
  <c r="J270" i="10"/>
  <c r="BK230" i="10"/>
  <c r="BK202" i="10"/>
  <c r="J176" i="10"/>
  <c r="J143" i="10"/>
  <c r="BK269" i="10"/>
  <c r="BK259" i="10"/>
  <c r="J241" i="10"/>
  <c r="J226" i="10"/>
  <c r="J217" i="10"/>
  <c r="BK201" i="10"/>
  <c r="BK181" i="10"/>
  <c r="J162" i="10"/>
  <c r="J142" i="10"/>
  <c r="J248" i="10"/>
  <c r="J219" i="10"/>
  <c r="BK209" i="10"/>
  <c r="BK190" i="10"/>
  <c r="J174" i="10"/>
  <c r="BK150" i="10"/>
  <c r="BK135" i="10"/>
  <c r="BK133" i="11"/>
  <c r="J135" i="11"/>
  <c r="BK137" i="11"/>
  <c r="BK129" i="11"/>
  <c r="BK155" i="12"/>
  <c r="BK139" i="12"/>
  <c r="BK125" i="12"/>
  <c r="BK142" i="12"/>
  <c r="BK140" i="12"/>
  <c r="J126" i="12"/>
  <c r="J132" i="12"/>
  <c r="J133" i="12"/>
  <c r="BK149" i="12"/>
  <c r="BK129" i="12"/>
  <c r="BK162" i="13"/>
  <c r="BK146" i="13"/>
  <c r="J135" i="13"/>
  <c r="BK160" i="13"/>
  <c r="J147" i="13"/>
  <c r="BK171" i="13"/>
  <c r="J158" i="13"/>
  <c r="J140" i="13"/>
  <c r="J169" i="13"/>
  <c r="BK145" i="13"/>
  <c r="J176" i="13"/>
  <c r="J155" i="13"/>
  <c r="BK140" i="13"/>
  <c r="BK263" i="14"/>
  <c r="J248" i="14"/>
  <c r="J243" i="14"/>
  <c r="J226" i="14"/>
  <c r="BK214" i="14"/>
  <c r="J190" i="14"/>
  <c r="J162" i="14"/>
  <c r="BK149" i="14"/>
  <c r="J139" i="14"/>
  <c r="BK267" i="14"/>
  <c r="BK254" i="14"/>
  <c r="J245" i="14"/>
  <c r="J225" i="14"/>
  <c r="BK183" i="14"/>
  <c r="J165" i="14"/>
  <c r="BK157" i="14"/>
  <c r="J150" i="14"/>
  <c r="BK138" i="14"/>
  <c r="J267" i="14"/>
  <c r="BK258" i="14"/>
  <c r="J235" i="14"/>
  <c r="J202" i="14"/>
  <c r="J191" i="14"/>
  <c r="J173" i="14"/>
  <c r="J149" i="14"/>
  <c r="BK269" i="14"/>
  <c r="J236" i="14"/>
  <c r="BK220" i="14"/>
  <c r="J211" i="14"/>
  <c r="J204" i="14"/>
  <c r="J237" i="14"/>
  <c r="J216" i="14"/>
  <c r="BK204" i="14"/>
  <c r="J197" i="14"/>
  <c r="BK189" i="14"/>
  <c r="J178" i="14"/>
  <c r="J174" i="14"/>
  <c r="J160" i="14"/>
  <c r="BK143" i="14"/>
  <c r="BK233" i="15"/>
  <c r="J187" i="15"/>
  <c r="BK163" i="15"/>
  <c r="BK150" i="15"/>
  <c r="J135" i="15"/>
  <c r="BK202" i="15"/>
  <c r="BK187" i="15"/>
  <c r="J165" i="15"/>
  <c r="J133" i="15"/>
  <c r="J225" i="15"/>
  <c r="BK214" i="15"/>
  <c r="J194" i="15"/>
  <c r="BK175" i="15"/>
  <c r="J156" i="15"/>
  <c r="J233" i="15"/>
  <c r="J224" i="15"/>
  <c r="BK212" i="15"/>
  <c r="BK194" i="15"/>
  <c r="BK185" i="15"/>
  <c r="J173" i="15"/>
  <c r="BK149" i="15"/>
  <c r="J138" i="15"/>
  <c r="BK229" i="15"/>
  <c r="J190" i="15"/>
  <c r="J167" i="15"/>
  <c r="J217" i="15"/>
  <c r="J183" i="15"/>
  <c r="J160" i="15"/>
  <c r="BK141" i="15"/>
  <c r="J234" i="16"/>
  <c r="J219" i="16"/>
  <c r="J199" i="16"/>
  <c r="J181" i="16"/>
  <c r="J157" i="16"/>
  <c r="BK136" i="16"/>
  <c r="J207" i="16"/>
  <c r="J200" i="16"/>
  <c r="J173" i="16"/>
  <c r="J160" i="16"/>
  <c r="J144" i="16"/>
  <c r="BK137" i="16"/>
  <c r="BK208" i="16"/>
  <c r="BK181" i="16"/>
  <c r="J145" i="16"/>
  <c r="J221" i="16"/>
  <c r="J202" i="16"/>
  <c r="BK175" i="16"/>
  <c r="J154" i="16"/>
  <c r="BK138" i="16"/>
  <c r="BK229" i="16"/>
  <c r="J198" i="16"/>
  <c r="J188" i="16"/>
  <c r="J156" i="16"/>
  <c r="J136" i="16"/>
  <c r="BK232" i="16"/>
  <c r="J226" i="16"/>
  <c r="J197" i="16"/>
  <c r="BK190" i="16"/>
  <c r="BK165" i="16"/>
  <c r="BK157" i="16"/>
  <c r="J141" i="16"/>
  <c r="J224" i="17"/>
  <c r="BK211" i="17"/>
  <c r="J204" i="17"/>
  <c r="J183" i="17"/>
  <c r="J172" i="17"/>
  <c r="BK155" i="17"/>
  <c r="J142" i="17"/>
  <c r="J134" i="17"/>
  <c r="BK222" i="17"/>
  <c r="J206" i="17"/>
  <c r="BK190" i="17"/>
  <c r="BK174" i="17"/>
  <c r="BK160" i="17"/>
  <c r="BK146" i="17"/>
  <c r="BK226" i="17"/>
  <c r="BK206" i="17"/>
  <c r="J194" i="17"/>
  <c r="BK173" i="17"/>
  <c r="BK154" i="17"/>
  <c r="BK136" i="17"/>
  <c r="BK219" i="17"/>
  <c r="BK196" i="17"/>
  <c r="J182" i="17"/>
  <c r="J168" i="17"/>
  <c r="J139" i="17"/>
  <c r="J216" i="17"/>
  <c r="J188" i="17"/>
  <c r="BK168" i="17"/>
  <c r="J156" i="17"/>
  <c r="J144" i="17"/>
  <c r="J135" i="17"/>
  <c r="BK194" i="18"/>
  <c r="BK181" i="18"/>
  <c r="J166" i="18"/>
  <c r="BK143" i="18"/>
  <c r="J205" i="18"/>
  <c r="BK191" i="18"/>
  <c r="J177" i="18"/>
  <c r="J168" i="18"/>
  <c r="BK148" i="18"/>
  <c r="J134" i="18"/>
  <c r="BK188" i="18"/>
  <c r="J162" i="18"/>
  <c r="BK146" i="18"/>
  <c r="J141" i="18"/>
  <c r="J210" i="18"/>
  <c r="J191" i="18"/>
  <c r="J165" i="18"/>
  <c r="BK152" i="18"/>
  <c r="BK138" i="18"/>
  <c r="BK186" i="18"/>
  <c r="BK166" i="18"/>
  <c r="J151" i="18"/>
  <c r="J135" i="18"/>
  <c r="J195" i="19"/>
  <c r="BK177" i="19"/>
  <c r="J145" i="19"/>
  <c r="J219" i="19"/>
  <c r="J194" i="19"/>
  <c r="BK185" i="19"/>
  <c r="BK169" i="19"/>
  <c r="BK155" i="19"/>
  <c r="BK215" i="19"/>
  <c r="J196" i="19"/>
  <c r="J172" i="19"/>
  <c r="BK151" i="19"/>
  <c r="BK137" i="19"/>
  <c r="BK208" i="19"/>
  <c r="J183" i="19"/>
  <c r="J174" i="19"/>
  <c r="J138" i="19"/>
  <c r="J221" i="19"/>
  <c r="J199" i="19"/>
  <c r="J187" i="19"/>
  <c r="BK176" i="19"/>
  <c r="J154" i="19"/>
  <c r="BK134" i="19"/>
  <c r="J192" i="19"/>
  <c r="BK184" i="19"/>
  <c r="J143" i="19"/>
  <c r="J134" i="19"/>
  <c r="J193" i="20"/>
  <c r="BK176" i="20"/>
  <c r="BK164" i="20"/>
  <c r="BK148" i="20"/>
  <c r="BK223" i="20"/>
  <c r="J213" i="20"/>
  <c r="J201" i="20"/>
  <c r="J187" i="20"/>
  <c r="BK163" i="20"/>
  <c r="BK141" i="20"/>
  <c r="BK222" i="20"/>
  <c r="J215" i="20"/>
  <c r="J183" i="20"/>
  <c r="BK172" i="20"/>
  <c r="BK137" i="20"/>
  <c r="J217" i="20"/>
  <c r="J192" i="20"/>
  <c r="BK183" i="20"/>
  <c r="BK162" i="20"/>
  <c r="J216" i="20"/>
  <c r="BK195" i="20"/>
  <c r="J166" i="20"/>
  <c r="J148" i="20"/>
  <c r="J222" i="20"/>
  <c r="BK193" i="20"/>
  <c r="BK182" i="20"/>
  <c r="BK167" i="20"/>
  <c r="J146" i="20"/>
  <c r="BK219" i="21"/>
  <c r="BK209" i="21"/>
  <c r="BK170" i="21"/>
  <c r="J154" i="21"/>
  <c r="J133" i="21"/>
  <c r="BK193" i="21"/>
  <c r="J182" i="21"/>
  <c r="J172" i="21"/>
  <c r="BK147" i="21"/>
  <c r="BK198" i="21"/>
  <c r="BK183" i="21"/>
  <c r="J175" i="21"/>
  <c r="BK151" i="21"/>
  <c r="J143" i="21"/>
  <c r="J202" i="21"/>
  <c r="BK169" i="21"/>
  <c r="J150" i="21"/>
  <c r="BK143" i="21"/>
  <c r="J219" i="21"/>
  <c r="J209" i="21"/>
  <c r="J189" i="21"/>
  <c r="BK172" i="21"/>
  <c r="J151" i="21"/>
  <c r="BK134" i="21"/>
  <c r="J195" i="21"/>
  <c r="BK179" i="21"/>
  <c r="J165" i="21"/>
  <c r="J141" i="21"/>
  <c r="BK236" i="22"/>
  <c r="BK206" i="22"/>
  <c r="J191" i="22"/>
  <c r="J176" i="22"/>
  <c r="BK145" i="22"/>
  <c r="J240" i="22"/>
  <c r="BK222" i="22"/>
  <c r="J198" i="22"/>
  <c r="BK180" i="22"/>
  <c r="J171" i="22"/>
  <c r="J155" i="22"/>
  <c r="J141" i="22"/>
  <c r="BK233" i="22"/>
  <c r="J221" i="22"/>
  <c r="BK158" i="22"/>
  <c r="J233" i="22"/>
  <c r="J220" i="22"/>
  <c r="BK196" i="22"/>
  <c r="BK171" i="22"/>
  <c r="J140" i="22"/>
  <c r="BK237" i="22"/>
  <c r="J211" i="22"/>
  <c r="BK194" i="22"/>
  <c r="J175" i="22"/>
  <c r="BK163" i="22"/>
  <c r="J152" i="22"/>
  <c r="BK137" i="22"/>
  <c r="BK133" i="22"/>
  <c r="BK224" i="22"/>
  <c r="BK200" i="22"/>
  <c r="BK178" i="22"/>
  <c r="J154" i="22"/>
  <c r="BK220" i="23"/>
  <c r="J200" i="23"/>
  <c r="J189" i="23"/>
  <c r="J171" i="23"/>
  <c r="J148" i="23"/>
  <c r="BK137" i="23"/>
  <c r="J209" i="23"/>
  <c r="BK191" i="23"/>
  <c r="BK163" i="23"/>
  <c r="J136" i="23"/>
  <c r="BK214" i="23"/>
  <c r="J186" i="23"/>
  <c r="BK178" i="23"/>
  <c r="BK161" i="23"/>
  <c r="J143" i="23"/>
  <c r="BK200" i="23"/>
  <c r="BK173" i="23"/>
  <c r="J147" i="23"/>
  <c r="BK139" i="23"/>
  <c r="BK219" i="23"/>
  <c r="J194" i="23"/>
  <c r="BK175" i="23"/>
  <c r="J140" i="23"/>
  <c r="BK216" i="23"/>
  <c r="BK182" i="23"/>
  <c r="J166" i="23"/>
  <c r="BK134" i="23"/>
  <c r="J181" i="24"/>
  <c r="BK169" i="24"/>
  <c r="BK152" i="24"/>
  <c r="BK207" i="24"/>
  <c r="J195" i="24"/>
  <c r="J176" i="24"/>
  <c r="J164" i="24"/>
  <c r="BK156" i="24"/>
  <c r="BK145" i="24"/>
  <c r="J209" i="24"/>
  <c r="BK193" i="24"/>
  <c r="J177" i="24"/>
  <c r="BK160" i="24"/>
  <c r="J152" i="24"/>
  <c r="J140" i="24"/>
  <c r="BK209" i="24"/>
  <c r="J188" i="24"/>
  <c r="J157" i="24"/>
  <c r="J207" i="24"/>
  <c r="BK185" i="24"/>
  <c r="BK176" i="24"/>
  <c r="BK163" i="24"/>
  <c r="BK136" i="24"/>
  <c r="J189" i="24"/>
  <c r="BK164" i="24"/>
  <c r="J142" i="24"/>
  <c r="BK186" i="25"/>
  <c r="BK166" i="25"/>
  <c r="BK144" i="25"/>
  <c r="BK208" i="25"/>
  <c r="J181" i="25"/>
  <c r="BK168" i="25"/>
  <c r="J154" i="25"/>
  <c r="BK207" i="25"/>
  <c r="BK182" i="25"/>
  <c r="J147" i="25"/>
  <c r="J136" i="25"/>
  <c r="J185" i="25"/>
  <c r="J167" i="25"/>
  <c r="J144" i="25"/>
  <c r="BK135" i="25"/>
  <c r="J210" i="25"/>
  <c r="BK190" i="25"/>
  <c r="J171" i="25"/>
  <c r="BK169" i="25"/>
  <c r="J206" i="25"/>
  <c r="J192" i="25"/>
  <c r="J175" i="25"/>
  <c r="J158" i="25"/>
  <c r="J207" i="26"/>
  <c r="BK181" i="26"/>
  <c r="BK162" i="26"/>
  <c r="J140" i="26"/>
  <c r="BK210" i="26"/>
  <c r="BK198" i="26"/>
  <c r="BK174" i="26"/>
  <c r="J162" i="26"/>
  <c r="BK145" i="26"/>
  <c r="BK214" i="26"/>
  <c r="J188" i="26"/>
  <c r="J168" i="26"/>
  <c r="J213" i="26"/>
  <c r="BK184" i="26"/>
  <c r="J150" i="26"/>
  <c r="J214" i="26"/>
  <c r="BK200" i="26"/>
  <c r="BK176" i="26"/>
  <c r="BK152" i="26"/>
  <c r="BK142" i="26"/>
  <c r="J198" i="26"/>
  <c r="BK177" i="26"/>
  <c r="J170" i="26"/>
  <c r="J157" i="26"/>
  <c r="BK138" i="26"/>
  <c r="BK178" i="27"/>
  <c r="BK158" i="27"/>
  <c r="J185" i="27"/>
  <c r="J155" i="27"/>
  <c r="J138" i="27"/>
  <c r="BK185" i="27"/>
  <c r="J157" i="27"/>
  <c r="J178" i="27"/>
  <c r="BK145" i="27"/>
  <c r="BK132" i="27"/>
  <c r="BK156" i="27"/>
  <c r="J142" i="27"/>
  <c r="J184" i="27"/>
  <c r="J171" i="27"/>
  <c r="J158" i="27"/>
  <c r="J141" i="27"/>
  <c r="BK150" i="28"/>
  <c r="J128" i="28"/>
  <c r="J154" i="28"/>
  <c r="J131" i="28"/>
  <c r="BK167" i="28"/>
  <c r="BK156" i="28"/>
  <c r="BK139" i="28"/>
  <c r="J151" i="28"/>
  <c r="J139" i="28"/>
  <c r="BK152" i="28"/>
  <c r="BK127" i="28"/>
  <c r="J152" i="28"/>
  <c r="BK142" i="2"/>
  <c r="J141" i="2"/>
  <c r="J138" i="2"/>
  <c r="BK134" i="2"/>
  <c r="BK131" i="2"/>
  <c r="BK128" i="2"/>
  <c r="AS107" i="1"/>
  <c r="BK151" i="3"/>
  <c r="J228" i="3"/>
  <c r="BK185" i="3"/>
  <c r="J175" i="3"/>
  <c r="J143" i="3"/>
  <c r="BK218" i="3"/>
  <c r="J202" i="3"/>
  <c r="BK178" i="3"/>
  <c r="J155" i="3"/>
  <c r="BK143" i="3"/>
  <c r="J219" i="3"/>
  <c r="J195" i="3"/>
  <c r="BK172" i="3"/>
  <c r="BK141" i="3"/>
  <c r="J190" i="3"/>
  <c r="J171" i="3"/>
  <c r="J164" i="3"/>
  <c r="J229" i="3"/>
  <c r="J206" i="3"/>
  <c r="BK188" i="3"/>
  <c r="BK173" i="3"/>
  <c r="J157" i="3"/>
  <c r="J272" i="4"/>
  <c r="BK252" i="4"/>
  <c r="BK244" i="4"/>
  <c r="BK230" i="4"/>
  <c r="BK210" i="4"/>
  <c r="J172" i="4"/>
  <c r="BK160" i="4"/>
  <c r="J144" i="4"/>
  <c r="BK261" i="4"/>
  <c r="J243" i="4"/>
  <c r="J221" i="4"/>
  <c r="BK211" i="4"/>
  <c r="J192" i="4"/>
  <c r="J178" i="4"/>
  <c r="BK158" i="4"/>
  <c r="J141" i="4"/>
  <c r="BK255" i="4"/>
  <c r="J240" i="4"/>
  <c r="BK202" i="4"/>
  <c r="J184" i="4"/>
  <c r="BK163" i="4"/>
  <c r="BK152" i="4"/>
  <c r="BK271" i="4"/>
  <c r="J254" i="4"/>
  <c r="J244" i="4"/>
  <c r="J226" i="4"/>
  <c r="J211" i="4"/>
  <c r="BK196" i="4"/>
  <c r="J177" i="4"/>
  <c r="BK169" i="4"/>
  <c r="BK144" i="4"/>
  <c r="BK249" i="4"/>
  <c r="BK235" i="4"/>
  <c r="J212" i="4"/>
  <c r="BK203" i="4"/>
  <c r="BK188" i="4"/>
  <c r="J175" i="4"/>
  <c r="J163" i="4"/>
  <c r="J148" i="4"/>
  <c r="BK193" i="5"/>
  <c r="J169" i="5"/>
  <c r="J154" i="5"/>
  <c r="BK140" i="5"/>
  <c r="J198" i="5"/>
  <c r="BK182" i="5"/>
  <c r="BK155" i="5"/>
  <c r="BK198" i="5"/>
  <c r="BK192" i="5"/>
  <c r="J183" i="5"/>
  <c r="J172" i="5"/>
  <c r="BK153" i="5"/>
  <c r="BK139" i="5"/>
  <c r="J130" i="5"/>
  <c r="BK189" i="5"/>
  <c r="J174" i="5"/>
  <c r="J159" i="5"/>
  <c r="J145" i="5"/>
  <c r="BK131" i="5"/>
  <c r="BK186" i="5"/>
  <c r="BK168" i="5"/>
  <c r="BK149" i="5"/>
  <c r="BK206" i="6"/>
  <c r="J203" i="6"/>
  <c r="J201" i="6"/>
  <c r="BK200" i="6"/>
  <c r="BK199" i="6"/>
  <c r="BK196" i="6"/>
  <c r="J195" i="6"/>
  <c r="BK194" i="6"/>
  <c r="J192" i="6"/>
  <c r="J189" i="6"/>
  <c r="J188" i="6"/>
  <c r="J187" i="6"/>
  <c r="BK186" i="6"/>
  <c r="BK183" i="6"/>
  <c r="BK182" i="6"/>
  <c r="J181" i="6"/>
  <c r="J179" i="6"/>
  <c r="J178" i="6"/>
  <c r="J175" i="6"/>
  <c r="BK172" i="6"/>
  <c r="BK168" i="6"/>
  <c r="J166" i="6"/>
  <c r="BK164" i="6"/>
  <c r="J161" i="6"/>
  <c r="BK159" i="6"/>
  <c r="BK155" i="6"/>
  <c r="BK153" i="6"/>
  <c r="BK149" i="6"/>
  <c r="BK142" i="6"/>
  <c r="BK138" i="6"/>
  <c r="J137" i="6"/>
  <c r="J133" i="6"/>
  <c r="BK214" i="6"/>
  <c r="BK210" i="6"/>
  <c r="J209" i="6"/>
  <c r="J204" i="6"/>
  <c r="BK201" i="6"/>
  <c r="BK193" i="6"/>
  <c r="J190" i="6"/>
  <c r="BK189" i="6"/>
  <c r="BK188" i="6"/>
  <c r="BK185" i="6"/>
  <c r="J182" i="6"/>
  <c r="BK180" i="6"/>
  <c r="BK179" i="6"/>
  <c r="BK176" i="6"/>
  <c r="J174" i="6"/>
  <c r="BK171" i="6"/>
  <c r="J169" i="6"/>
  <c r="J162" i="6"/>
  <c r="BK161" i="6"/>
  <c r="J158" i="6"/>
  <c r="BK157" i="6"/>
  <c r="J150" i="6"/>
  <c r="J148" i="6"/>
  <c r="BK145" i="6"/>
  <c r="J143" i="6"/>
  <c r="BK140" i="6"/>
  <c r="J138" i="6"/>
  <c r="BK136" i="6"/>
  <c r="BK135" i="6"/>
  <c r="J134" i="6"/>
  <c r="BK129" i="6"/>
  <c r="J214" i="6"/>
  <c r="BK212" i="6"/>
  <c r="BK211" i="6"/>
  <c r="J210" i="6"/>
  <c r="J206" i="6"/>
  <c r="BK202" i="6"/>
  <c r="J200" i="6"/>
  <c r="BK198" i="6"/>
  <c r="J197" i="6"/>
  <c r="J196" i="6"/>
  <c r="J194" i="6"/>
  <c r="BK187" i="6"/>
  <c r="J184" i="6"/>
  <c r="J177" i="6"/>
  <c r="BK174" i="6"/>
  <c r="J173" i="6"/>
  <c r="BK169" i="6"/>
  <c r="J168" i="6"/>
  <c r="BK156" i="6"/>
  <c r="J141" i="6"/>
  <c r="BK132" i="6"/>
  <c r="J202" i="6"/>
  <c r="J183" i="6"/>
  <c r="BK166" i="6"/>
  <c r="J154" i="6"/>
  <c r="J142" i="6"/>
  <c r="J198" i="6"/>
  <c r="BK178" i="6"/>
  <c r="BK167" i="6"/>
  <c r="BK154" i="6"/>
  <c r="J140" i="6"/>
  <c r="BK127" i="7"/>
  <c r="BK128" i="8"/>
  <c r="BK126" i="8"/>
  <c r="BK141" i="9"/>
  <c r="BK125" i="9"/>
  <c r="J127" i="9"/>
  <c r="BK133" i="9"/>
  <c r="BK131" i="9"/>
  <c r="BK138" i="9"/>
  <c r="BK144" i="9"/>
  <c r="BK272" i="10"/>
  <c r="BK251" i="10"/>
  <c r="J240" i="10"/>
  <c r="J215" i="10"/>
  <c r="J180" i="10"/>
  <c r="BK167" i="10"/>
  <c r="J152" i="10"/>
  <c r="J135" i="10"/>
  <c r="J268" i="10"/>
  <c r="J259" i="10"/>
  <c r="BK235" i="10"/>
  <c r="J212" i="10"/>
  <c r="J204" i="10"/>
  <c r="J186" i="10"/>
  <c r="J167" i="10"/>
  <c r="J156" i="10"/>
  <c r="BK273" i="10"/>
  <c r="J238" i="10"/>
  <c r="BK214" i="10"/>
  <c r="BK198" i="10"/>
  <c r="J184" i="10"/>
  <c r="BK149" i="10"/>
  <c r="BK138" i="10"/>
  <c r="BK268" i="10"/>
  <c r="BK243" i="10"/>
  <c r="BK222" i="10"/>
  <c r="BK168" i="10"/>
  <c r="BK146" i="10"/>
  <c r="BK270" i="10"/>
  <c r="BK261" i="10"/>
  <c r="BK236" i="10"/>
  <c r="J222" i="10"/>
  <c r="BK207" i="10"/>
  <c r="J200" i="10"/>
  <c r="BK179" i="10"/>
  <c r="BK152" i="10"/>
  <c r="BK246" i="10"/>
  <c r="J220" i="10"/>
  <c r="J198" i="10"/>
  <c r="J188" i="10"/>
  <c r="BK153" i="10"/>
  <c r="J137" i="11"/>
  <c r="BK135" i="11"/>
  <c r="BK130" i="11"/>
  <c r="J132" i="11"/>
  <c r="J153" i="12"/>
  <c r="J137" i="12"/>
  <c r="J151" i="12"/>
  <c r="J140" i="12"/>
  <c r="J125" i="12"/>
  <c r="J130" i="12"/>
  <c r="BK136" i="12"/>
  <c r="J149" i="12"/>
  <c r="J131" i="12"/>
  <c r="BK143" i="12"/>
  <c r="BK176" i="13"/>
  <c r="BK153" i="13"/>
  <c r="J145" i="13"/>
  <c r="BK170" i="13"/>
  <c r="BK152" i="13"/>
  <c r="J175" i="13"/>
  <c r="BK148" i="13"/>
  <c r="BK175" i="13"/>
  <c r="J164" i="13"/>
  <c r="J143" i="13"/>
  <c r="BK173" i="13"/>
  <c r="J153" i="13"/>
  <c r="BK135" i="13"/>
  <c r="BK255" i="14"/>
  <c r="J253" i="14"/>
  <c r="J242" i="14"/>
  <c r="BK217" i="14"/>
  <c r="BK208" i="14"/>
  <c r="BK194" i="14"/>
  <c r="BK179" i="14"/>
  <c r="BK167" i="14"/>
  <c r="J152" i="14"/>
  <c r="BK144" i="14"/>
  <c r="J135" i="14"/>
  <c r="J258" i="14"/>
  <c r="BK246" i="14"/>
  <c r="J219" i="14"/>
  <c r="BK199" i="14"/>
  <c r="BK173" i="14"/>
  <c r="J161" i="14"/>
  <c r="J153" i="14"/>
  <c r="J146" i="14"/>
  <c r="J140" i="14"/>
  <c r="BK268" i="14"/>
  <c r="J257" i="14"/>
  <c r="BK232" i="14"/>
  <c r="BK206" i="14"/>
  <c r="BK196" i="14"/>
  <c r="J183" i="14"/>
  <c r="J170" i="14"/>
  <c r="BK152" i="14"/>
  <c r="J270" i="14"/>
  <c r="J241" i="14"/>
  <c r="BK225" i="14"/>
  <c r="J214" i="14"/>
  <c r="BK256" i="14"/>
  <c r="J234" i="14"/>
  <c r="J205" i="14"/>
  <c r="BK190" i="14"/>
  <c r="J181" i="14"/>
  <c r="BK170" i="14"/>
  <c r="J155" i="14"/>
  <c r="BK135" i="14"/>
  <c r="BK226" i="15"/>
  <c r="BK201" i="15"/>
  <c r="BK176" i="15"/>
  <c r="BK158" i="15"/>
  <c r="J149" i="15"/>
  <c r="J136" i="15"/>
  <c r="J192" i="15"/>
  <c r="BK186" i="15"/>
  <c r="J176" i="15"/>
  <c r="J144" i="15"/>
  <c r="J229" i="15"/>
  <c r="J221" i="15"/>
  <c r="BK210" i="15"/>
  <c r="J179" i="15"/>
  <c r="BK164" i="15"/>
  <c r="J140" i="15"/>
  <c r="BK222" i="15"/>
  <c r="J213" i="15"/>
  <c r="BK195" i="15"/>
  <c r="BK177" i="15"/>
  <c r="J158" i="15"/>
  <c r="J150" i="15"/>
  <c r="BK135" i="15"/>
  <c r="J210" i="15"/>
  <c r="BK178" i="15"/>
  <c r="J163" i="15"/>
  <c r="BK223" i="15"/>
  <c r="BK204" i="15"/>
  <c r="BK196" i="15"/>
  <c r="BK173" i="15"/>
  <c r="J151" i="15"/>
  <c r="J236" i="16"/>
  <c r="BK210" i="16"/>
  <c r="BK193" i="16"/>
  <c r="BK183" i="16"/>
  <c r="J164" i="16"/>
  <c r="BK146" i="16"/>
  <c r="J232" i="16"/>
  <c r="BK213" i="16"/>
  <c r="BK196" i="16"/>
  <c r="BK159" i="16"/>
  <c r="J142" i="16"/>
  <c r="BK135" i="16"/>
  <c r="BK219" i="16"/>
  <c r="BK194" i="16"/>
  <c r="BK160" i="16"/>
  <c r="BK222" i="16"/>
  <c r="BK209" i="16"/>
  <c r="J190" i="16"/>
  <c r="BK180" i="16"/>
  <c r="BK148" i="16"/>
  <c r="J231" i="16"/>
  <c r="BK207" i="16"/>
  <c r="BK200" i="16"/>
  <c r="J191" i="16"/>
  <c r="J177" i="16"/>
  <c r="BK163" i="16"/>
  <c r="J151" i="16"/>
  <c r="BK235" i="16"/>
  <c r="BK231" i="16"/>
  <c r="J222" i="16"/>
  <c r="J180" i="16"/>
  <c r="J163" i="16"/>
  <c r="J155" i="16"/>
  <c r="J137" i="16"/>
  <c r="BK223" i="17"/>
  <c r="BK208" i="17"/>
  <c r="BK197" i="17"/>
  <c r="BK182" i="17"/>
  <c r="BK162" i="17"/>
  <c r="J147" i="17"/>
  <c r="J133" i="17"/>
  <c r="J217" i="17"/>
  <c r="J196" i="17"/>
  <c r="J187" i="17"/>
  <c r="J164" i="17"/>
  <c r="J153" i="17"/>
  <c r="J141" i="17"/>
  <c r="BK220" i="17"/>
  <c r="BK204" i="17"/>
  <c r="BK187" i="17"/>
  <c r="BK165" i="17"/>
  <c r="J148" i="17"/>
  <c r="J229" i="17"/>
  <c r="BK202" i="17"/>
  <c r="J189" i="17"/>
  <c r="BK181" i="17"/>
  <c r="J160" i="17"/>
  <c r="J145" i="17"/>
  <c r="J219" i="17"/>
  <c r="J186" i="17"/>
  <c r="J176" i="17"/>
  <c r="J151" i="17"/>
  <c r="BK142" i="17"/>
  <c r="BK211" i="18"/>
  <c r="BK193" i="18"/>
  <c r="BK171" i="18"/>
  <c r="BK156" i="18"/>
  <c r="J137" i="18"/>
  <c r="BK210" i="18"/>
  <c r="J182" i="18"/>
  <c r="BK170" i="18"/>
  <c r="J152" i="18"/>
  <c r="BK142" i="18"/>
  <c r="BK204" i="18"/>
  <c r="J190" i="18"/>
  <c r="J179" i="18"/>
  <c r="BK155" i="18"/>
  <c r="J140" i="18"/>
  <c r="J211" i="18"/>
  <c r="BK192" i="18"/>
  <c r="BK182" i="18"/>
  <c r="BK169" i="18"/>
  <c r="J159" i="18"/>
  <c r="J143" i="18"/>
  <c r="BK202" i="18"/>
  <c r="J170" i="18"/>
  <c r="BK154" i="18"/>
  <c r="BK140" i="18"/>
  <c r="BK210" i="19"/>
  <c r="BK152" i="19"/>
  <c r="BK133" i="19"/>
  <c r="J197" i="19"/>
  <c r="BK182" i="19"/>
  <c r="BK170" i="19"/>
  <c r="BK158" i="19"/>
  <c r="BK136" i="19"/>
  <c r="BK212" i="19"/>
  <c r="J175" i="19"/>
  <c r="J159" i="19"/>
  <c r="BK213" i="19"/>
  <c r="J182" i="19"/>
  <c r="J177" i="19"/>
  <c r="BK146" i="19"/>
  <c r="BK135" i="19"/>
  <c r="J204" i="19"/>
  <c r="BK186" i="19"/>
  <c r="BK174" i="19"/>
  <c r="BK166" i="19"/>
  <c r="J136" i="19"/>
  <c r="J198" i="19"/>
  <c r="BK172" i="19"/>
  <c r="BK149" i="19"/>
  <c r="BK139" i="19"/>
  <c r="BK192" i="20"/>
  <c r="BK175" i="20"/>
  <c r="J159" i="20"/>
  <c r="J147" i="20"/>
  <c r="J137" i="20"/>
  <c r="BK214" i="20"/>
  <c r="BK208" i="20"/>
  <c r="BK200" i="20"/>
  <c r="J167" i="20"/>
  <c r="BK139" i="20"/>
  <c r="J133" i="20"/>
  <c r="J212" i="20"/>
  <c r="J186" i="20"/>
  <c r="J175" i="20"/>
  <c r="BK145" i="20"/>
  <c r="J221" i="20"/>
  <c r="J200" i="20"/>
  <c r="BK186" i="20"/>
  <c r="J172" i="20"/>
  <c r="BK155" i="20"/>
  <c r="BK215" i="20"/>
  <c r="BK202" i="20"/>
  <c r="BK177" i="20"/>
  <c r="J155" i="20"/>
  <c r="BK146" i="20"/>
  <c r="BK221" i="20"/>
  <c r="BK189" i="20"/>
  <c r="J179" i="20"/>
  <c r="J165" i="20"/>
  <c r="BK152" i="20"/>
  <c r="J140" i="20"/>
  <c r="J213" i="21"/>
  <c r="J184" i="21"/>
  <c r="J168" i="21"/>
  <c r="J155" i="21"/>
  <c r="J138" i="21"/>
  <c r="J200" i="21"/>
  <c r="BK191" i="21"/>
  <c r="BK178" i="21"/>
  <c r="BK164" i="21"/>
  <c r="J218" i="21"/>
  <c r="J191" i="21"/>
  <c r="BK181" i="21"/>
  <c r="BK159" i="21"/>
  <c r="J144" i="21"/>
  <c r="J134" i="21"/>
  <c r="J164" i="21"/>
  <c r="BK148" i="21"/>
  <c r="BK137" i="21"/>
  <c r="J212" i="21"/>
  <c r="J194" i="21"/>
  <c r="J181" i="21"/>
  <c r="BK161" i="21"/>
  <c r="BK138" i="21"/>
  <c r="BK218" i="21"/>
  <c r="J193" i="21"/>
  <c r="J170" i="21"/>
  <c r="BK152" i="21"/>
  <c r="BK243" i="22"/>
  <c r="J218" i="22"/>
  <c r="BK198" i="22"/>
  <c r="J186" i="22"/>
  <c r="J167" i="22"/>
  <c r="BK143" i="22"/>
  <c r="J235" i="22"/>
  <c r="J201" i="22"/>
  <c r="BK191" i="22"/>
  <c r="J170" i="22"/>
  <c r="J151" i="22"/>
  <c r="J133" i="22"/>
  <c r="J229" i="22"/>
  <c r="J207" i="22"/>
  <c r="BK174" i="22"/>
  <c r="J149" i="22"/>
  <c r="BK238" i="22"/>
  <c r="J228" i="22"/>
  <c r="BK213" i="22"/>
  <c r="J202" i="22"/>
  <c r="BK181" i="22"/>
  <c r="J157" i="22"/>
  <c r="J138" i="22"/>
  <c r="BK232" i="22"/>
  <c r="J209" i="22"/>
  <c r="BK202" i="22"/>
  <c r="BK188" i="22"/>
  <c r="BK176" i="22"/>
  <c r="J158" i="22"/>
  <c r="BK138" i="22"/>
  <c r="BK134" i="22"/>
  <c r="J227" i="22"/>
  <c r="BK208" i="22"/>
  <c r="BK192" i="22"/>
  <c r="BK172" i="22"/>
  <c r="BK156" i="22"/>
  <c r="J143" i="22"/>
  <c r="J211" i="23"/>
  <c r="J198" i="23"/>
  <c r="BK188" i="23"/>
  <c r="J169" i="23"/>
  <c r="J154" i="23"/>
  <c r="J146" i="23"/>
  <c r="J135" i="23"/>
  <c r="J214" i="23"/>
  <c r="J187" i="23"/>
  <c r="J176" i="23"/>
  <c r="BK146" i="23"/>
  <c r="BK217" i="23"/>
  <c r="BK189" i="23"/>
  <c r="J180" i="23"/>
  <c r="BK164" i="23"/>
  <c r="BK148" i="23"/>
  <c r="J212" i="23"/>
  <c r="J184" i="23"/>
  <c r="J168" i="23"/>
  <c r="BK145" i="23"/>
  <c r="J137" i="23"/>
  <c r="J213" i="23"/>
  <c r="J188" i="23"/>
  <c r="BK165" i="23"/>
  <c r="BK215" i="23"/>
  <c r="BK186" i="23"/>
  <c r="BK171" i="23"/>
  <c r="BK154" i="23"/>
  <c r="BK189" i="24"/>
  <c r="BK173" i="24"/>
  <c r="BK166" i="24"/>
  <c r="J136" i="24"/>
  <c r="J198" i="24"/>
  <c r="J186" i="24"/>
  <c r="J166" i="24"/>
  <c r="BK157" i="24"/>
  <c r="BK139" i="24"/>
  <c r="J206" i="24"/>
  <c r="J187" i="24"/>
  <c r="J172" i="24"/>
  <c r="J154" i="24"/>
  <c r="BK134" i="24"/>
  <c r="BK198" i="24"/>
  <c r="J178" i="24"/>
  <c r="J143" i="24"/>
  <c r="BK205" i="24"/>
  <c r="BK179" i="24"/>
  <c r="BK154" i="24"/>
  <c r="BK142" i="24"/>
  <c r="BK206" i="24"/>
  <c r="BK181" i="24"/>
  <c r="BK151" i="24"/>
  <c r="BK138" i="24"/>
  <c r="BK185" i="25"/>
  <c r="BK158" i="25"/>
  <c r="BK147" i="25"/>
  <c r="BK210" i="25"/>
  <c r="BK192" i="25"/>
  <c r="J179" i="25"/>
  <c r="J162" i="25"/>
  <c r="BK145" i="25"/>
  <c r="BK193" i="25"/>
  <c r="BK167" i="25"/>
  <c r="J146" i="25"/>
  <c r="J195" i="25"/>
  <c r="BK170" i="25"/>
  <c r="BK154" i="25"/>
  <c r="BK140" i="25"/>
  <c r="J212" i="25"/>
  <c r="J203" i="25"/>
  <c r="J177" i="25"/>
  <c r="BK161" i="25"/>
  <c r="J211" i="25"/>
  <c r="BK189" i="25"/>
  <c r="BK177" i="25"/>
  <c r="J159" i="25"/>
  <c r="BK136" i="25"/>
  <c r="J184" i="26"/>
  <c r="BK164" i="26"/>
  <c r="J147" i="26"/>
  <c r="BK135" i="26"/>
  <c r="BK203" i="26"/>
  <c r="BK187" i="26"/>
  <c r="BK155" i="26"/>
  <c r="J143" i="26"/>
  <c r="BK213" i="26"/>
  <c r="J182" i="26"/>
  <c r="BK144" i="26"/>
  <c r="J193" i="26"/>
  <c r="J159" i="26"/>
  <c r="J141" i="26"/>
  <c r="BK212" i="26"/>
  <c r="BK191" i="26"/>
  <c r="J173" i="26"/>
  <c r="BK150" i="26"/>
  <c r="BK133" i="26"/>
  <c r="J189" i="26"/>
  <c r="BK183" i="26"/>
  <c r="BK173" i="26"/>
  <c r="BK163" i="26"/>
  <c r="BK149" i="26"/>
  <c r="BK181" i="27"/>
  <c r="J168" i="27"/>
  <c r="J150" i="27"/>
  <c r="J132" i="27"/>
  <c r="BK147" i="27"/>
  <c r="J136" i="27"/>
  <c r="J181" i="27"/>
  <c r="J169" i="27"/>
  <c r="BK162" i="27"/>
  <c r="BK141" i="27"/>
  <c r="J162" i="27"/>
  <c r="BK148" i="27"/>
  <c r="J128" i="27"/>
  <c r="J144" i="27"/>
  <c r="J179" i="27"/>
  <c r="J147" i="27"/>
  <c r="J129" i="27"/>
  <c r="BK161" i="28"/>
  <c r="J140" i="28"/>
  <c r="J166" i="28"/>
  <c r="J148" i="28"/>
  <c r="J129" i="28"/>
  <c r="BK163" i="28"/>
  <c r="BK151" i="28"/>
  <c r="BK158" i="28"/>
  <c r="BK146" i="28"/>
  <c r="BK166" i="28"/>
  <c r="J153" i="28"/>
  <c r="BK134" i="28"/>
  <c r="BK157" i="28"/>
  <c r="BK145" i="28"/>
  <c r="J144" i="2"/>
  <c r="J139" i="2"/>
  <c r="J137" i="2"/>
  <c r="J134" i="2"/>
  <c r="J131" i="2"/>
  <c r="J128" i="2"/>
  <c r="BK209" i="3"/>
  <c r="BK203" i="3"/>
  <c r="J192" i="3"/>
  <c r="J169" i="3"/>
  <c r="J159" i="3"/>
  <c r="J154" i="3"/>
  <c r="BK142" i="3"/>
  <c r="J217" i="3"/>
  <c r="BK195" i="3"/>
  <c r="J183" i="3"/>
  <c r="J145" i="3"/>
  <c r="BK138" i="3"/>
  <c r="BK212" i="3"/>
  <c r="J184" i="3"/>
  <c r="J163" i="3"/>
  <c r="BK145" i="3"/>
  <c r="BK222" i="3"/>
  <c r="BK215" i="3"/>
  <c r="J189" i="3"/>
  <c r="J167" i="3"/>
  <c r="J233" i="3"/>
  <c r="BK213" i="3"/>
  <c r="J185" i="3"/>
  <c r="BK174" i="3"/>
  <c r="BK153" i="3"/>
  <c r="BK139" i="3"/>
  <c r="J222" i="3"/>
  <c r="J201" i="3"/>
  <c r="J174" i="3"/>
  <c r="J160" i="3"/>
  <c r="BK148" i="3"/>
  <c r="J268" i="4"/>
  <c r="BK247" i="4"/>
  <c r="J232" i="4"/>
  <c r="J205" i="4"/>
  <c r="BK171" i="4"/>
  <c r="J147" i="4"/>
  <c r="BK258" i="4"/>
  <c r="J231" i="4"/>
  <c r="J207" i="4"/>
  <c r="BK187" i="4"/>
  <c r="BK175" i="4"/>
  <c r="J152" i="4"/>
  <c r="BK142" i="4"/>
  <c r="J258" i="4"/>
  <c r="J247" i="4"/>
  <c r="BK232" i="4"/>
  <c r="J196" i="4"/>
  <c r="BK180" i="4"/>
  <c r="BK161" i="4"/>
  <c r="J150" i="4"/>
  <c r="J267" i="4"/>
  <c r="BK251" i="4"/>
  <c r="J234" i="4"/>
  <c r="BK218" i="4"/>
  <c r="BK207" i="4"/>
  <c r="BK192" i="4"/>
  <c r="J176" i="4"/>
  <c r="BK168" i="4"/>
  <c r="BK149" i="4"/>
  <c r="J260" i="4"/>
  <c r="BK240" i="4"/>
  <c r="BK224" i="4"/>
  <c r="J210" i="4"/>
  <c r="J181" i="4"/>
  <c r="BK170" i="4"/>
  <c r="BK153" i="4"/>
  <c r="BK154" i="4"/>
  <c r="BK185" i="5"/>
  <c r="BK162" i="5"/>
  <c r="J141" i="5"/>
  <c r="J191" i="5"/>
  <c r="BK163" i="5"/>
  <c r="BK146" i="5"/>
  <c r="J197" i="5"/>
  <c r="J186" i="5"/>
  <c r="J176" i="5"/>
  <c r="BK156" i="5"/>
  <c r="J142" i="5"/>
  <c r="BK197" i="5"/>
  <c r="BK180" i="5"/>
  <c r="J160" i="5"/>
  <c r="J146" i="5"/>
  <c r="BK142" i="5"/>
  <c r="BK188" i="5"/>
  <c r="BK176" i="5"/>
  <c r="J152" i="5"/>
  <c r="J139" i="5"/>
  <c r="BK130" i="5"/>
  <c r="J164" i="6"/>
  <c r="J149" i="6"/>
  <c r="J139" i="6"/>
  <c r="BK209" i="6"/>
  <c r="J193" i="6"/>
  <c r="J172" i="6"/>
  <c r="BK158" i="6"/>
  <c r="J146" i="6"/>
  <c r="J207" i="6"/>
  <c r="J185" i="6"/>
  <c r="BK175" i="6"/>
  <c r="J163" i="6"/>
  <c r="BK151" i="6"/>
  <c r="BK133" i="6"/>
  <c r="J127" i="7"/>
  <c r="BK130" i="8"/>
  <c r="BK139" i="9"/>
  <c r="BK143" i="9"/>
  <c r="J148" i="9"/>
  <c r="BK142" i="9"/>
  <c r="J130" i="9"/>
  <c r="J146" i="9"/>
  <c r="J264" i="10"/>
  <c r="BK248" i="10"/>
  <c r="BK227" i="10"/>
  <c r="BK203" i="10"/>
  <c r="BK184" i="10"/>
  <c r="J160" i="10"/>
  <c r="J154" i="10"/>
  <c r="BK276" i="10"/>
  <c r="J262" i="10"/>
  <c r="J247" i="10"/>
  <c r="BK219" i="10"/>
  <c r="J207" i="10"/>
  <c r="BK200" i="10"/>
  <c r="BK183" i="10"/>
  <c r="J165" i="10"/>
  <c r="BK148" i="10"/>
  <c r="J272" i="10"/>
  <c r="BK224" i="10"/>
  <c r="J201" i="10"/>
  <c r="J173" i="10"/>
  <c r="J139" i="10"/>
  <c r="J271" i="10"/>
  <c r="J260" i="10"/>
  <c r="BK238" i="10"/>
  <c r="J193" i="10"/>
  <c r="BK165" i="10"/>
  <c r="J145" i="10"/>
  <c r="BK139" i="10"/>
  <c r="J267" i="10"/>
  <c r="J246" i="10"/>
  <c r="J230" i="10"/>
  <c r="J221" i="10"/>
  <c r="BK211" i="10"/>
  <c r="J203" i="10"/>
  <c r="J183" i="10"/>
  <c r="J163" i="10"/>
  <c r="J151" i="10"/>
  <c r="J252" i="10"/>
  <c r="BK232" i="10"/>
  <c r="BK199" i="10"/>
  <c r="J189" i="10"/>
  <c r="BK156" i="10"/>
  <c r="J146" i="10"/>
  <c r="J125" i="11"/>
  <c r="BK124" i="11"/>
  <c r="BK132" i="11"/>
  <c r="J124" i="11"/>
  <c r="BK147" i="12"/>
  <c r="BK133" i="12"/>
  <c r="BK134" i="12"/>
  <c r="BK137" i="12"/>
  <c r="J152" i="12"/>
  <c r="BK153" i="12"/>
  <c r="BK126" i="12"/>
  <c r="J134" i="12"/>
  <c r="J152" i="13"/>
  <c r="J141" i="13"/>
  <c r="BK172" i="13"/>
  <c r="J136" i="13"/>
  <c r="BK167" i="13"/>
  <c r="J146" i="13"/>
  <c r="BK174" i="13"/>
  <c r="J159" i="13"/>
  <c r="BK136" i="13"/>
  <c r="BK159" i="13"/>
  <c r="BK142" i="13"/>
  <c r="J256" i="14"/>
  <c r="J246" i="14"/>
  <c r="J218" i="14"/>
  <c r="J200" i="14"/>
  <c r="BK186" i="14"/>
  <c r="J169" i="14"/>
  <c r="J158" i="14"/>
  <c r="BK142" i="14"/>
  <c r="BK266" i="14"/>
  <c r="BK242" i="14"/>
  <c r="J223" i="14"/>
  <c r="BK211" i="14"/>
  <c r="BK193" i="14"/>
  <c r="J168" i="14"/>
  <c r="BK151" i="14"/>
  <c r="BK141" i="14"/>
  <c r="J133" i="14"/>
  <c r="J264" i="14"/>
  <c r="BK238" i="14"/>
  <c r="BK222" i="14"/>
  <c r="J198" i="14"/>
  <c r="J180" i="14"/>
  <c r="BK155" i="14"/>
  <c r="BK270" i="14"/>
  <c r="BK243" i="14"/>
  <c r="BK229" i="14"/>
  <c r="J208" i="14"/>
  <c r="BK200" i="14"/>
  <c r="BK236" i="14"/>
  <c r="J220" i="14"/>
  <c r="BK213" i="14"/>
  <c r="BK198" i="14"/>
  <c r="BK180" i="14"/>
  <c r="BK168" i="14"/>
  <c r="J154" i="14"/>
  <c r="J138" i="14"/>
  <c r="J232" i="15"/>
  <c r="J204" i="15"/>
  <c r="BK188" i="15"/>
  <c r="J162" i="15"/>
  <c r="BK154" i="15"/>
  <c r="J147" i="15"/>
  <c r="BK215" i="15"/>
  <c r="BK190" i="15"/>
  <c r="J185" i="15"/>
  <c r="BK151" i="15"/>
  <c r="BK232" i="15"/>
  <c r="J222" i="15"/>
  <c r="J212" i="15"/>
  <c r="BK180" i="15"/>
  <c r="BK145" i="15"/>
  <c r="J230" i="15"/>
  <c r="BK219" i="15"/>
  <c r="J205" i="15"/>
  <c r="J193" i="15"/>
  <c r="BK183" i="15"/>
  <c r="J171" i="15"/>
  <c r="J153" i="15"/>
  <c r="BK142" i="15"/>
  <c r="BK230" i="15"/>
  <c r="BK203" i="15"/>
  <c r="BK171" i="15"/>
  <c r="BK220" i="15"/>
  <c r="J201" i="15"/>
  <c r="J184" i="15"/>
  <c r="J169" i="15"/>
  <c r="J155" i="15"/>
  <c r="BK140" i="15"/>
  <c r="BK230" i="16"/>
  <c r="J218" i="16"/>
  <c r="J192" i="16"/>
  <c r="J182" i="16"/>
  <c r="J158" i="16"/>
  <c r="BK143" i="16"/>
  <c r="J227" i="16"/>
  <c r="J210" i="16"/>
  <c r="BK198" i="16"/>
  <c r="J172" i="16"/>
  <c r="BK154" i="16"/>
  <c r="J138" i="16"/>
  <c r="J209" i="16"/>
  <c r="J185" i="16"/>
  <c r="J153" i="16"/>
  <c r="BK224" i="16"/>
  <c r="J206" i="16"/>
  <c r="BK186" i="16"/>
  <c r="BK156" i="16"/>
  <c r="J147" i="16"/>
  <c r="BK236" i="16"/>
  <c r="BK220" i="16"/>
  <c r="J196" i="16"/>
  <c r="J187" i="16"/>
  <c r="J176" i="16"/>
  <c r="J161" i="16"/>
  <c r="J140" i="16"/>
  <c r="J229" i="16"/>
  <c r="J208" i="16"/>
  <c r="J184" i="16"/>
  <c r="BK166" i="16"/>
  <c r="BK228" i="17"/>
  <c r="BK216" i="17"/>
  <c r="BK199" i="17"/>
  <c r="J178" i="17"/>
  <c r="BK171" i="17"/>
  <c r="J152" i="17"/>
  <c r="BK229" i="17"/>
  <c r="J221" i="17"/>
  <c r="J197" i="17"/>
  <c r="BK191" i="17"/>
  <c r="BK179" i="17"/>
  <c r="J163" i="17"/>
  <c r="J149" i="17"/>
  <c r="J222" i="17"/>
  <c r="J202" i="17"/>
  <c r="J180" i="17"/>
  <c r="J155" i="17"/>
  <c r="BK141" i="17"/>
  <c r="J228" i="17"/>
  <c r="J208" i="17"/>
  <c r="BK186" i="17"/>
  <c r="BK176" i="17"/>
  <c r="BK159" i="17"/>
  <c r="BK134" i="17"/>
  <c r="J198" i="17"/>
  <c r="J181" i="17"/>
  <c r="J158" i="17"/>
  <c r="BK139" i="17"/>
  <c r="BK209" i="18"/>
  <c r="J187" i="18"/>
  <c r="BK173" i="18"/>
  <c r="J164" i="18"/>
  <c r="BK141" i="18"/>
  <c r="J132" i="18"/>
  <c r="BK183" i="18"/>
  <c r="BK176" i="18"/>
  <c r="J163" i="18"/>
  <c r="J145" i="18"/>
  <c r="J209" i="18"/>
  <c r="J192" i="18"/>
  <c r="BK164" i="18"/>
  <c r="J150" i="18"/>
  <c r="BK136" i="18"/>
  <c r="J199" i="18"/>
  <c r="J183" i="18"/>
  <c r="BK167" i="18"/>
  <c r="BK162" i="18"/>
  <c r="BK147" i="18"/>
  <c r="J204" i="18"/>
  <c r="J178" i="18"/>
  <c r="BK165" i="18"/>
  <c r="J146" i="18"/>
  <c r="J133" i="18"/>
  <c r="J166" i="19"/>
  <c r="J146" i="19"/>
  <c r="BK204" i="19"/>
  <c r="BK192" i="19"/>
  <c r="BK179" i="19"/>
  <c r="BK167" i="19"/>
  <c r="J148" i="19"/>
  <c r="BK216" i="19"/>
  <c r="BK197" i="19"/>
  <c r="J173" i="19"/>
  <c r="BK144" i="19"/>
  <c r="J217" i="19"/>
  <c r="BK201" i="19"/>
  <c r="BK181" i="19"/>
  <c r="J151" i="19"/>
  <c r="J137" i="19"/>
  <c r="BK209" i="19"/>
  <c r="J191" i="19"/>
  <c r="J179" i="19"/>
  <c r="BK165" i="19"/>
  <c r="BK138" i="19"/>
  <c r="J206" i="19"/>
  <c r="J170" i="19"/>
  <c r="BK148" i="19"/>
  <c r="J189" i="20"/>
  <c r="BK170" i="20"/>
  <c r="J135" i="20"/>
  <c r="J208" i="20"/>
  <c r="BK184" i="20"/>
  <c r="J171" i="20"/>
  <c r="BK156" i="20"/>
  <c r="BK143" i="20"/>
  <c r="J199" i="20"/>
  <c r="BK188" i="20"/>
  <c r="BK173" i="20"/>
  <c r="BK149" i="20"/>
  <c r="BK134" i="20"/>
  <c r="J203" i="20"/>
  <c r="BK174" i="20"/>
  <c r="J164" i="20"/>
  <c r="BK147" i="20"/>
  <c r="BK216" i="21"/>
  <c r="J197" i="21"/>
  <c r="BK175" i="21"/>
  <c r="J157" i="21"/>
  <c r="BK146" i="21"/>
  <c r="J135" i="21"/>
  <c r="BK207" i="21"/>
  <c r="BK189" i="21"/>
  <c r="J174" i="21"/>
  <c r="BK145" i="21"/>
  <c r="BK194" i="21"/>
  <c r="BK188" i="21"/>
  <c r="J180" i="21"/>
  <c r="J166" i="21"/>
  <c r="J149" i="21"/>
  <c r="BK136" i="21"/>
  <c r="J173" i="21"/>
  <c r="BK155" i="21"/>
  <c r="BK135" i="21"/>
  <c r="J214" i="21"/>
  <c r="BK202" i="21"/>
  <c r="J187" i="21"/>
  <c r="J158" i="21"/>
  <c r="J137" i="21"/>
  <c r="J215" i="21"/>
  <c r="J190" i="21"/>
  <c r="J176" i="21"/>
  <c r="BK149" i="21"/>
  <c r="J238" i="22"/>
  <c r="J210" i="22"/>
  <c r="J195" i="22"/>
  <c r="BK165" i="22"/>
  <c r="BK141" i="22"/>
  <c r="J237" i="22"/>
  <c r="J199" i="22"/>
  <c r="BK182" i="22"/>
  <c r="BK167" i="22"/>
  <c r="J153" i="22"/>
  <c r="J136" i="22"/>
  <c r="BK227" i="22"/>
  <c r="BK218" i="22"/>
  <c r="J185" i="22"/>
  <c r="J163" i="22"/>
  <c r="BK139" i="22"/>
  <c r="BK231" i="22"/>
  <c r="J219" i="22"/>
  <c r="BK199" i="22"/>
  <c r="J187" i="22"/>
  <c r="J159" i="22"/>
  <c r="J139" i="22"/>
  <c r="J243" i="22"/>
  <c r="J226" i="22"/>
  <c r="J200" i="22"/>
  <c r="J183" i="22"/>
  <c r="J166" i="22"/>
  <c r="BK150" i="22"/>
  <c r="BK240" i="22"/>
  <c r="BK220" i="22"/>
  <c r="J188" i="22"/>
  <c r="BK177" i="22"/>
  <c r="BK162" i="22"/>
  <c r="BK142" i="22"/>
  <c r="BK213" i="23"/>
  <c r="BK202" i="23"/>
  <c r="J191" i="23"/>
  <c r="BK183" i="23"/>
  <c r="J162" i="23"/>
  <c r="J152" i="23"/>
  <c r="BK142" i="23"/>
  <c r="BK133" i="23"/>
  <c r="J204" i="23"/>
  <c r="J178" i="23"/>
  <c r="J145" i="23"/>
  <c r="J215" i="23"/>
  <c r="BK193" i="23"/>
  <c r="BK176" i="23"/>
  <c r="J158" i="23"/>
  <c r="BK211" i="23"/>
  <c r="BK180" i="23"/>
  <c r="J165" i="23"/>
  <c r="J138" i="23"/>
  <c r="BK218" i="23"/>
  <c r="J190" i="23"/>
  <c r="BK169" i="23"/>
  <c r="J218" i="23"/>
  <c r="J195" i="23"/>
  <c r="BK162" i="23"/>
  <c r="BK144" i="23"/>
  <c r="J185" i="24"/>
  <c r="BK171" i="24"/>
  <c r="J141" i="24"/>
  <c r="J208" i="24"/>
  <c r="J194" i="24"/>
  <c r="BK175" i="24"/>
  <c r="J163" i="24"/>
  <c r="BK146" i="24"/>
  <c r="BK212" i="24"/>
  <c r="BK184" i="24"/>
  <c r="BK170" i="24"/>
  <c r="J150" i="24"/>
  <c r="J137" i="24"/>
  <c r="BK196" i="24"/>
  <c r="BK165" i="24"/>
  <c r="J138" i="24"/>
  <c r="J184" i="24"/>
  <c r="BK167" i="24"/>
  <c r="J135" i="24"/>
  <c r="BK194" i="24"/>
  <c r="BK178" i="24"/>
  <c r="BK149" i="24"/>
  <c r="BK209" i="25"/>
  <c r="BK181" i="25"/>
  <c r="BK152" i="25"/>
  <c r="J135" i="25"/>
  <c r="J198" i="25"/>
  <c r="BK180" i="25"/>
  <c r="BK163" i="25"/>
  <c r="BK153" i="25"/>
  <c r="BK139" i="25"/>
  <c r="J190" i="25"/>
  <c r="J164" i="25"/>
  <c r="BK143" i="25"/>
  <c r="BK211" i="25"/>
  <c r="BK172" i="25"/>
  <c r="BK164" i="25"/>
  <c r="J138" i="25"/>
  <c r="J207" i="25"/>
  <c r="BK184" i="25"/>
  <c r="J170" i="25"/>
  <c r="BK148" i="25"/>
  <c r="J201" i="25"/>
  <c r="J186" i="25"/>
  <c r="BK162" i="25"/>
  <c r="J139" i="25"/>
  <c r="BK188" i="26"/>
  <c r="J166" i="26"/>
  <c r="J148" i="26"/>
  <c r="BK207" i="26"/>
  <c r="BK193" i="26"/>
  <c r="J177" i="26"/>
  <c r="J163" i="26"/>
  <c r="BK147" i="26"/>
  <c r="J142" i="26"/>
  <c r="J197" i="26"/>
  <c r="J169" i="26"/>
  <c r="BK134" i="26"/>
  <c r="J194" i="26"/>
  <c r="J176" i="26"/>
  <c r="BK146" i="26"/>
  <c r="J135" i="26"/>
  <c r="BK209" i="26"/>
  <c r="BK178" i="26"/>
  <c r="BK161" i="26"/>
  <c r="BK136" i="26"/>
  <c r="J209" i="26"/>
  <c r="J180" i="26"/>
  <c r="BK166" i="26"/>
  <c r="BK151" i="26"/>
  <c r="BK184" i="27"/>
  <c r="BK172" i="27"/>
  <c r="BK166" i="27"/>
  <c r="BK137" i="27"/>
  <c r="J159" i="27"/>
  <c r="BK139" i="27"/>
  <c r="J180" i="27"/>
  <c r="BK165" i="27"/>
  <c r="BK155" i="27"/>
  <c r="J163" i="27"/>
  <c r="J156" i="27"/>
  <c r="BK138" i="27"/>
  <c r="J130" i="27"/>
  <c r="BK154" i="27"/>
  <c r="J134" i="27"/>
  <c r="J172" i="27"/>
  <c r="J165" i="27"/>
  <c r="BK146" i="27"/>
  <c r="J144" i="28"/>
  <c r="BK143" i="28"/>
  <c r="J127" i="28"/>
  <c r="J155" i="28"/>
  <c r="BK138" i="28"/>
  <c r="J161" i="28"/>
  <c r="BK154" i="28"/>
  <c r="BK126" i="28"/>
  <c r="J142" i="2"/>
  <c r="J140" i="2"/>
  <c r="BK137" i="2"/>
  <c r="BK135" i="2"/>
  <c r="J132" i="2"/>
  <c r="J129" i="2"/>
  <c r="J127" i="2"/>
  <c r="BK216" i="3"/>
  <c r="BK206" i="3"/>
  <c r="BK198" i="3"/>
  <c r="BK167" i="3"/>
  <c r="J153" i="3"/>
  <c r="BK140" i="3"/>
  <c r="BK224" i="3"/>
  <c r="J193" i="3"/>
  <c r="BK164" i="3"/>
  <c r="J140" i="3"/>
  <c r="J209" i="3"/>
  <c r="BK193" i="3"/>
  <c r="BK177" i="3"/>
  <c r="BK150" i="3"/>
  <c r="J224" i="3"/>
  <c r="BK205" i="3"/>
  <c r="J178" i="3"/>
  <c r="BK169" i="3"/>
  <c r="BK231" i="3"/>
  <c r="J211" i="3"/>
  <c r="BK175" i="3"/>
  <c r="J156" i="3"/>
  <c r="J141" i="3"/>
  <c r="J226" i="3"/>
  <c r="J196" i="3"/>
  <c r="J176" i="3"/>
  <c r="BK163" i="3"/>
  <c r="BK146" i="3"/>
  <c r="J262" i="4"/>
  <c r="J251" i="4"/>
  <c r="J238" i="4"/>
  <c r="J223" i="4"/>
  <c r="BK193" i="4"/>
  <c r="BK151" i="4"/>
  <c r="BK259" i="4"/>
  <c r="BK234" i="4"/>
  <c r="J220" i="4"/>
  <c r="J202" i="4"/>
  <c r="BK186" i="4"/>
  <c r="BK172" i="4"/>
  <c r="J156" i="4"/>
  <c r="BK150" i="4"/>
  <c r="BK267" i="4"/>
  <c r="J249" i="4"/>
  <c r="J229" i="4"/>
  <c r="BK206" i="4"/>
  <c r="J186" i="4"/>
  <c r="J168" i="4"/>
  <c r="BK272" i="4"/>
  <c r="J257" i="4"/>
  <c r="J248" i="4"/>
  <c r="BK237" i="4"/>
  <c r="BK223" i="4"/>
  <c r="BK212" i="4"/>
  <c r="J193" i="4"/>
  <c r="BK181" i="4"/>
  <c r="J173" i="4"/>
  <c r="J153" i="4"/>
  <c r="J261" i="4"/>
  <c r="J239" i="4"/>
  <c r="J215" i="4"/>
  <c r="J195" i="4"/>
  <c r="BK176" i="4"/>
  <c r="J165" i="4"/>
  <c r="BK156" i="4"/>
  <c r="BK143" i="4"/>
  <c r="BK174" i="5"/>
  <c r="J158" i="5"/>
  <c r="BK143" i="5"/>
  <c r="BK199" i="5"/>
  <c r="BK184" i="5"/>
  <c r="BK159" i="5"/>
  <c r="J138" i="5"/>
  <c r="J196" i="5"/>
  <c r="J190" i="5"/>
  <c r="BK177" i="5"/>
  <c r="J162" i="5"/>
  <c r="BK151" i="5"/>
  <c r="J136" i="5"/>
  <c r="BK196" i="5"/>
  <c r="BK175" i="5"/>
  <c r="BK165" i="5"/>
  <c r="J156" i="5"/>
  <c r="J134" i="5"/>
  <c r="J177" i="5"/>
  <c r="J163" i="5"/>
  <c r="BK147" i="5"/>
  <c r="BK138" i="5"/>
  <c r="J165" i="6"/>
  <c r="BK150" i="6"/>
  <c r="BK143" i="6"/>
  <c r="J212" i="6"/>
  <c r="BK197" i="6"/>
  <c r="BK181" i="6"/>
  <c r="BK162" i="6"/>
  <c r="BK148" i="6"/>
  <c r="BK208" i="6"/>
  <c r="BK195" i="6"/>
  <c r="J180" i="6"/>
  <c r="BK165" i="6"/>
  <c r="J153" i="6"/>
  <c r="BK125" i="7"/>
  <c r="BK129" i="8"/>
  <c r="J128" i="8"/>
  <c r="BK145" i="9"/>
  <c r="J131" i="9"/>
  <c r="J135" i="9"/>
  <c r="J143" i="9"/>
  <c r="BK132" i="9"/>
  <c r="J141" i="9"/>
  <c r="BK127" i="9"/>
  <c r="J125" i="9"/>
  <c r="BK267" i="10"/>
  <c r="J253" i="10"/>
  <c r="J243" i="10"/>
  <c r="BK217" i="10"/>
  <c r="BK196" i="10"/>
  <c r="J187" i="10"/>
  <c r="BK169" i="10"/>
  <c r="J148" i="10"/>
  <c r="J278" i="10"/>
  <c r="BK271" i="10"/>
  <c r="BK256" i="10"/>
  <c r="BK213" i="10"/>
  <c r="J202" i="10"/>
  <c r="BK185" i="10"/>
  <c r="J169" i="10"/>
  <c r="J159" i="10"/>
  <c r="J136" i="10"/>
  <c r="BK240" i="10"/>
  <c r="J216" i="10"/>
  <c r="J185" i="10"/>
  <c r="BK151" i="10"/>
  <c r="BK277" i="10"/>
  <c r="BK253" i="10"/>
  <c r="BK228" i="10"/>
  <c r="BK195" i="10"/>
  <c r="J170" i="10"/>
  <c r="BK154" i="10"/>
  <c r="BK136" i="10"/>
  <c r="BK264" i="10"/>
  <c r="BK242" i="10"/>
  <c r="J229" i="10"/>
  <c r="J218" i="10"/>
  <c r="BK204" i="10"/>
  <c r="J192" i="10"/>
  <c r="J164" i="10"/>
  <c r="J150" i="10"/>
  <c r="J256" i="10"/>
  <c r="BK237" i="10"/>
  <c r="J214" i="10"/>
  <c r="BK193" i="10"/>
  <c r="BK187" i="10"/>
  <c r="BK162" i="10"/>
  <c r="J147" i="10"/>
  <c r="J127" i="11"/>
  <c r="BK128" i="11"/>
  <c r="J134" i="11"/>
  <c r="J130" i="11"/>
  <c r="BK126" i="11"/>
  <c r="J135" i="12"/>
  <c r="BK144" i="12"/>
  <c r="J144" i="12"/>
  <c r="BK128" i="12"/>
  <c r="BK151" i="12"/>
  <c r="J155" i="12"/>
  <c r="BK132" i="12"/>
  <c r="J145" i="12"/>
  <c r="J173" i="13"/>
  <c r="BK147" i="13"/>
  <c r="BK137" i="13"/>
  <c r="BK155" i="13"/>
  <c r="J132" i="13"/>
  <c r="J161" i="13"/>
  <c r="J144" i="13"/>
  <c r="J167" i="13"/>
  <c r="J148" i="13"/>
  <c r="BK133" i="13"/>
  <c r="J171" i="13"/>
  <c r="J150" i="13"/>
  <c r="J137" i="13"/>
  <c r="BK253" i="14"/>
  <c r="BK245" i="14"/>
  <c r="BK237" i="14"/>
  <c r="BK215" i="14"/>
  <c r="BK202" i="14"/>
  <c r="BK191" i="14"/>
  <c r="BK175" i="14"/>
  <c r="J157" i="14"/>
  <c r="J141" i="14"/>
  <c r="J261" i="14"/>
  <c r="BK250" i="14"/>
  <c r="BK227" i="14"/>
  <c r="BK209" i="14"/>
  <c r="BK187" i="14"/>
  <c r="BK172" i="14"/>
  <c r="BK158" i="14"/>
  <c r="BK147" i="14"/>
  <c r="BK137" i="14"/>
  <c r="BK271" i="14"/>
  <c r="BK262" i="14"/>
  <c r="BK240" i="14"/>
  <c r="BK210" i="14"/>
  <c r="BK201" i="14"/>
  <c r="BK185" i="14"/>
  <c r="BK161" i="14"/>
  <c r="BK148" i="14"/>
  <c r="BK265" i="14"/>
  <c r="BK239" i="14"/>
  <c r="J222" i="14"/>
  <c r="J209" i="14"/>
  <c r="J189" i="14"/>
  <c r="J188" i="14"/>
  <c r="J184" i="14"/>
  <c r="J172" i="14"/>
  <c r="BK164" i="14"/>
  <c r="BK145" i="14"/>
  <c r="J134" i="14"/>
  <c r="BK272" i="14"/>
  <c r="J265" i="14"/>
  <c r="J263" i="14"/>
  <c r="BK261" i="14"/>
  <c r="J252" i="14"/>
  <c r="J250" i="14"/>
  <c r="BK244" i="14"/>
  <c r="BK226" i="14"/>
  <c r="BK195" i="14"/>
  <c r="J187" i="14"/>
  <c r="J176" i="14"/>
  <c r="J163" i="14"/>
  <c r="J144" i="14"/>
  <c r="BK134" i="14"/>
  <c r="BK207" i="15"/>
  <c r="J181" i="15"/>
  <c r="J175" i="15"/>
  <c r="BK156" i="15"/>
  <c r="J148" i="15"/>
  <c r="BK137" i="15"/>
  <c r="BK205" i="15"/>
  <c r="BK189" i="15"/>
  <c r="BK184" i="15"/>
  <c r="J152" i="15"/>
  <c r="J134" i="15"/>
  <c r="BK227" i="15"/>
  <c r="J220" i="15"/>
  <c r="BK193" i="15"/>
  <c r="J172" i="15"/>
  <c r="J141" i="15"/>
  <c r="BK225" i="15"/>
  <c r="J216" i="15"/>
  <c r="J197" i="15"/>
  <c r="J186" i="15"/>
  <c r="BK155" i="15"/>
  <c r="J145" i="15"/>
  <c r="BK134" i="15"/>
  <c r="J195" i="15"/>
  <c r="BK168" i="15"/>
  <c r="J159" i="15"/>
  <c r="BK200" i="15"/>
  <c r="BK182" i="15"/>
  <c r="BK167" i="15"/>
  <c r="BK148" i="15"/>
  <c r="J137" i="15"/>
  <c r="J223" i="16"/>
  <c r="BK201" i="16"/>
  <c r="J186" i="16"/>
  <c r="J168" i="16"/>
  <c r="J150" i="16"/>
  <c r="J237" i="16"/>
  <c r="BK221" i="16"/>
  <c r="BK203" i="16"/>
  <c r="BK179" i="16"/>
  <c r="BK164" i="16"/>
  <c r="J146" i="16"/>
  <c r="J139" i="16"/>
  <c r="J224" i="16"/>
  <c r="BK195" i="16"/>
  <c r="BK176" i="16"/>
  <c r="BK237" i="16"/>
  <c r="J213" i="16"/>
  <c r="BK187" i="16"/>
  <c r="J169" i="16"/>
  <c r="BK152" i="16"/>
  <c r="J230" i="16"/>
  <c r="BK204" i="16"/>
  <c r="J194" i="16"/>
  <c r="BK184" i="16"/>
  <c r="J170" i="16"/>
  <c r="J148" i="16"/>
  <c r="BK234" i="16"/>
  <c r="BK227" i="16"/>
  <c r="BK206" i="16"/>
  <c r="BK191" i="16"/>
  <c r="J171" i="16"/>
  <c r="BK158" i="16"/>
  <c r="BK142" i="16"/>
  <c r="BK221" i="17"/>
  <c r="BK209" i="17"/>
  <c r="J201" i="17"/>
  <c r="BK185" i="17"/>
  <c r="J173" i="17"/>
  <c r="BK156" i="17"/>
  <c r="BK140" i="17"/>
  <c r="BK227" i="17"/>
  <c r="J214" i="17"/>
  <c r="BK194" i="17"/>
  <c r="BK189" i="17"/>
  <c r="BK167" i="17"/>
  <c r="BK150" i="17"/>
  <c r="J138" i="17"/>
  <c r="BK217" i="17"/>
  <c r="BK201" i="17"/>
  <c r="J177" i="17"/>
  <c r="J159" i="17"/>
  <c r="BK143" i="17"/>
  <c r="J223" i="17"/>
  <c r="J205" i="17"/>
  <c r="BK188" i="17"/>
  <c r="BK170" i="17"/>
  <c r="BK152" i="17"/>
  <c r="BK205" i="17"/>
  <c r="J185" i="17"/>
  <c r="J167" i="17"/>
  <c r="BK153" i="17"/>
  <c r="J146" i="17"/>
  <c r="BK137" i="17"/>
  <c r="BK205" i="18"/>
  <c r="BK184" i="18"/>
  <c r="BK168" i="18"/>
  <c r="BK151" i="18"/>
  <c r="BK133" i="18"/>
  <c r="J196" i="18"/>
  <c r="BK178" i="18"/>
  <c r="BK172" i="18"/>
  <c r="BK161" i="18"/>
  <c r="J139" i="18"/>
  <c r="J202" i="18"/>
  <c r="J181" i="18"/>
  <c r="J156" i="18"/>
  <c r="J142" i="18"/>
  <c r="BK132" i="18"/>
  <c r="BK206" i="18"/>
  <c r="J193" i="18"/>
  <c r="J180" i="18"/>
  <c r="BK163" i="18"/>
  <c r="BK150" i="18"/>
  <c r="J206" i="18"/>
  <c r="BK190" i="18"/>
  <c r="J176" i="18"/>
  <c r="J161" i="18"/>
  <c r="BK145" i="18"/>
  <c r="BK218" i="19"/>
  <c r="J186" i="19"/>
  <c r="BK164" i="19"/>
  <c r="J220" i="19"/>
  <c r="BK190" i="19"/>
  <c r="J176" i="19"/>
  <c r="BK163" i="19"/>
  <c r="BK154" i="19"/>
  <c r="J222" i="19"/>
  <c r="J209" i="19"/>
  <c r="BK187" i="19"/>
  <c r="J162" i="19"/>
  <c r="J153" i="19"/>
  <c r="J139" i="19"/>
  <c r="J210" i="19"/>
  <c r="BK196" i="19"/>
  <c r="BK156" i="19"/>
  <c r="BK145" i="19"/>
  <c r="BK222" i="19"/>
  <c r="BK206" i="19"/>
  <c r="J190" i="19"/>
  <c r="BK173" i="19"/>
  <c r="BK160" i="19"/>
  <c r="J141" i="19"/>
  <c r="J211" i="19"/>
  <c r="BK191" i="19"/>
  <c r="BK183" i="19"/>
  <c r="BK153" i="19"/>
  <c r="BK140" i="19"/>
  <c r="J223" i="20"/>
  <c r="J184" i="20"/>
  <c r="BK166" i="20"/>
  <c r="BK154" i="20"/>
  <c r="J142" i="20"/>
  <c r="BK133" i="20"/>
  <c r="BK220" i="20"/>
  <c r="BK212" i="20"/>
  <c r="J198" i="20"/>
  <c r="J177" i="20"/>
  <c r="BK151" i="20"/>
  <c r="J134" i="20"/>
  <c r="BK218" i="20"/>
  <c r="BK198" i="20"/>
  <c r="BK178" i="20"/>
  <c r="J156" i="20"/>
  <c r="J143" i="20"/>
  <c r="BK219" i="20"/>
  <c r="BK199" i="20"/>
  <c r="J176" i="20"/>
  <c r="J153" i="20"/>
  <c r="BK136" i="20"/>
  <c r="J205" i="20"/>
  <c r="BK191" i="20"/>
  <c r="J174" i="20"/>
  <c r="J152" i="20"/>
  <c r="BK205" i="20"/>
  <c r="J195" i="20"/>
  <c r="BK187" i="20"/>
  <c r="BK169" i="20"/>
  <c r="J154" i="20"/>
  <c r="J139" i="20"/>
  <c r="J210" i="21"/>
  <c r="J183" i="21"/>
  <c r="J159" i="21"/>
  <c r="J152" i="21"/>
  <c r="J216" i="21"/>
  <c r="BK195" i="21"/>
  <c r="BK180" i="21"/>
  <c r="BK166" i="21"/>
  <c r="J140" i="21"/>
  <c r="BK204" i="21"/>
  <c r="BK176" i="21"/>
  <c r="BK153" i="21"/>
  <c r="BK141" i="21"/>
  <c r="J145" i="21"/>
  <c r="J220" i="21"/>
  <c r="BK210" i="21"/>
  <c r="BK197" i="21"/>
  <c r="J178" i="21"/>
  <c r="BK157" i="21"/>
  <c r="BK133" i="21"/>
  <c r="BK199" i="21"/>
  <c r="J186" i="21"/>
  <c r="J169" i="21"/>
  <c r="BK142" i="21"/>
  <c r="BK219" i="22"/>
  <c r="BK204" i="22"/>
  <c r="BK183" i="22"/>
  <c r="J168" i="22"/>
  <c r="J144" i="22"/>
  <c r="J244" i="22"/>
  <c r="J224" i="22"/>
  <c r="BK193" i="22"/>
  <c r="BK157" i="22"/>
  <c r="J147" i="22"/>
  <c r="BK230" i="22"/>
  <c r="BK216" i="22"/>
  <c r="J169" i="22"/>
  <c r="BK147" i="22"/>
  <c r="J239" i="22"/>
  <c r="J230" i="22"/>
  <c r="BK209" i="22"/>
  <c r="J192" i="22"/>
  <c r="J180" i="22"/>
  <c r="J156" i="22"/>
  <c r="J134" i="22"/>
  <c r="BK223" i="22"/>
  <c r="BK203" i="22"/>
  <c r="J189" i="22"/>
  <c r="J178" i="22"/>
  <c r="J161" i="22"/>
  <c r="BK144" i="22"/>
  <c r="BK136" i="22"/>
  <c r="BK234" i="22"/>
  <c r="J225" i="22"/>
  <c r="BK201" i="22"/>
  <c r="J179" i="22"/>
  <c r="J165" i="22"/>
  <c r="J148" i="22"/>
  <c r="J224" i="23"/>
  <c r="J210" i="23"/>
  <c r="BK197" i="23"/>
  <c r="J185" i="23"/>
  <c r="BK166" i="23"/>
  <c r="J153" i="23"/>
  <c r="BK140" i="23"/>
  <c r="BK221" i="23"/>
  <c r="BK194" i="23"/>
  <c r="J181" i="23"/>
  <c r="BK159" i="23"/>
  <c r="BK224" i="23"/>
  <c r="BK195" i="23"/>
  <c r="J182" i="23"/>
  <c r="J172" i="23"/>
  <c r="J150" i="23"/>
  <c r="J216" i="23"/>
  <c r="J192" i="23"/>
  <c r="J175" i="23"/>
  <c r="BK149" i="23"/>
  <c r="BK141" i="23"/>
  <c r="J221" i="23"/>
  <c r="BK201" i="23"/>
  <c r="BK170" i="23"/>
  <c r="BK153" i="23"/>
  <c r="J217" i="23"/>
  <c r="J197" i="23"/>
  <c r="J179" i="23"/>
  <c r="BK157" i="23"/>
  <c r="BK138" i="23"/>
  <c r="J182" i="24"/>
  <c r="BK161" i="24"/>
  <c r="J139" i="24"/>
  <c r="J203" i="24"/>
  <c r="J180" i="24"/>
  <c r="J161" i="24"/>
  <c r="J151" i="24"/>
  <c r="BK137" i="24"/>
  <c r="J204" i="24"/>
  <c r="BK182" i="24"/>
  <c r="J165" i="24"/>
  <c r="J149" i="24"/>
  <c r="J212" i="24"/>
  <c r="J205" i="24"/>
  <c r="J173" i="24"/>
  <c r="BK140" i="24"/>
  <c r="J190" i="24"/>
  <c r="BK180" i="24"/>
  <c r="J146" i="24"/>
  <c r="J133" i="24"/>
  <c r="BK187" i="24"/>
  <c r="BK153" i="24"/>
  <c r="BK203" i="25"/>
  <c r="BK179" i="25"/>
  <c r="J149" i="25"/>
  <c r="BK137" i="25"/>
  <c r="BK206" i="25"/>
  <c r="J184" i="25"/>
  <c r="BK171" i="25"/>
  <c r="BK155" i="25"/>
  <c r="J141" i="25"/>
  <c r="J169" i="25"/>
  <c r="J150" i="25"/>
  <c r="BK138" i="25"/>
  <c r="BK183" i="25"/>
  <c r="J163" i="25"/>
  <c r="J143" i="25"/>
  <c r="BK133" i="25"/>
  <c r="J204" i="25"/>
  <c r="J180" i="25"/>
  <c r="BK157" i="25"/>
  <c r="J208" i="25"/>
  <c r="J196" i="25"/>
  <c r="J183" i="25"/>
  <c r="J173" i="25"/>
  <c r="BK141" i="25"/>
  <c r="J191" i="26"/>
  <c r="J172" i="26"/>
  <c r="J155" i="26"/>
  <c r="J137" i="26"/>
  <c r="BK205" i="26"/>
  <c r="J190" i="26"/>
  <c r="BK172" i="26"/>
  <c r="J152" i="26"/>
  <c r="BK137" i="26"/>
  <c r="J205" i="26"/>
  <c r="J185" i="26"/>
  <c r="BK165" i="26"/>
  <c r="BK197" i="26"/>
  <c r="J179" i="26"/>
  <c r="J149" i="26"/>
  <c r="J138" i="26"/>
  <c r="J203" i="26"/>
  <c r="BK189" i="26"/>
  <c r="BK170" i="26"/>
  <c r="BK143" i="26"/>
  <c r="J211" i="26"/>
  <c r="J186" i="26"/>
  <c r="BK175" i="26"/>
  <c r="BK168" i="26"/>
  <c r="BK159" i="26"/>
  <c r="J145" i="26"/>
  <c r="J177" i="27"/>
  <c r="BK164" i="27"/>
  <c r="BK143" i="27"/>
  <c r="J161" i="27"/>
  <c r="BK142" i="27"/>
  <c r="BK128" i="27"/>
  <c r="BK179" i="27"/>
  <c r="J164" i="27"/>
  <c r="BK144" i="27"/>
  <c r="BK171" i="27"/>
  <c r="J152" i="27"/>
  <c r="J133" i="27"/>
  <c r="BK183" i="27"/>
  <c r="BK136" i="27"/>
  <c r="J183" i="27"/>
  <c r="J166" i="27"/>
  <c r="BK149" i="27"/>
  <c r="BK130" i="27"/>
  <c r="J167" i="28"/>
  <c r="BK148" i="28"/>
  <c r="BK131" i="28"/>
  <c r="J165" i="28"/>
  <c r="J141" i="28"/>
  <c r="BK165" i="28"/>
  <c r="J150" i="28"/>
  <c r="BK133" i="28"/>
  <c r="J149" i="28"/>
  <c r="BK130" i="28"/>
  <c r="BK147" i="28"/>
  <c r="BK135" i="28"/>
  <c r="BK159" i="28"/>
  <c r="J146" i="28"/>
  <c r="AS95" i="1"/>
  <c r="J136" i="2"/>
  <c r="BK133" i="2"/>
  <c r="BK129" i="2"/>
  <c r="J126" i="2"/>
  <c r="BK211" i="3"/>
  <c r="BK201" i="3"/>
  <c r="BK187" i="3"/>
  <c r="BK165" i="3"/>
  <c r="BK156" i="3"/>
  <c r="J139" i="3"/>
  <c r="BK221" i="3"/>
  <c r="J198" i="3"/>
  <c r="J168" i="3"/>
  <c r="J144" i="3"/>
  <c r="J230" i="3"/>
  <c r="J203" i="3"/>
  <c r="J179" i="3"/>
  <c r="BK160" i="3"/>
  <c r="BK232" i="3"/>
  <c r="J218" i="3"/>
  <c r="J187" i="3"/>
  <c r="BK171" i="3"/>
  <c r="BK154" i="3"/>
  <c r="BK217" i="3"/>
  <c r="J181" i="3"/>
  <c r="BK168" i="3"/>
  <c r="J149" i="3"/>
  <c r="J232" i="3"/>
  <c r="BK204" i="3"/>
  <c r="BK180" i="3"/>
  <c r="BK158" i="3"/>
  <c r="J273" i="4"/>
  <c r="J259" i="4"/>
  <c r="BK248" i="4"/>
  <c r="J235" i="4"/>
  <c r="BK219" i="4"/>
  <c r="BK201" i="4"/>
  <c r="J158" i="4"/>
  <c r="J269" i="4"/>
  <c r="J256" i="4"/>
  <c r="BK239" i="4"/>
  <c r="J224" i="4"/>
  <c r="BK205" i="4"/>
  <c r="J183" i="4"/>
  <c r="J169" i="4"/>
  <c r="BK155" i="4"/>
  <c r="BK147" i="4"/>
  <c r="BK264" i="4"/>
  <c r="BK253" i="4"/>
  <c r="J230" i="4"/>
  <c r="BK208" i="4"/>
  <c r="J190" i="4"/>
  <c r="BK173" i="4"/>
  <c r="J159" i="4"/>
  <c r="BK269" i="4"/>
  <c r="BK262" i="4"/>
  <c r="BK245" i="4"/>
  <c r="J233" i="4"/>
  <c r="BK214" i="4"/>
  <c r="J204" i="4"/>
  <c r="J187" i="4"/>
  <c r="BK174" i="4"/>
  <c r="J164" i="4"/>
  <c r="J142" i="4"/>
  <c r="BK242" i="4"/>
  <c r="BK238" i="4"/>
  <c r="BK221" i="4"/>
  <c r="BK204" i="4"/>
  <c r="J191" i="4"/>
  <c r="BK178" i="4"/>
  <c r="J166" i="4"/>
  <c r="J160" i="4"/>
  <c r="BK195" i="5"/>
  <c r="BK173" i="5"/>
  <c r="J157" i="5"/>
  <c r="BK152" i="5"/>
  <c r="J133" i="5"/>
  <c r="J195" i="5"/>
  <c r="J165" i="5"/>
  <c r="J147" i="5"/>
  <c r="J199" i="5"/>
  <c r="BK194" i="5"/>
  <c r="J185" i="5"/>
  <c r="J175" i="5"/>
  <c r="BK160" i="5"/>
  <c r="J140" i="5"/>
  <c r="BK134" i="5"/>
  <c r="J181" i="5"/>
  <c r="BK169" i="5"/>
  <c r="BK148" i="5"/>
  <c r="BK136" i="5"/>
  <c r="J189" i="5"/>
  <c r="J180" i="5"/>
  <c r="BK154" i="5"/>
  <c r="BK141" i="5"/>
  <c r="BK133" i="5"/>
  <c r="J167" i="6"/>
  <c r="J152" i="6"/>
  <c r="BK144" i="6"/>
  <c r="BK134" i="6"/>
  <c r="J199" i="6"/>
  <c r="BK184" i="6"/>
  <c r="BK163" i="6"/>
  <c r="BK152" i="6"/>
  <c r="J144" i="6"/>
  <c r="BK203" i="6"/>
  <c r="J191" i="6"/>
  <c r="J176" i="6"/>
  <c r="BK160" i="6"/>
  <c r="BK147" i="6"/>
  <c r="J129" i="6"/>
  <c r="J125" i="7"/>
  <c r="J129" i="8"/>
  <c r="BK148" i="9"/>
  <c r="BK135" i="9"/>
  <c r="J147" i="9"/>
  <c r="BK126" i="9"/>
  <c r="J132" i="9"/>
  <c r="J144" i="9"/>
  <c r="J126" i="9"/>
  <c r="BK130" i="9"/>
  <c r="BK274" i="10"/>
  <c r="BK260" i="10"/>
  <c r="J236" i="10"/>
  <c r="J209" i="10"/>
  <c r="J191" i="10"/>
  <c r="J177" i="10"/>
  <c r="J157" i="10"/>
  <c r="BK142" i="10"/>
  <c r="J273" i="10"/>
  <c r="BK252" i="10"/>
  <c r="J232" i="10"/>
  <c r="BK215" i="10"/>
  <c r="BK206" i="10"/>
  <c r="J197" i="10"/>
  <c r="BK177" i="10"/>
  <c r="BK161" i="10"/>
  <c r="J149" i="10"/>
  <c r="J275" i="10"/>
  <c r="BK241" i="10"/>
  <c r="BK226" i="10"/>
  <c r="J213" i="10"/>
  <c r="BK191" i="10"/>
  <c r="BK163" i="10"/>
  <c r="BK145" i="10"/>
  <c r="BK137" i="10"/>
  <c r="BK266" i="10"/>
  <c r="J251" i="10"/>
  <c r="J211" i="10"/>
  <c r="J161" i="10"/>
  <c r="J144" i="10"/>
  <c r="J137" i="10"/>
  <c r="BK265" i="10"/>
  <c r="J258" i="10"/>
  <c r="BK239" i="10"/>
  <c r="J227" i="10"/>
  <c r="J208" i="10"/>
  <c r="J195" i="10"/>
  <c r="BK172" i="10"/>
  <c r="J153" i="10"/>
  <c r="BK140" i="10"/>
  <c r="J244" i="10"/>
  <c r="BK216" i="10"/>
  <c r="BK197" i="10"/>
  <c r="BK180" i="10"/>
  <c r="BK170" i="10"/>
  <c r="BK143" i="10"/>
  <c r="J126" i="11"/>
  <c r="BK123" i="11"/>
  <c r="BK127" i="11"/>
  <c r="BK125" i="11"/>
  <c r="J123" i="11"/>
  <c r="J143" i="12"/>
  <c r="BK145" i="12"/>
  <c r="BK131" i="12"/>
  <c r="J139" i="12"/>
  <c r="J127" i="12"/>
  <c r="J141" i="12"/>
  <c r="J142" i="12"/>
  <c r="BK150" i="12"/>
  <c r="BK141" i="12"/>
  <c r="J170" i="13"/>
  <c r="BK157" i="13"/>
  <c r="J142" i="13"/>
  <c r="J133" i="13"/>
  <c r="J156" i="13"/>
  <c r="BK141" i="13"/>
  <c r="BK169" i="13"/>
  <c r="BK156" i="13"/>
  <c r="BK138" i="13"/>
  <c r="J157" i="13"/>
  <c r="BK134" i="13"/>
  <c r="J172" i="13"/>
  <c r="BK143" i="13"/>
  <c r="BK132" i="13"/>
  <c r="J254" i="14"/>
  <c r="BK247" i="14"/>
  <c r="BK223" i="14"/>
  <c r="J213" i="14"/>
  <c r="BK197" i="14"/>
  <c r="BK178" i="14"/>
  <c r="BK159" i="14"/>
  <c r="J151" i="14"/>
  <c r="J145" i="14"/>
  <c r="BK136" i="14"/>
  <c r="J259" i="14"/>
  <c r="BK252" i="14"/>
  <c r="J240" i="14"/>
  <c r="BK218" i="14"/>
  <c r="J201" i="14"/>
  <c r="J179" i="14"/>
  <c r="J164" i="14"/>
  <c r="J156" i="14"/>
  <c r="J148" i="14"/>
  <c r="BK139" i="14"/>
  <c r="J272" i="14"/>
  <c r="J260" i="14"/>
  <c r="BK234" i="14"/>
  <c r="J207" i="14"/>
  <c r="J192" i="14"/>
  <c r="BK176" i="14"/>
  <c r="BK156" i="14"/>
  <c r="J147" i="14"/>
  <c r="BK260" i="14"/>
  <c r="BK235" i="14"/>
  <c r="J217" i="14"/>
  <c r="BK212" i="14"/>
  <c r="BK205" i="14"/>
  <c r="J193" i="14"/>
  <c r="BK192" i="14"/>
  <c r="J186" i="14"/>
  <c r="BK181" i="14"/>
  <c r="BK169" i="14"/>
  <c r="BK163" i="14"/>
  <c r="BK140" i="14"/>
  <c r="BK133" i="14"/>
  <c r="J269" i="14"/>
  <c r="BK264" i="14"/>
  <c r="J255" i="14"/>
  <c r="BK251" i="14"/>
  <c r="BK248" i="14"/>
  <c r="J239" i="14"/>
  <c r="BK224" i="14"/>
  <c r="J215" i="14"/>
  <c r="BK203" i="14"/>
  <c r="J185" i="14"/>
  <c r="BK177" i="14"/>
  <c r="BK162" i="14"/>
  <c r="BK150" i="14"/>
  <c r="J137" i="14"/>
  <c r="J223" i="15"/>
  <c r="J196" i="15"/>
  <c r="J177" i="15"/>
  <c r="BK160" i="15"/>
  <c r="BK152" i="15"/>
  <c r="BK138" i="15"/>
  <c r="BK217" i="15"/>
  <c r="BK191" i="15"/>
  <c r="BK169" i="15"/>
  <c r="J139" i="15"/>
  <c r="BK228" i="15"/>
  <c r="J219" i="15"/>
  <c r="J202" i="15"/>
  <c r="J168" i="15"/>
  <c r="J143" i="15"/>
  <c r="J228" i="15"/>
  <c r="J215" i="15"/>
  <c r="J200" i="15"/>
  <c r="J189" i="15"/>
  <c r="BK162" i="15"/>
  <c r="BK147" i="15"/>
  <c r="BK136" i="15"/>
  <c r="BK221" i="15"/>
  <c r="BK192" i="15"/>
  <c r="BK166" i="15"/>
  <c r="J226" i="15"/>
  <c r="J207" i="15"/>
  <c r="BK197" i="15"/>
  <c r="BK174" i="15"/>
  <c r="BK159" i="15"/>
  <c r="BK139" i="15"/>
  <c r="BK226" i="16"/>
  <c r="J211" i="16"/>
  <c r="J189" i="16"/>
  <c r="BK178" i="16"/>
  <c r="BK151" i="16"/>
  <c r="J135" i="16"/>
  <c r="BK225" i="16"/>
  <c r="J201" i="16"/>
  <c r="BK169" i="16"/>
  <c r="BK155" i="16"/>
  <c r="BK141" i="16"/>
  <c r="J134" i="16"/>
  <c r="BK197" i="16"/>
  <c r="J179" i="16"/>
  <c r="BK144" i="16"/>
  <c r="BK216" i="16"/>
  <c r="J193" i="16"/>
  <c r="BK170" i="16"/>
  <c r="J149" i="16"/>
  <c r="J133" i="16"/>
  <c r="BK223" i="16"/>
  <c r="BK192" i="16"/>
  <c r="J178" i="16"/>
  <c r="BK173" i="16"/>
  <c r="BK150" i="16"/>
  <c r="BK233" i="16"/>
  <c r="J225" i="16"/>
  <c r="J195" i="16"/>
  <c r="BK172" i="16"/>
  <c r="J159" i="16"/>
  <c r="BK153" i="16"/>
  <c r="BK134" i="16"/>
  <c r="J220" i="17"/>
  <c r="J207" i="17"/>
  <c r="BK195" i="17"/>
  <c r="J174" i="17"/>
  <c r="J165" i="17"/>
  <c r="BK148" i="17"/>
  <c r="J137" i="17"/>
  <c r="BK225" i="17"/>
  <c r="J211" i="17"/>
  <c r="J192" i="17"/>
  <c r="BK180" i="17"/>
  <c r="J171" i="17"/>
  <c r="J157" i="17"/>
  <c r="BK135" i="17"/>
  <c r="BK207" i="17"/>
  <c r="BK198" i="17"/>
  <c r="J170" i="17"/>
  <c r="BK158" i="17"/>
  <c r="BK145" i="17"/>
  <c r="J218" i="17"/>
  <c r="J195" i="17"/>
  <c r="BK184" i="17"/>
  <c r="BK172" i="17"/>
  <c r="BK157" i="17"/>
  <c r="J199" i="17"/>
  <c r="J184" i="17"/>
  <c r="J162" i="17"/>
  <c r="BK147" i="17"/>
  <c r="BK138" i="17"/>
  <c r="J207" i="18"/>
  <c r="J185" i="18"/>
  <c r="J169" i="18"/>
  <c r="BK159" i="18"/>
  <c r="J148" i="18"/>
  <c r="BK134" i="18"/>
  <c r="BK203" i="18"/>
  <c r="J186" i="18"/>
  <c r="J174" i="18"/>
  <c r="J149" i="18"/>
  <c r="BK137" i="18"/>
  <c r="BK196" i="18"/>
  <c r="BK185" i="18"/>
  <c r="BK174" i="18"/>
  <c r="J154" i="18"/>
  <c r="BK212" i="18"/>
  <c r="J203" i="18"/>
  <c r="J184" i="18"/>
  <c r="J172" i="18"/>
  <c r="J155" i="18"/>
  <c r="J208" i="18"/>
  <c r="J188" i="18"/>
  <c r="BK175" i="18"/>
  <c r="J147" i="18"/>
  <c r="BK139" i="18"/>
  <c r="J213" i="19"/>
  <c r="J185" i="19"/>
  <c r="J163" i="19"/>
  <c r="J144" i="19"/>
  <c r="J218" i="19"/>
  <c r="BK195" i="19"/>
  <c r="J188" i="19"/>
  <c r="J171" i="19"/>
  <c r="BK159" i="19"/>
  <c r="J149" i="19"/>
  <c r="BK219" i="19"/>
  <c r="J201" i="19"/>
  <c r="J164" i="19"/>
  <c r="J155" i="19"/>
  <c r="BK220" i="19"/>
  <c r="BK214" i="19"/>
  <c r="BK199" i="19"/>
  <c r="J180" i="19"/>
  <c r="BK162" i="19"/>
  <c r="BK141" i="19"/>
  <c r="J216" i="19"/>
  <c r="BK194" i="19"/>
  <c r="J181" i="19"/>
  <c r="J169" i="19"/>
  <c r="BK147" i="19"/>
  <c r="J214" i="19"/>
  <c r="BK189" i="19"/>
  <c r="J167" i="19"/>
  <c r="J147" i="19"/>
  <c r="J135" i="19"/>
  <c r="BK194" i="20"/>
  <c r="J178" i="20"/>
  <c r="J162" i="20"/>
  <c r="BK144" i="20"/>
  <c r="J225" i="20"/>
  <c r="BK217" i="20"/>
  <c r="BK203" i="20"/>
  <c r="J188" i="20"/>
  <c r="BK181" i="20"/>
  <c r="BK153" i="20"/>
  <c r="J136" i="20"/>
  <c r="BK225" i="20"/>
  <c r="J219" i="20"/>
  <c r="BK201" i="20"/>
  <c r="J180" i="20"/>
  <c r="BK160" i="20"/>
  <c r="BK138" i="20"/>
  <c r="J218" i="20"/>
  <c r="BK190" i="20"/>
  <c r="J181" i="20"/>
  <c r="J169" i="20"/>
  <c r="J214" i="20"/>
  <c r="BK196" i="20"/>
  <c r="BK179" i="20"/>
  <c r="J158" i="20"/>
  <c r="J145" i="20"/>
  <c r="BK213" i="20"/>
  <c r="J194" i="20"/>
  <c r="BK180" i="20"/>
  <c r="J163" i="20"/>
  <c r="J151" i="20"/>
  <c r="BK214" i="21"/>
  <c r="J201" i="21"/>
  <c r="BK173" i="21"/>
  <c r="BK139" i="21"/>
  <c r="BK212" i="21"/>
  <c r="BK190" i="21"/>
  <c r="BK168" i="21"/>
  <c r="BK154" i="21"/>
  <c r="BK213" i="21"/>
  <c r="BK185" i="21"/>
  <c r="J171" i="21"/>
  <c r="J148" i="21"/>
  <c r="J192" i="21"/>
  <c r="BK165" i="21"/>
  <c r="J146" i="21"/>
  <c r="BK140" i="21"/>
  <c r="J207" i="21"/>
  <c r="BK200" i="21"/>
  <c r="BK182" i="21"/>
  <c r="BK171" i="21"/>
  <c r="BK144" i="21"/>
  <c r="BK211" i="21"/>
  <c r="BK187" i="21"/>
  <c r="BK174" i="21"/>
  <c r="J162" i="21"/>
  <c r="BK242" i="22"/>
  <c r="J216" i="22"/>
  <c r="BK189" i="22"/>
  <c r="J182" i="22"/>
  <c r="BK152" i="22"/>
  <c r="J137" i="22"/>
  <c r="BK239" i="22"/>
  <c r="BK211" i="22"/>
  <c r="BK184" i="22"/>
  <c r="J172" i="22"/>
  <c r="BK154" i="22"/>
  <c r="BK241" i="22"/>
  <c r="J223" i="22"/>
  <c r="J213" i="22"/>
  <c r="J177" i="22"/>
  <c r="J150" i="22"/>
  <c r="BK244" i="22"/>
  <c r="BK225" i="22"/>
  <c r="J208" i="22"/>
  <c r="J193" i="22"/>
  <c r="BK175" i="22"/>
  <c r="BK146" i="22"/>
  <c r="BK235" i="22"/>
  <c r="BK207" i="22"/>
  <c r="BK190" i="22"/>
  <c r="J181" i="22"/>
  <c r="BK168" i="22"/>
  <c r="J142" i="22"/>
  <c r="J241" i="22"/>
  <c r="BK229" i="22"/>
  <c r="J206" i="22"/>
  <c r="BK187" i="22"/>
  <c r="BK170" i="22"/>
  <c r="BK151" i="22"/>
  <c r="J222" i="23"/>
  <c r="J201" i="23"/>
  <c r="BK192" i="23"/>
  <c r="J174" i="23"/>
  <c r="J155" i="23"/>
  <c r="BK147" i="23"/>
  <c r="BK136" i="23"/>
  <c r="J199" i="23"/>
  <c r="BK179" i="23"/>
  <c r="J149" i="23"/>
  <c r="J220" i="23"/>
  <c r="BK199" i="23"/>
  <c r="BK187" i="23"/>
  <c r="J177" i="23"/>
  <c r="J163" i="23"/>
  <c r="J142" i="23"/>
  <c r="BK209" i="23"/>
  <c r="BK177" i="23"/>
  <c r="BK158" i="23"/>
  <c r="J144" i="23"/>
  <c r="BK135" i="23"/>
  <c r="J202" i="23"/>
  <c r="BK185" i="23"/>
  <c r="J157" i="23"/>
  <c r="BK223" i="23"/>
  <c r="BK198" i="23"/>
  <c r="BK174" i="23"/>
  <c r="J161" i="23"/>
  <c r="J133" i="23"/>
  <c r="BK174" i="24"/>
  <c r="BK158" i="24"/>
  <c r="BK133" i="24"/>
  <c r="J201" i="24"/>
  <c r="J193" i="24"/>
  <c r="J170" i="24"/>
  <c r="J158" i="24"/>
  <c r="BK147" i="24"/>
  <c r="J134" i="24"/>
  <c r="BK201" i="24"/>
  <c r="J183" i="24"/>
  <c r="J168" i="24"/>
  <c r="J144" i="24"/>
  <c r="J210" i="24"/>
  <c r="J174" i="24"/>
  <c r="BK144" i="24"/>
  <c r="BK188" i="24"/>
  <c r="J175" i="24"/>
  <c r="J148" i="24"/>
  <c r="BK204" i="24"/>
  <c r="J179" i="24"/>
  <c r="J147" i="24"/>
  <c r="J187" i="25"/>
  <c r="BK175" i="25"/>
  <c r="J148" i="25"/>
  <c r="BK212" i="25"/>
  <c r="J193" i="25"/>
  <c r="J178" i="25"/>
  <c r="J161" i="25"/>
  <c r="BK151" i="25"/>
  <c r="BK195" i="25"/>
  <c r="BK174" i="25"/>
  <c r="J153" i="25"/>
  <c r="J140" i="25"/>
  <c r="J189" i="25"/>
  <c r="J168" i="25"/>
  <c r="BK149" i="25"/>
  <c r="J137" i="25"/>
  <c r="BK205" i="25"/>
  <c r="BK187" i="25"/>
  <c r="J152" i="25"/>
  <c r="J205" i="25"/>
  <c r="J194" i="25"/>
  <c r="J182" i="25"/>
  <c r="J151" i="25"/>
  <c r="BK134" i="25"/>
  <c r="BK180" i="26"/>
  <c r="J151" i="26"/>
  <c r="J139" i="26"/>
  <c r="J208" i="26"/>
  <c r="BK194" i="26"/>
  <c r="J178" i="26"/>
  <c r="BK157" i="26"/>
  <c r="J146" i="26"/>
  <c r="J136" i="26"/>
  <c r="J196" i="26"/>
  <c r="BK179" i="26"/>
  <c r="BK208" i="26"/>
  <c r="BK190" i="26"/>
  <c r="J175" i="26"/>
  <c r="BK139" i="26"/>
  <c r="J210" i="26"/>
  <c r="BK196" i="26"/>
  <c r="J181" i="26"/>
  <c r="J164" i="26"/>
  <c r="J144" i="26"/>
  <c r="J212" i="26"/>
  <c r="J187" i="26"/>
  <c r="J174" i="26"/>
  <c r="J165" i="26"/>
  <c r="J153" i="26"/>
  <c r="J186" i="27"/>
  <c r="BK174" i="27"/>
  <c r="BK152" i="27"/>
  <c r="BK134" i="27"/>
  <c r="BK157" i="27"/>
  <c r="BK140" i="27"/>
  <c r="J182" i="27"/>
  <c r="BK170" i="27"/>
  <c r="BK163" i="27"/>
  <c r="BK129" i="27"/>
  <c r="BK161" i="27"/>
  <c r="J137" i="27"/>
  <c r="BK186" i="27"/>
  <c r="J143" i="27"/>
  <c r="J131" i="27"/>
  <c r="J170" i="27"/>
  <c r="J148" i="27"/>
  <c r="J139" i="27"/>
  <c r="J164" i="28"/>
  <c r="BK141" i="28"/>
  <c r="J126" i="28"/>
  <c r="BK155" i="28"/>
  <c r="J130" i="28"/>
  <c r="BK160" i="28"/>
  <c r="J143" i="28"/>
  <c r="J159" i="28"/>
  <c r="BK144" i="28"/>
  <c r="J134" i="28"/>
  <c r="BK149" i="28"/>
  <c r="BK164" i="28"/>
  <c r="J156" i="28"/>
  <c r="J133" i="28"/>
  <c r="BK147" i="3" l="1"/>
  <c r="J147" i="3"/>
  <c r="J101" i="3"/>
  <c r="R162" i="3"/>
  <c r="BK186" i="3"/>
  <c r="J186" i="3"/>
  <c r="J104" i="3"/>
  <c r="R191" i="3"/>
  <c r="P210" i="3"/>
  <c r="P214" i="3"/>
  <c r="R220" i="3"/>
  <c r="P227" i="3"/>
  <c r="BK140" i="4"/>
  <c r="J140" i="4"/>
  <c r="J100" i="4"/>
  <c r="BK157" i="4"/>
  <c r="J157" i="4"/>
  <c r="J102" i="4"/>
  <c r="P179" i="4"/>
  <c r="T189" i="4"/>
  <c r="P200" i="4"/>
  <c r="P213" i="4"/>
  <c r="R222" i="4"/>
  <c r="P225" i="4"/>
  <c r="T236" i="4"/>
  <c r="P266" i="4"/>
  <c r="R270" i="4"/>
  <c r="T166" i="5"/>
  <c r="R179" i="5"/>
  <c r="R178" i="5"/>
  <c r="R205" i="6"/>
  <c r="R124" i="7"/>
  <c r="R123" i="7"/>
  <c r="R122" i="7"/>
  <c r="BK129" i="9"/>
  <c r="J129" i="9"/>
  <c r="J99" i="9"/>
  <c r="R137" i="9"/>
  <c r="R136" i="9"/>
  <c r="BK166" i="10"/>
  <c r="J166" i="10"/>
  <c r="J99" i="10"/>
  <c r="P171" i="10"/>
  <c r="T171" i="10"/>
  <c r="P175" i="10"/>
  <c r="T175" i="10"/>
  <c r="P178" i="10"/>
  <c r="T178" i="10"/>
  <c r="P225" i="10"/>
  <c r="BK234" i="10"/>
  <c r="J234" i="10"/>
  <c r="J107" i="10"/>
  <c r="P245" i="10"/>
  <c r="R250" i="10"/>
  <c r="T250" i="10"/>
  <c r="P131" i="11"/>
  <c r="R124" i="12"/>
  <c r="BK148" i="12"/>
  <c r="J148" i="12"/>
  <c r="J101" i="12"/>
  <c r="P154" i="13"/>
  <c r="P168" i="13"/>
  <c r="P165" i="13"/>
  <c r="BK132" i="14"/>
  <c r="J132" i="14"/>
  <c r="J100" i="14"/>
  <c r="R166" i="14"/>
  <c r="BK171" i="14"/>
  <c r="J171" i="14"/>
  <c r="J102" i="14"/>
  <c r="R171" i="14"/>
  <c r="T233" i="14"/>
  <c r="T230" i="14"/>
  <c r="P132" i="15"/>
  <c r="R157" i="15"/>
  <c r="P170" i="15"/>
  <c r="T199" i="15"/>
  <c r="BK132" i="16"/>
  <c r="J132" i="16"/>
  <c r="J100" i="16"/>
  <c r="BK162" i="16"/>
  <c r="J162" i="16"/>
  <c r="J101" i="16"/>
  <c r="P167" i="16"/>
  <c r="R174" i="16"/>
  <c r="BK205" i="16"/>
  <c r="J205" i="16"/>
  <c r="J104" i="16"/>
  <c r="T217" i="16"/>
  <c r="T214" i="16"/>
  <c r="BK132" i="17"/>
  <c r="J132" i="17"/>
  <c r="J100" i="17"/>
  <c r="P161" i="17"/>
  <c r="BK175" i="17"/>
  <c r="J175" i="17"/>
  <c r="J103" i="17"/>
  <c r="P200" i="17"/>
  <c r="T215" i="17"/>
  <c r="T212" i="17"/>
  <c r="BK131" i="18"/>
  <c r="J131" i="18"/>
  <c r="J100" i="18"/>
  <c r="BK160" i="18"/>
  <c r="J160" i="18"/>
  <c r="J102" i="18"/>
  <c r="T189" i="18"/>
  <c r="P157" i="19"/>
  <c r="P168" i="19"/>
  <c r="T193" i="19"/>
  <c r="BK132" i="20"/>
  <c r="J132" i="20"/>
  <c r="J100" i="20"/>
  <c r="P157" i="20"/>
  <c r="R168" i="20"/>
  <c r="P209" i="20"/>
  <c r="P206" i="20"/>
  <c r="BK132" i="21"/>
  <c r="J132" i="21"/>
  <c r="J100" i="21"/>
  <c r="P156" i="21"/>
  <c r="T156" i="21"/>
  <c r="P160" i="21"/>
  <c r="T160" i="21"/>
  <c r="P196" i="21"/>
  <c r="BK208" i="21"/>
  <c r="J208" i="21"/>
  <c r="J108" i="21"/>
  <c r="R132" i="22"/>
  <c r="R160" i="22"/>
  <c r="BK164" i="22"/>
  <c r="J164" i="22"/>
  <c r="J102" i="22"/>
  <c r="R164" i="22"/>
  <c r="BK205" i="22"/>
  <c r="J205" i="22"/>
  <c r="J104" i="22"/>
  <c r="P217" i="22"/>
  <c r="P214" i="22"/>
  <c r="R132" i="23"/>
  <c r="T167" i="23"/>
  <c r="T196" i="23"/>
  <c r="BK155" i="24"/>
  <c r="BK131" i="24" s="1"/>
  <c r="J131" i="24" s="1"/>
  <c r="J99" i="24" s="1"/>
  <c r="J155" i="24"/>
  <c r="J101" i="24"/>
  <c r="T162" i="24"/>
  <c r="T202" i="24"/>
  <c r="T199" i="24"/>
  <c r="T132" i="25"/>
  <c r="R165" i="25"/>
  <c r="BK132" i="26"/>
  <c r="J132" i="26"/>
  <c r="J100" i="26"/>
  <c r="BK156" i="26"/>
  <c r="J156" i="26"/>
  <c r="J101" i="26"/>
  <c r="BK160" i="26"/>
  <c r="J160" i="26"/>
  <c r="J102" i="26"/>
  <c r="R160" i="26"/>
  <c r="T160" i="26"/>
  <c r="P192" i="26"/>
  <c r="BK153" i="27"/>
  <c r="J153" i="27"/>
  <c r="J100" i="27"/>
  <c r="P176" i="27"/>
  <c r="P175" i="27"/>
  <c r="P125" i="2"/>
  <c r="P124" i="2"/>
  <c r="P123" i="2"/>
  <c r="AU96" i="1"/>
  <c r="P147" i="3"/>
  <c r="T162" i="3"/>
  <c r="P186" i="3"/>
  <c r="T200" i="3"/>
  <c r="R214" i="3"/>
  <c r="BK223" i="3"/>
  <c r="J223" i="3"/>
  <c r="J112" i="3"/>
  <c r="T227" i="3"/>
  <c r="T140" i="4"/>
  <c r="R157" i="4"/>
  <c r="R189" i="4"/>
  <c r="BK200" i="4"/>
  <c r="BK213" i="4"/>
  <c r="J213" i="4"/>
  <c r="J110" i="4"/>
  <c r="T222" i="4"/>
  <c r="R225" i="4"/>
  <c r="BK250" i="4"/>
  <c r="J250" i="4"/>
  <c r="J114" i="4"/>
  <c r="R266" i="4"/>
  <c r="BK129" i="5"/>
  <c r="BK166" i="5"/>
  <c r="BK128" i="5" s="1"/>
  <c r="J166" i="5"/>
  <c r="J101" i="5"/>
  <c r="R171" i="5"/>
  <c r="R170" i="5"/>
  <c r="BK131" i="6"/>
  <c r="J131" i="6"/>
  <c r="J102" i="6"/>
  <c r="P205" i="6"/>
  <c r="P124" i="7"/>
  <c r="P123" i="7"/>
  <c r="P122" i="7"/>
  <c r="AU101" i="1"/>
  <c r="T124" i="9"/>
  <c r="P137" i="9"/>
  <c r="P136" i="9"/>
  <c r="R134" i="10"/>
  <c r="BK171" i="10"/>
  <c r="J171" i="10"/>
  <c r="J100" i="10"/>
  <c r="T182" i="10"/>
  <c r="BK245" i="10"/>
  <c r="J245" i="10"/>
  <c r="J108" i="10"/>
  <c r="P250" i="10"/>
  <c r="R257" i="10"/>
  <c r="R254" i="10"/>
  <c r="R122" i="11"/>
  <c r="P138" i="12"/>
  <c r="BK131" i="13"/>
  <c r="J131" i="13"/>
  <c r="J100" i="13"/>
  <c r="R154" i="13"/>
  <c r="R132" i="14"/>
  <c r="BK182" i="14"/>
  <c r="J182" i="14"/>
  <c r="J103" i="14"/>
  <c r="P233" i="14"/>
  <c r="P230" i="14"/>
  <c r="T157" i="15"/>
  <c r="P161" i="15"/>
  <c r="T161" i="15"/>
  <c r="P199" i="15"/>
  <c r="BK211" i="15"/>
  <c r="J211" i="15"/>
  <c r="J108" i="15"/>
  <c r="R132" i="16"/>
  <c r="T162" i="16"/>
  <c r="T131" i="16" s="1"/>
  <c r="T130" i="16" s="1"/>
  <c r="BK174" i="16"/>
  <c r="J174" i="16"/>
  <c r="J103" i="16"/>
  <c r="P205" i="16"/>
  <c r="BK217" i="16"/>
  <c r="T132" i="17"/>
  <c r="BK166" i="17"/>
  <c r="J166" i="17"/>
  <c r="J102" i="17"/>
  <c r="T175" i="17"/>
  <c r="BK215" i="17"/>
  <c r="P131" i="18"/>
  <c r="P153" i="18"/>
  <c r="T160" i="18"/>
  <c r="BK200" i="18"/>
  <c r="J200" i="18"/>
  <c r="J107" i="18"/>
  <c r="P132" i="19"/>
  <c r="BK168" i="19"/>
  <c r="J168" i="19"/>
  <c r="J103" i="19"/>
  <c r="R193" i="19"/>
  <c r="R132" i="20"/>
  <c r="P168" i="20"/>
  <c r="P197" i="20"/>
  <c r="T209" i="20"/>
  <c r="T206" i="20"/>
  <c r="R132" i="21"/>
  <c r="P167" i="21"/>
  <c r="T196" i="21"/>
  <c r="P160" i="22"/>
  <c r="P131" i="22" s="1"/>
  <c r="P130" i="22" s="1"/>
  <c r="AU117" i="1" s="1"/>
  <c r="T160" i="22"/>
  <c r="P164" i="22"/>
  <c r="T164" i="22"/>
  <c r="P205" i="22"/>
  <c r="R217" i="22"/>
  <c r="R214" i="22"/>
  <c r="P132" i="23"/>
  <c r="BK167" i="23"/>
  <c r="J167" i="23"/>
  <c r="J103" i="23"/>
  <c r="BK208" i="23"/>
  <c r="P155" i="24"/>
  <c r="P131" i="24" s="1"/>
  <c r="P162" i="24"/>
  <c r="T191" i="24"/>
  <c r="BK202" i="24"/>
  <c r="J202" i="24"/>
  <c r="J108" i="24"/>
  <c r="BK156" i="25"/>
  <c r="J156" i="25"/>
  <c r="J101" i="25"/>
  <c r="P165" i="25"/>
  <c r="R191" i="25"/>
  <c r="P202" i="25"/>
  <c r="P199" i="25"/>
  <c r="R132" i="26"/>
  <c r="T156" i="26"/>
  <c r="R167" i="26"/>
  <c r="T192" i="26"/>
  <c r="R204" i="26"/>
  <c r="R201" i="26"/>
  <c r="BK160" i="27"/>
  <c r="J160" i="27"/>
  <c r="J101" i="27"/>
  <c r="BK167" i="27"/>
  <c r="J167" i="27"/>
  <c r="J102" i="27"/>
  <c r="T176" i="27"/>
  <c r="T175" i="27"/>
  <c r="T125" i="2"/>
  <c r="T124" i="2"/>
  <c r="T123" i="2"/>
  <c r="BK137" i="3"/>
  <c r="BK136" i="3" s="1"/>
  <c r="J136" i="3" s="1"/>
  <c r="J99" i="3" s="1"/>
  <c r="J137" i="3"/>
  <c r="J100" i="3"/>
  <c r="BK162" i="3"/>
  <c r="J162" i="3"/>
  <c r="J102" i="3"/>
  <c r="P182" i="3"/>
  <c r="R186" i="3"/>
  <c r="T191" i="3"/>
  <c r="BK210" i="3"/>
  <c r="J210" i="3"/>
  <c r="J109" i="3"/>
  <c r="T214" i="3"/>
  <c r="P223" i="3"/>
  <c r="R227" i="3"/>
  <c r="R140" i="4"/>
  <c r="P157" i="4"/>
  <c r="R179" i="4"/>
  <c r="BK194" i="4"/>
  <c r="J194" i="4"/>
  <c r="J105" i="4"/>
  <c r="T200" i="4"/>
  <c r="R213" i="4"/>
  <c r="BK225" i="4"/>
  <c r="J225" i="4"/>
  <c r="J112" i="4"/>
  <c r="R236" i="4"/>
  <c r="BK266" i="4"/>
  <c r="J266" i="4"/>
  <c r="J115" i="4"/>
  <c r="T270" i="4"/>
  <c r="P129" i="5"/>
  <c r="R166" i="5"/>
  <c r="BK179" i="5"/>
  <c r="J179" i="5" s="1"/>
  <c r="J105" i="5" s="1"/>
  <c r="BK178" i="5"/>
  <c r="J178" i="5"/>
  <c r="J104" i="5"/>
  <c r="BK205" i="6"/>
  <c r="BK130" i="6" s="1"/>
  <c r="J130" i="6" s="1"/>
  <c r="J101" i="6" s="1"/>
  <c r="J205" i="6"/>
  <c r="J103" i="6"/>
  <c r="BK124" i="7"/>
  <c r="J124" i="7"/>
  <c r="J100" i="7"/>
  <c r="BK127" i="8"/>
  <c r="J127" i="8"/>
  <c r="J101" i="8"/>
  <c r="BK124" i="9"/>
  <c r="BK123" i="9" s="1"/>
  <c r="J123" i="9" s="1"/>
  <c r="J97" i="9" s="1"/>
  <c r="J124" i="9"/>
  <c r="J98" i="9"/>
  <c r="R129" i="9"/>
  <c r="R123" i="9" s="1"/>
  <c r="P166" i="10"/>
  <c r="R182" i="10"/>
  <c r="T234" i="10"/>
  <c r="BK250" i="10"/>
  <c r="J250" i="10"/>
  <c r="J109" i="10"/>
  <c r="T257" i="10"/>
  <c r="T254" i="10"/>
  <c r="T122" i="11"/>
  <c r="P124" i="12"/>
  <c r="R138" i="12"/>
  <c r="T148" i="12"/>
  <c r="R131" i="13"/>
  <c r="R151" i="13"/>
  <c r="R130" i="13" s="1"/>
  <c r="T168" i="13"/>
  <c r="T165" i="13"/>
  <c r="P132" i="14"/>
  <c r="P166" i="14"/>
  <c r="R182" i="14"/>
  <c r="BK221" i="14"/>
  <c r="J221" i="14"/>
  <c r="J104" i="14"/>
  <c r="R221" i="14"/>
  <c r="T132" i="15"/>
  <c r="R170" i="15"/>
  <c r="P211" i="15"/>
  <c r="P208" i="15"/>
  <c r="P162" i="16"/>
  <c r="T167" i="16"/>
  <c r="R205" i="16"/>
  <c r="R132" i="17"/>
  <c r="T161" i="17"/>
  <c r="R166" i="17"/>
  <c r="BK200" i="17"/>
  <c r="J200" i="17"/>
  <c r="J104" i="17"/>
  <c r="T131" i="18"/>
  <c r="R160" i="18"/>
  <c r="P189" i="18"/>
  <c r="R200" i="18"/>
  <c r="R197" i="18"/>
  <c r="T132" i="19"/>
  <c r="T168" i="19"/>
  <c r="P205" i="19"/>
  <c r="P202" i="19"/>
  <c r="BK157" i="20"/>
  <c r="J157" i="20"/>
  <c r="J101" i="20"/>
  <c r="T168" i="20"/>
  <c r="BK209" i="20"/>
  <c r="J209" i="20"/>
  <c r="J108" i="20"/>
  <c r="BK156" i="21"/>
  <c r="J156" i="21"/>
  <c r="J101" i="21"/>
  <c r="T167" i="21"/>
  <c r="T131" i="21" s="1"/>
  <c r="T130" i="21" s="1"/>
  <c r="R208" i="21"/>
  <c r="R205" i="21"/>
  <c r="BK132" i="22"/>
  <c r="J132" i="22"/>
  <c r="J100" i="22"/>
  <c r="BK173" i="22"/>
  <c r="J173" i="22"/>
  <c r="J103" i="22"/>
  <c r="R205" i="22"/>
  <c r="P156" i="23"/>
  <c r="P167" i="23"/>
  <c r="T208" i="23"/>
  <c r="T205" i="23"/>
  <c r="BK132" i="24"/>
  <c r="J132" i="24"/>
  <c r="J100" i="24"/>
  <c r="BK162" i="24"/>
  <c r="J162" i="24"/>
  <c r="J103" i="24"/>
  <c r="P191" i="24"/>
  <c r="R132" i="25"/>
  <c r="BK165" i="25"/>
  <c r="J165" i="25"/>
  <c r="J103" i="25"/>
  <c r="T191" i="25"/>
  <c r="BK202" i="25"/>
  <c r="J202" i="25"/>
  <c r="J108" i="25"/>
  <c r="P156" i="26"/>
  <c r="BK167" i="26"/>
  <c r="J167" i="26"/>
  <c r="J103" i="26"/>
  <c r="BK192" i="26"/>
  <c r="J192" i="26"/>
  <c r="J104" i="26"/>
  <c r="T204" i="26"/>
  <c r="T201" i="26"/>
  <c r="BK127" i="27"/>
  <c r="J127" i="27"/>
  <c r="J98" i="27"/>
  <c r="T153" i="27"/>
  <c r="BK176" i="27"/>
  <c r="J176" i="27"/>
  <c r="J105" i="27"/>
  <c r="P132" i="28"/>
  <c r="BK125" i="2"/>
  <c r="J125" i="2" s="1"/>
  <c r="J100" i="2" s="1"/>
  <c r="R137" i="3"/>
  <c r="P162" i="3"/>
  <c r="T182" i="3"/>
  <c r="P191" i="3"/>
  <c r="R200" i="3"/>
  <c r="T210" i="3"/>
  <c r="P220" i="3"/>
  <c r="R223" i="3"/>
  <c r="P140" i="4"/>
  <c r="P146" i="4"/>
  <c r="T146" i="4"/>
  <c r="T179" i="4"/>
  <c r="P194" i="4"/>
  <c r="R200" i="4"/>
  <c r="R209" i="4"/>
  <c r="BK222" i="4"/>
  <c r="J222" i="4"/>
  <c r="J111" i="4"/>
  <c r="BK236" i="4"/>
  <c r="J236" i="4"/>
  <c r="J113" i="4"/>
  <c r="T250" i="4"/>
  <c r="T266" i="4"/>
  <c r="T129" i="5"/>
  <c r="T128" i="5"/>
  <c r="P171" i="5"/>
  <c r="P170" i="5"/>
  <c r="T171" i="5"/>
  <c r="T170" i="5"/>
  <c r="T131" i="6"/>
  <c r="T124" i="7"/>
  <c r="T123" i="7"/>
  <c r="T122" i="7"/>
  <c r="P127" i="8"/>
  <c r="P124" i="8"/>
  <c r="P123" i="8"/>
  <c r="AU102" i="1"/>
  <c r="R124" i="9"/>
  <c r="BK137" i="9"/>
  <c r="BK136" i="9" s="1"/>
  <c r="J136" i="9" s="1"/>
  <c r="J101" i="9" s="1"/>
  <c r="J137" i="9"/>
  <c r="J102" i="9"/>
  <c r="T134" i="10"/>
  <c r="BK182" i="10"/>
  <c r="J182" i="10"/>
  <c r="J103" i="10"/>
  <c r="BK225" i="10"/>
  <c r="J225" i="10"/>
  <c r="J104" i="10"/>
  <c r="R234" i="10"/>
  <c r="T245" i="10"/>
  <c r="P257" i="10"/>
  <c r="P254" i="10"/>
  <c r="BK131" i="11"/>
  <c r="J131" i="11"/>
  <c r="J99" i="11"/>
  <c r="BK124" i="12"/>
  <c r="J124" i="12"/>
  <c r="J98" i="12"/>
  <c r="BK138" i="12"/>
  <c r="J138" i="12"/>
  <c r="J99" i="12"/>
  <c r="R148" i="12"/>
  <c r="T131" i="13"/>
  <c r="BK154" i="13"/>
  <c r="J154" i="13"/>
  <c r="J103" i="13"/>
  <c r="BK168" i="13"/>
  <c r="J168" i="13"/>
  <c r="J107" i="13"/>
  <c r="P182" i="14"/>
  <c r="R233" i="14"/>
  <c r="R230" i="14"/>
  <c r="BK132" i="15"/>
  <c r="BK131" i="15" s="1"/>
  <c r="J131" i="15" s="1"/>
  <c r="J99" i="15" s="1"/>
  <c r="J132" i="15"/>
  <c r="J100" i="15"/>
  <c r="P157" i="15"/>
  <c r="T170" i="15"/>
  <c r="R211" i="15"/>
  <c r="R208" i="15"/>
  <c r="P132" i="16"/>
  <c r="R162" i="16"/>
  <c r="R167" i="16"/>
  <c r="T174" i="16"/>
  <c r="R217" i="16"/>
  <c r="R214" i="16"/>
  <c r="P132" i="17"/>
  <c r="R161" i="17"/>
  <c r="P175" i="17"/>
  <c r="R200" i="17"/>
  <c r="R215" i="17"/>
  <c r="R212" i="17"/>
  <c r="BK153" i="18"/>
  <c r="BK130" i="18" s="1"/>
  <c r="J153" i="18"/>
  <c r="J101" i="18"/>
  <c r="P160" i="18"/>
  <c r="BK189" i="18"/>
  <c r="J189" i="18"/>
  <c r="J103" i="18"/>
  <c r="T200" i="18"/>
  <c r="T197" i="18"/>
  <c r="R132" i="19"/>
  <c r="T157" i="19"/>
  <c r="P161" i="19"/>
  <c r="R161" i="19"/>
  <c r="BK193" i="19"/>
  <c r="J193" i="19"/>
  <c r="J104" i="19" s="1"/>
  <c r="R205" i="19"/>
  <c r="R202" i="19"/>
  <c r="BK168" i="20"/>
  <c r="J168" i="20" s="1"/>
  <c r="J103" i="20" s="1"/>
  <c r="BK197" i="20"/>
  <c r="J197" i="20"/>
  <c r="J104" i="20"/>
  <c r="R209" i="20"/>
  <c r="R206" i="20"/>
  <c r="BK167" i="21"/>
  <c r="J167" i="21"/>
  <c r="J103" i="21" s="1"/>
  <c r="R196" i="21"/>
  <c r="BK160" i="22"/>
  <c r="J160" i="22"/>
  <c r="J101" i="22" s="1"/>
  <c r="R173" i="22"/>
  <c r="BK217" i="22"/>
  <c r="J217" i="22" s="1"/>
  <c r="J108" i="22" s="1"/>
  <c r="BK156" i="23"/>
  <c r="J156" i="23"/>
  <c r="J101" i="23"/>
  <c r="T156" i="23"/>
  <c r="T131" i="23" s="1"/>
  <c r="T130" i="23" s="1"/>
  <c r="P160" i="23"/>
  <c r="T160" i="23"/>
  <c r="P196" i="23"/>
  <c r="R208" i="23"/>
  <c r="R205" i="23" s="1"/>
  <c r="T132" i="24"/>
  <c r="T155" i="24"/>
  <c r="T131" i="24" s="1"/>
  <c r="P159" i="24"/>
  <c r="T159" i="24"/>
  <c r="R191" i="24"/>
  <c r="P202" i="24"/>
  <c r="P199" i="24"/>
  <c r="BK132" i="25"/>
  <c r="J132" i="25"/>
  <c r="J100" i="25"/>
  <c r="T156" i="25"/>
  <c r="T165" i="25"/>
  <c r="R202" i="25"/>
  <c r="R199" i="25"/>
  <c r="P132" i="26"/>
  <c r="R156" i="26"/>
  <c r="P167" i="26"/>
  <c r="R192" i="26"/>
  <c r="P204" i="26"/>
  <c r="P201" i="26"/>
  <c r="P127" i="27"/>
  <c r="P160" i="27"/>
  <c r="R167" i="27"/>
  <c r="R125" i="28"/>
  <c r="R132" i="28"/>
  <c r="R124" i="28" s="1"/>
  <c r="R137" i="28"/>
  <c r="T137" i="3"/>
  <c r="T147" i="3"/>
  <c r="BK182" i="3"/>
  <c r="J182" i="3"/>
  <c r="J103" i="3"/>
  <c r="T186" i="3"/>
  <c r="BK200" i="3"/>
  <c r="BK199" i="3" s="1"/>
  <c r="J199" i="3" s="1"/>
  <c r="J107" i="3" s="1"/>
  <c r="J200" i="3"/>
  <c r="J108" i="3"/>
  <c r="R210" i="3"/>
  <c r="BK220" i="3"/>
  <c r="J220" i="3"/>
  <c r="J111" i="3" s="1"/>
  <c r="BK227" i="3"/>
  <c r="J227" i="3"/>
  <c r="J113" i="3" s="1"/>
  <c r="T157" i="4"/>
  <c r="BK189" i="4"/>
  <c r="J189" i="4" s="1"/>
  <c r="J104" i="4" s="1"/>
  <c r="T194" i="4"/>
  <c r="BK209" i="4"/>
  <c r="J209" i="4"/>
  <c r="J109" i="4"/>
  <c r="T209" i="4"/>
  <c r="P222" i="4"/>
  <c r="P236" i="4"/>
  <c r="P250" i="4"/>
  <c r="BK270" i="4"/>
  <c r="J270" i="4"/>
  <c r="J116" i="4"/>
  <c r="P166" i="5"/>
  <c r="P179" i="5"/>
  <c r="P178" i="5" s="1"/>
  <c r="P131" i="6"/>
  <c r="P130" i="6"/>
  <c r="P126" i="6"/>
  <c r="AU100" i="1" s="1"/>
  <c r="T205" i="6"/>
  <c r="R127" i="8"/>
  <c r="R124" i="8"/>
  <c r="R123" i="8" s="1"/>
  <c r="P124" i="9"/>
  <c r="T129" i="9"/>
  <c r="BK134" i="10"/>
  <c r="T166" i="10"/>
  <c r="P182" i="10"/>
  <c r="T225" i="10"/>
  <c r="P234" i="10"/>
  <c r="P233" i="10"/>
  <c r="R245" i="10"/>
  <c r="BK257" i="10"/>
  <c r="J257" i="10"/>
  <c r="J112" i="10"/>
  <c r="BK122" i="11"/>
  <c r="J122" i="11"/>
  <c r="J98" i="11"/>
  <c r="R131" i="11"/>
  <c r="T138" i="12"/>
  <c r="BK151" i="13"/>
  <c r="BK130" i="13" s="1"/>
  <c r="J151" i="13"/>
  <c r="J102" i="13" s="1"/>
  <c r="T154" i="13"/>
  <c r="BK166" i="14"/>
  <c r="T166" i="14"/>
  <c r="P171" i="14"/>
  <c r="T171" i="14"/>
  <c r="BK233" i="14"/>
  <c r="J233" i="14"/>
  <c r="J108" i="14" s="1"/>
  <c r="R132" i="15"/>
  <c r="BK170" i="15"/>
  <c r="J170" i="15" s="1"/>
  <c r="J103" i="15" s="1"/>
  <c r="R199" i="15"/>
  <c r="BK161" i="17"/>
  <c r="BK131" i="17" s="1"/>
  <c r="J131" i="17" s="1"/>
  <c r="J99" i="17" s="1"/>
  <c r="J161" i="17"/>
  <c r="J101" i="17"/>
  <c r="P166" i="17"/>
  <c r="R175" i="17"/>
  <c r="P215" i="17"/>
  <c r="P212" i="17" s="1"/>
  <c r="R131" i="18"/>
  <c r="R153" i="18"/>
  <c r="R130" i="18" s="1"/>
  <c r="R129" i="18" s="1"/>
  <c r="T153" i="18"/>
  <c r="R189" i="18"/>
  <c r="P200" i="18"/>
  <c r="P197" i="18"/>
  <c r="BK157" i="19"/>
  <c r="J157" i="19"/>
  <c r="J101" i="19" s="1"/>
  <c r="R168" i="19"/>
  <c r="BK205" i="19"/>
  <c r="J205" i="19" s="1"/>
  <c r="J108" i="19" s="1"/>
  <c r="P132" i="20"/>
  <c r="R157" i="20"/>
  <c r="BK161" i="20"/>
  <c r="J161" i="20"/>
  <c r="J102" i="20"/>
  <c r="T161" i="20"/>
  <c r="T197" i="20"/>
  <c r="P132" i="21"/>
  <c r="P131" i="21" s="1"/>
  <c r="P130" i="21" s="1"/>
  <c r="AU116" i="1" s="1"/>
  <c r="R156" i="21"/>
  <c r="BK160" i="21"/>
  <c r="J160" i="21"/>
  <c r="J102" i="21"/>
  <c r="R160" i="21"/>
  <c r="BK196" i="21"/>
  <c r="J196" i="21"/>
  <c r="J104" i="21"/>
  <c r="P208" i="21"/>
  <c r="P205" i="21"/>
  <c r="T132" i="22"/>
  <c r="P173" i="22"/>
  <c r="T205" i="22"/>
  <c r="BK132" i="23"/>
  <c r="BK131" i="23" s="1"/>
  <c r="J131" i="23" s="1"/>
  <c r="J99" i="23" s="1"/>
  <c r="J132" i="23"/>
  <c r="J100" i="23"/>
  <c r="R156" i="23"/>
  <c r="BK160" i="23"/>
  <c r="J160" i="23" s="1"/>
  <c r="J102" i="23" s="1"/>
  <c r="R160" i="23"/>
  <c r="BK196" i="23"/>
  <c r="J196" i="23"/>
  <c r="J104" i="23" s="1"/>
  <c r="P208" i="23"/>
  <c r="P205" i="23"/>
  <c r="R132" i="24"/>
  <c r="R162" i="24"/>
  <c r="R202" i="24"/>
  <c r="R199" i="24" s="1"/>
  <c r="R156" i="25"/>
  <c r="P160" i="25"/>
  <c r="R160" i="25"/>
  <c r="BK191" i="25"/>
  <c r="J191" i="25" s="1"/>
  <c r="J104" i="25" s="1"/>
  <c r="T202" i="25"/>
  <c r="T199" i="25"/>
  <c r="T127" i="27"/>
  <c r="R153" i="27"/>
  <c r="R126" i="27" s="1"/>
  <c r="T160" i="27"/>
  <c r="T126" i="27" s="1"/>
  <c r="T125" i="27" s="1"/>
  <c r="T167" i="27"/>
  <c r="BK125" i="28"/>
  <c r="T125" i="28"/>
  <c r="BK137" i="28"/>
  <c r="BK162" i="28"/>
  <c r="R125" i="2"/>
  <c r="R124" i="2"/>
  <c r="R123" i="2" s="1"/>
  <c r="P137" i="3"/>
  <c r="P136" i="3"/>
  <c r="R147" i="3"/>
  <c r="R182" i="3"/>
  <c r="BK191" i="3"/>
  <c r="J191" i="3"/>
  <c r="J105" i="3" s="1"/>
  <c r="P200" i="3"/>
  <c r="P199" i="3"/>
  <c r="BK214" i="3"/>
  <c r="J214" i="3"/>
  <c r="J110" i="3"/>
  <c r="T220" i="3"/>
  <c r="T223" i="3"/>
  <c r="BK146" i="4"/>
  <c r="BK139" i="4" s="1"/>
  <c r="J146" i="4"/>
  <c r="J101" i="4"/>
  <c r="R146" i="4"/>
  <c r="BK179" i="4"/>
  <c r="J179" i="4" s="1"/>
  <c r="J103" i="4" s="1"/>
  <c r="P189" i="4"/>
  <c r="R194" i="4"/>
  <c r="P209" i="4"/>
  <c r="T213" i="4"/>
  <c r="T225" i="4"/>
  <c r="R250" i="4"/>
  <c r="P270" i="4"/>
  <c r="R129" i="5"/>
  <c r="R128" i="5"/>
  <c r="R127" i="5" s="1"/>
  <c r="BK171" i="5"/>
  <c r="J171" i="5" s="1"/>
  <c r="J103" i="5" s="1"/>
  <c r="BK170" i="5"/>
  <c r="J170" i="5"/>
  <c r="J102" i="5" s="1"/>
  <c r="T179" i="5"/>
  <c r="T178" i="5"/>
  <c r="R131" i="6"/>
  <c r="R130" i="6" s="1"/>
  <c r="R126" i="6" s="1"/>
  <c r="T127" i="8"/>
  <c r="T124" i="8"/>
  <c r="T123" i="8"/>
  <c r="P129" i="9"/>
  <c r="T137" i="9"/>
  <c r="T136" i="9"/>
  <c r="P134" i="10"/>
  <c r="P133" i="10"/>
  <c r="P132" i="10" s="1"/>
  <c r="AU104" i="1" s="1"/>
  <c r="R166" i="10"/>
  <c r="R171" i="10"/>
  <c r="BK175" i="10"/>
  <c r="J175" i="10"/>
  <c r="J101" i="10"/>
  <c r="R175" i="10"/>
  <c r="BK178" i="10"/>
  <c r="J178" i="10"/>
  <c r="J102" i="10"/>
  <c r="R178" i="10"/>
  <c r="R225" i="10"/>
  <c r="P122" i="11"/>
  <c r="P121" i="11"/>
  <c r="P120" i="11"/>
  <c r="AU105" i="1"/>
  <c r="T131" i="11"/>
  <c r="T124" i="12"/>
  <c r="T123" i="12"/>
  <c r="T122" i="12"/>
  <c r="P148" i="12"/>
  <c r="P131" i="13"/>
  <c r="P130" i="13" s="1"/>
  <c r="P151" i="13"/>
  <c r="T151" i="13"/>
  <c r="R168" i="13"/>
  <c r="R165" i="13"/>
  <c r="T132" i="14"/>
  <c r="T182" i="14"/>
  <c r="P221" i="14"/>
  <c r="T221" i="14"/>
  <c r="BK157" i="15"/>
  <c r="J157" i="15"/>
  <c r="J101" i="15"/>
  <c r="BK161" i="15"/>
  <c r="J161" i="15"/>
  <c r="J102" i="15"/>
  <c r="R161" i="15"/>
  <c r="BK199" i="15"/>
  <c r="J199" i="15"/>
  <c r="J104" i="15"/>
  <c r="T211" i="15"/>
  <c r="T208" i="15"/>
  <c r="T132" i="16"/>
  <c r="BK167" i="16"/>
  <c r="J167" i="16"/>
  <c r="J102" i="16"/>
  <c r="P174" i="16"/>
  <c r="T205" i="16"/>
  <c r="P217" i="16"/>
  <c r="P214" i="16"/>
  <c r="T166" i="17"/>
  <c r="T200" i="17"/>
  <c r="BK132" i="19"/>
  <c r="BK131" i="19" s="1"/>
  <c r="J132" i="19"/>
  <c r="J100" i="19"/>
  <c r="R157" i="19"/>
  <c r="BK161" i="19"/>
  <c r="J161" i="19"/>
  <c r="J102" i="19"/>
  <c r="T161" i="19"/>
  <c r="P193" i="19"/>
  <c r="T205" i="19"/>
  <c r="T202" i="19"/>
  <c r="T132" i="20"/>
  <c r="T157" i="20"/>
  <c r="T131" i="20" s="1"/>
  <c r="T130" i="20" s="1"/>
  <c r="P161" i="20"/>
  <c r="R161" i="20"/>
  <c r="R197" i="20"/>
  <c r="T132" i="21"/>
  <c r="R167" i="21"/>
  <c r="T208" i="21"/>
  <c r="T205" i="21"/>
  <c r="P132" i="22"/>
  <c r="T173" i="22"/>
  <c r="T217" i="22"/>
  <c r="T214" i="22"/>
  <c r="T132" i="23"/>
  <c r="R167" i="23"/>
  <c r="R196" i="23"/>
  <c r="P132" i="24"/>
  <c r="R155" i="24"/>
  <c r="BK159" i="24"/>
  <c r="J159" i="24"/>
  <c r="J102" i="24"/>
  <c r="R159" i="24"/>
  <c r="BK191" i="24"/>
  <c r="J191" i="24"/>
  <c r="J104" i="24"/>
  <c r="P132" i="25"/>
  <c r="P156" i="25"/>
  <c r="P131" i="25" s="1"/>
  <c r="BK160" i="25"/>
  <c r="J160" i="25"/>
  <c r="J102" i="25"/>
  <c r="T160" i="25"/>
  <c r="P191" i="25"/>
  <c r="T132" i="26"/>
  <c r="P160" i="26"/>
  <c r="T167" i="26"/>
  <c r="T131" i="26" s="1"/>
  <c r="T130" i="26" s="1"/>
  <c r="BK204" i="26"/>
  <c r="J204" i="26"/>
  <c r="J108" i="26"/>
  <c r="R127" i="27"/>
  <c r="P153" i="27"/>
  <c r="R160" i="27"/>
  <c r="P167" i="27"/>
  <c r="R176" i="27"/>
  <c r="R175" i="27"/>
  <c r="P125" i="28"/>
  <c r="P124" i="28"/>
  <c r="BK132" i="28"/>
  <c r="J132" i="28"/>
  <c r="J99" i="28"/>
  <c r="T132" i="28"/>
  <c r="P137" i="28"/>
  <c r="T137" i="28"/>
  <c r="P162" i="28"/>
  <c r="P136" i="28" s="1"/>
  <c r="R162" i="28"/>
  <c r="T162" i="28"/>
  <c r="T136" i="28" s="1"/>
  <c r="BK197" i="3"/>
  <c r="J197" i="3"/>
  <c r="J106" i="3"/>
  <c r="BK255" i="10"/>
  <c r="J255" i="10"/>
  <c r="J111" i="10"/>
  <c r="BK154" i="12"/>
  <c r="J154" i="12"/>
  <c r="J102" i="12"/>
  <c r="BK149" i="13"/>
  <c r="J149" i="13"/>
  <c r="J101" i="13"/>
  <c r="BK198" i="18"/>
  <c r="BK197" i="18" s="1"/>
  <c r="J197" i="18" s="1"/>
  <c r="J105" i="18" s="1"/>
  <c r="J198" i="18"/>
  <c r="J106" i="18"/>
  <c r="BK206" i="23"/>
  <c r="J206" i="23"/>
  <c r="J107" i="23"/>
  <c r="BK197" i="25"/>
  <c r="J197" i="25"/>
  <c r="J105" i="25"/>
  <c r="BK200" i="25"/>
  <c r="J200" i="25"/>
  <c r="J107" i="25"/>
  <c r="BK202" i="26"/>
  <c r="J202" i="26"/>
  <c r="J107" i="26"/>
  <c r="BK125" i="8"/>
  <c r="J125" i="8"/>
  <c r="J100" i="8"/>
  <c r="BK136" i="11"/>
  <c r="J136" i="11"/>
  <c r="J100" i="11"/>
  <c r="BK146" i="12"/>
  <c r="J146" i="12"/>
  <c r="J100" i="12"/>
  <c r="BK163" i="13"/>
  <c r="J163" i="13"/>
  <c r="J104" i="13"/>
  <c r="BK166" i="13"/>
  <c r="J166" i="13"/>
  <c r="J106" i="13"/>
  <c r="BK200" i="19"/>
  <c r="J200" i="19"/>
  <c r="J105" i="19"/>
  <c r="BK203" i="19"/>
  <c r="BK202" i="19" s="1"/>
  <c r="J202" i="19" s="1"/>
  <c r="J106" i="19" s="1"/>
  <c r="J203" i="19"/>
  <c r="J107" i="19"/>
  <c r="BK128" i="6"/>
  <c r="J128" i="6"/>
  <c r="J100" i="6"/>
  <c r="BK213" i="6"/>
  <c r="J213" i="6"/>
  <c r="J104" i="6"/>
  <c r="BK134" i="9"/>
  <c r="J134" i="9"/>
  <c r="J100" i="9"/>
  <c r="BK231" i="10"/>
  <c r="J231" i="10"/>
  <c r="J105" i="10"/>
  <c r="BK228" i="14"/>
  <c r="J228" i="14"/>
  <c r="J105" i="14"/>
  <c r="BK215" i="16"/>
  <c r="J215" i="16"/>
  <c r="J107" i="16"/>
  <c r="BK213" i="17"/>
  <c r="J213" i="17"/>
  <c r="J107" i="17"/>
  <c r="BK212" i="22"/>
  <c r="J212" i="22"/>
  <c r="J105" i="22"/>
  <c r="BK215" i="22"/>
  <c r="J215" i="22"/>
  <c r="J107" i="22"/>
  <c r="BK197" i="24"/>
  <c r="J197" i="24"/>
  <c r="J105" i="24"/>
  <c r="BK200" i="24"/>
  <c r="J200" i="24"/>
  <c r="J107" i="24"/>
  <c r="BK151" i="27"/>
  <c r="J151" i="27"/>
  <c r="J99" i="27"/>
  <c r="BK212" i="16"/>
  <c r="BK131" i="16" s="1"/>
  <c r="J131" i="16" s="1"/>
  <c r="J99" i="16" s="1"/>
  <c r="J212" i="16"/>
  <c r="J105" i="16"/>
  <c r="BK195" i="18"/>
  <c r="J195" i="18"/>
  <c r="J104" i="18"/>
  <c r="BK203" i="21"/>
  <c r="J203" i="21"/>
  <c r="J105" i="21"/>
  <c r="BK206" i="21"/>
  <c r="J206" i="21"/>
  <c r="J107" i="21"/>
  <c r="BK143" i="2"/>
  <c r="J143" i="2"/>
  <c r="J101" i="2"/>
  <c r="BK206" i="15"/>
  <c r="J206" i="15"/>
  <c r="J105" i="15"/>
  <c r="BK209" i="15"/>
  <c r="BK208" i="15" s="1"/>
  <c r="J208" i="15" s="1"/>
  <c r="J106" i="15" s="1"/>
  <c r="J209" i="15"/>
  <c r="J107" i="15"/>
  <c r="BK197" i="4"/>
  <c r="J197" i="4"/>
  <c r="J106" i="4"/>
  <c r="BK231" i="14"/>
  <c r="BK230" i="14" s="1"/>
  <c r="J230" i="14" s="1"/>
  <c r="J106" i="14" s="1"/>
  <c r="J231" i="14"/>
  <c r="J107" i="14"/>
  <c r="BK210" i="17"/>
  <c r="J210" i="17"/>
  <c r="J105" i="17"/>
  <c r="BK204" i="20"/>
  <c r="J204" i="20"/>
  <c r="J105" i="20"/>
  <c r="BK207" i="20"/>
  <c r="J207" i="20"/>
  <c r="J107" i="20"/>
  <c r="BK203" i="23"/>
  <c r="J203" i="23"/>
  <c r="J105" i="23"/>
  <c r="BK199" i="26"/>
  <c r="J199" i="26"/>
  <c r="J105" i="26"/>
  <c r="BK173" i="27"/>
  <c r="J173" i="27"/>
  <c r="J103" i="27"/>
  <c r="BK168" i="28"/>
  <c r="J168" i="28"/>
  <c r="J103" i="28"/>
  <c r="BK126" i="27"/>
  <c r="J126" i="27"/>
  <c r="J97" i="27"/>
  <c r="F92" i="28"/>
  <c r="F119" i="28"/>
  <c r="BF127" i="28"/>
  <c r="BF134" i="28"/>
  <c r="BF142" i="28"/>
  <c r="BF144" i="28"/>
  <c r="BF147" i="28"/>
  <c r="BF155" i="28"/>
  <c r="BF164" i="28"/>
  <c r="BF169" i="28"/>
  <c r="BK175" i="27"/>
  <c r="J175" i="27"/>
  <c r="J104" i="27"/>
  <c r="BF126" i="28"/>
  <c r="BF129" i="28"/>
  <c r="BF138" i="28"/>
  <c r="BF141" i="28"/>
  <c r="BF143" i="28"/>
  <c r="BF166" i="28"/>
  <c r="BF167" i="28"/>
  <c r="J89" i="28"/>
  <c r="J91" i="28"/>
  <c r="J120" i="28"/>
  <c r="BF139" i="28"/>
  <c r="BF140" i="28"/>
  <c r="BF151" i="28"/>
  <c r="BF152" i="28"/>
  <c r="BF153" i="28"/>
  <c r="BF156" i="28"/>
  <c r="BF161" i="28"/>
  <c r="E85" i="28"/>
  <c r="BF131" i="28"/>
  <c r="BF135" i="28"/>
  <c r="BF145" i="28"/>
  <c r="BF146" i="28"/>
  <c r="BF148" i="28"/>
  <c r="BF158" i="28"/>
  <c r="BF149" i="28"/>
  <c r="BF150" i="28"/>
  <c r="BF128" i="28"/>
  <c r="BF130" i="28"/>
  <c r="BF133" i="28"/>
  <c r="BF154" i="28"/>
  <c r="BF157" i="28"/>
  <c r="BF159" i="28"/>
  <c r="BF160" i="28"/>
  <c r="BF163" i="28"/>
  <c r="BF165" i="28"/>
  <c r="BK131" i="26"/>
  <c r="J131" i="26" s="1"/>
  <c r="J99" i="26" s="1"/>
  <c r="F91" i="27"/>
  <c r="F122" i="27"/>
  <c r="BF133" i="27"/>
  <c r="BF134" i="27"/>
  <c r="BF171" i="27"/>
  <c r="BF178" i="27"/>
  <c r="E115" i="27"/>
  <c r="BF157" i="27"/>
  <c r="J119" i="27"/>
  <c r="BF128" i="27"/>
  <c r="BF152" i="27"/>
  <c r="BF154" i="27"/>
  <c r="BF158" i="27"/>
  <c r="BF162" i="27"/>
  <c r="BF168" i="27"/>
  <c r="BF170" i="27"/>
  <c r="BF177" i="27"/>
  <c r="BF184" i="27"/>
  <c r="BF130" i="27"/>
  <c r="BF138" i="27"/>
  <c r="BF139" i="27"/>
  <c r="BF141" i="27"/>
  <c r="BF145" i="27"/>
  <c r="BF149" i="27"/>
  <c r="BF155" i="27"/>
  <c r="BF156" i="27"/>
  <c r="BF159" i="27"/>
  <c r="BF161" i="27"/>
  <c r="BF164" i="27"/>
  <c r="BF166" i="27"/>
  <c r="BF172" i="27"/>
  <c r="BF180" i="27"/>
  <c r="BF186" i="27"/>
  <c r="J121" i="27"/>
  <c r="BF136" i="27"/>
  <c r="BF137" i="27"/>
  <c r="BF150" i="27"/>
  <c r="J92" i="27"/>
  <c r="BF129" i="27"/>
  <c r="BF131" i="27"/>
  <c r="BF132" i="27"/>
  <c r="BF135" i="27"/>
  <c r="BF140" i="27"/>
  <c r="BF142" i="27"/>
  <c r="BF143" i="27"/>
  <c r="BF144" i="27"/>
  <c r="BF146" i="27"/>
  <c r="BF147" i="27"/>
  <c r="BF148" i="27"/>
  <c r="BF163" i="27"/>
  <c r="BF165" i="27"/>
  <c r="BF169" i="27"/>
  <c r="BF174" i="27"/>
  <c r="BF179" i="27"/>
  <c r="BF181" i="27"/>
  <c r="BF182" i="27"/>
  <c r="BF183" i="27"/>
  <c r="BF185" i="27"/>
  <c r="E85" i="26"/>
  <c r="J93" i="26"/>
  <c r="F127" i="26"/>
  <c r="BF155" i="26"/>
  <c r="BF182" i="26"/>
  <c r="BF184" i="26"/>
  <c r="BF189" i="26"/>
  <c r="BF196" i="26"/>
  <c r="BF203" i="26"/>
  <c r="BF206" i="26"/>
  <c r="BF209" i="26"/>
  <c r="BF210" i="26"/>
  <c r="BF213" i="26"/>
  <c r="BK131" i="25"/>
  <c r="J131" i="25" s="1"/>
  <c r="J99" i="25" s="1"/>
  <c r="F93" i="26"/>
  <c r="BF138" i="26"/>
  <c r="BF139" i="26"/>
  <c r="BF145" i="26"/>
  <c r="BF146" i="26"/>
  <c r="BF147" i="26"/>
  <c r="BF152" i="26"/>
  <c r="BF157" i="26"/>
  <c r="BF165" i="26"/>
  <c r="BF175" i="26"/>
  <c r="BF179" i="26"/>
  <c r="BF181" i="26"/>
  <c r="BF187" i="26"/>
  <c r="BF188" i="26"/>
  <c r="BF193" i="26"/>
  <c r="BF198" i="26"/>
  <c r="BF207" i="26"/>
  <c r="BF211" i="26"/>
  <c r="J94" i="26"/>
  <c r="BF135" i="26"/>
  <c r="BF142" i="26"/>
  <c r="BF161" i="26"/>
  <c r="BF168" i="26"/>
  <c r="BF173" i="26"/>
  <c r="BF176" i="26"/>
  <c r="BF183" i="26"/>
  <c r="BF191" i="26"/>
  <c r="BF197" i="26"/>
  <c r="BF200" i="26"/>
  <c r="BF212" i="26"/>
  <c r="BF133" i="26"/>
  <c r="BF136" i="26"/>
  <c r="BF137" i="26"/>
  <c r="BF150" i="26"/>
  <c r="BF158" i="26"/>
  <c r="BF159" i="26"/>
  <c r="BF162" i="26"/>
  <c r="BF172" i="26"/>
  <c r="BF177" i="26"/>
  <c r="BF185" i="26"/>
  <c r="BF190" i="26"/>
  <c r="BF194" i="26"/>
  <c r="BF205" i="26"/>
  <c r="BF208" i="26"/>
  <c r="J91" i="26"/>
  <c r="BF134" i="26"/>
  <c r="BF140" i="26"/>
  <c r="BF141" i="26"/>
  <c r="BF148" i="26"/>
  <c r="BF149" i="26"/>
  <c r="BF151" i="26"/>
  <c r="BF153" i="26"/>
  <c r="BF154" i="26"/>
  <c r="BF164" i="26"/>
  <c r="BF171" i="26"/>
  <c r="BF180" i="26"/>
  <c r="BF186" i="26"/>
  <c r="BF214" i="26"/>
  <c r="BF143" i="26"/>
  <c r="BF144" i="26"/>
  <c r="BF163" i="26"/>
  <c r="BF166" i="26"/>
  <c r="BF169" i="26"/>
  <c r="BF170" i="26"/>
  <c r="BF174" i="26"/>
  <c r="BF178" i="26"/>
  <c r="BF195" i="26"/>
  <c r="J91" i="25"/>
  <c r="BF140" i="25"/>
  <c r="BF144" i="25"/>
  <c r="BF166" i="25"/>
  <c r="BF168" i="25"/>
  <c r="BF176" i="25"/>
  <c r="BF192" i="25"/>
  <c r="BF203" i="25"/>
  <c r="BF208" i="25"/>
  <c r="BF209" i="25"/>
  <c r="J93" i="25"/>
  <c r="BF137" i="25"/>
  <c r="BF141" i="25"/>
  <c r="BF146" i="25"/>
  <c r="BF147" i="25"/>
  <c r="BF149" i="25"/>
  <c r="BF154" i="25"/>
  <c r="BF155" i="25"/>
  <c r="BF163" i="25"/>
  <c r="BF164" i="25"/>
  <c r="BF167" i="25"/>
  <c r="BF171" i="25"/>
  <c r="BF174" i="25"/>
  <c r="BF188" i="25"/>
  <c r="BF189" i="25"/>
  <c r="BF193" i="25"/>
  <c r="BF198" i="25"/>
  <c r="BF206" i="25"/>
  <c r="BF211" i="25"/>
  <c r="BF212" i="25"/>
  <c r="F93" i="25"/>
  <c r="F127" i="25"/>
  <c r="BF139" i="25"/>
  <c r="BF145" i="25"/>
  <c r="BF148" i="25"/>
  <c r="BF153" i="25"/>
  <c r="BF158" i="25"/>
  <c r="BF159" i="25"/>
  <c r="BF173" i="25"/>
  <c r="BF179" i="25"/>
  <c r="BF183" i="25"/>
  <c r="BF187" i="25"/>
  <c r="BF204" i="25"/>
  <c r="E85" i="25"/>
  <c r="J94" i="25"/>
  <c r="BF136" i="25"/>
  <c r="BF150" i="25"/>
  <c r="BF151" i="25"/>
  <c r="BF161" i="25"/>
  <c r="BF162" i="25"/>
  <c r="BF169" i="25"/>
  <c r="BF178" i="25"/>
  <c r="BF185" i="25"/>
  <c r="BF186" i="25"/>
  <c r="BF196" i="25"/>
  <c r="BF210" i="25"/>
  <c r="BF133" i="25"/>
  <c r="BF134" i="25"/>
  <c r="BF135" i="25"/>
  <c r="BF138" i="25"/>
  <c r="BF152" i="25"/>
  <c r="BF172" i="25"/>
  <c r="BF175" i="25"/>
  <c r="BF181" i="25"/>
  <c r="BF182" i="25"/>
  <c r="BF184" i="25"/>
  <c r="BF190" i="25"/>
  <c r="BF194" i="25"/>
  <c r="BF195" i="25"/>
  <c r="BF207" i="25"/>
  <c r="BF142" i="25"/>
  <c r="BF143" i="25"/>
  <c r="BF157" i="25"/>
  <c r="BF170" i="25"/>
  <c r="BF177" i="25"/>
  <c r="BF180" i="25"/>
  <c r="BF201" i="25"/>
  <c r="BF205" i="25"/>
  <c r="J208" i="23"/>
  <c r="J108" i="23"/>
  <c r="F94" i="24"/>
  <c r="J127" i="24"/>
  <c r="BF133" i="24"/>
  <c r="BF136" i="24"/>
  <c r="BF139" i="24"/>
  <c r="BF144" i="24"/>
  <c r="BF146" i="24"/>
  <c r="BF156" i="24"/>
  <c r="BF158" i="24"/>
  <c r="BF166" i="24"/>
  <c r="BF170" i="24"/>
  <c r="BF182" i="24"/>
  <c r="BF185" i="24"/>
  <c r="BF188" i="24"/>
  <c r="BF198" i="24"/>
  <c r="BF201" i="24"/>
  <c r="J91" i="24"/>
  <c r="F126" i="24"/>
  <c r="BF137" i="24"/>
  <c r="BF140" i="24"/>
  <c r="BF157" i="24"/>
  <c r="BF165" i="24"/>
  <c r="BF177" i="24"/>
  <c r="BF178" i="24"/>
  <c r="BF193" i="24"/>
  <c r="BF208" i="24"/>
  <c r="E118" i="24"/>
  <c r="BF147" i="24"/>
  <c r="BF149" i="24"/>
  <c r="BF153" i="24"/>
  <c r="BF161" i="24"/>
  <c r="BF164" i="24"/>
  <c r="BF175" i="24"/>
  <c r="BF180" i="24"/>
  <c r="BF183" i="24"/>
  <c r="BF189" i="24"/>
  <c r="BF192" i="24"/>
  <c r="BF194" i="24"/>
  <c r="BF195" i="24"/>
  <c r="BF210" i="24"/>
  <c r="J93" i="24"/>
  <c r="BF135" i="24"/>
  <c r="BF138" i="24"/>
  <c r="BF141" i="24"/>
  <c r="BF145" i="24"/>
  <c r="BF148" i="24"/>
  <c r="BF169" i="24"/>
  <c r="BF181" i="24"/>
  <c r="BF184" i="24"/>
  <c r="BF207" i="24"/>
  <c r="BF211" i="24"/>
  <c r="BF134" i="24"/>
  <c r="BF142" i="24"/>
  <c r="BF152" i="24"/>
  <c r="BF154" i="24"/>
  <c r="BF167" i="24"/>
  <c r="BF168" i="24"/>
  <c r="BF171" i="24"/>
  <c r="BF172" i="24"/>
  <c r="BF173" i="24"/>
  <c r="BF174" i="24"/>
  <c r="BF187" i="24"/>
  <c r="BF196" i="24"/>
  <c r="BF203" i="24"/>
  <c r="BF205" i="24"/>
  <c r="BF206" i="24"/>
  <c r="BF212" i="24"/>
  <c r="BF143" i="24"/>
  <c r="BF150" i="24"/>
  <c r="BF151" i="24"/>
  <c r="BF160" i="24"/>
  <c r="BF163" i="24"/>
  <c r="BF176" i="24"/>
  <c r="BF179" i="24"/>
  <c r="BF186" i="24"/>
  <c r="BF190" i="24"/>
  <c r="BF204" i="24"/>
  <c r="BF209" i="24"/>
  <c r="J91" i="23"/>
  <c r="F94" i="23"/>
  <c r="J126" i="23"/>
  <c r="BF137" i="23"/>
  <c r="BF139" i="23"/>
  <c r="BF141" i="23"/>
  <c r="BF146" i="23"/>
  <c r="BF155" i="23"/>
  <c r="BF172" i="23"/>
  <c r="BF177" i="23"/>
  <c r="BF181" i="23"/>
  <c r="BF183" i="23"/>
  <c r="BF190" i="23"/>
  <c r="BF212" i="23"/>
  <c r="BF224" i="23"/>
  <c r="E85" i="23"/>
  <c r="BF133" i="23"/>
  <c r="BF135" i="23"/>
  <c r="BF136" i="23"/>
  <c r="BF149" i="23"/>
  <c r="BF151" i="23"/>
  <c r="BF159" i="23"/>
  <c r="BF164" i="23"/>
  <c r="BF173" i="23"/>
  <c r="BF197" i="23"/>
  <c r="BF198" i="23"/>
  <c r="BF199" i="23"/>
  <c r="BF204" i="23"/>
  <c r="BF217" i="23"/>
  <c r="BF140" i="23"/>
  <c r="BF148" i="23"/>
  <c r="BF153" i="23"/>
  <c r="BF154" i="23"/>
  <c r="BF161" i="23"/>
  <c r="BF166" i="23"/>
  <c r="BF170" i="23"/>
  <c r="BF171" i="23"/>
  <c r="BF175" i="23"/>
  <c r="BF179" i="23"/>
  <c r="BF185" i="23"/>
  <c r="BF187" i="23"/>
  <c r="BF188" i="23"/>
  <c r="BF189" i="23"/>
  <c r="BF201" i="23"/>
  <c r="BF213" i="23"/>
  <c r="BF214" i="23"/>
  <c r="BF220" i="23"/>
  <c r="BK131" i="22"/>
  <c r="J131" i="22"/>
  <c r="J99" i="22"/>
  <c r="F126" i="23"/>
  <c r="J127" i="23"/>
  <c r="BF144" i="23"/>
  <c r="BF145" i="23"/>
  <c r="BF147" i="23"/>
  <c r="BF174" i="23"/>
  <c r="BF192" i="23"/>
  <c r="BF193" i="23"/>
  <c r="BF194" i="23"/>
  <c r="BF210" i="23"/>
  <c r="BF219" i="23"/>
  <c r="BF223" i="23"/>
  <c r="BF134" i="23"/>
  <c r="BF138" i="23"/>
  <c r="BF143" i="23"/>
  <c r="BF150" i="23"/>
  <c r="BF152" i="23"/>
  <c r="BF157" i="23"/>
  <c r="BF158" i="23"/>
  <c r="BF165" i="23"/>
  <c r="BF168" i="23"/>
  <c r="BF169" i="23"/>
  <c r="BF176" i="23"/>
  <c r="BF180" i="23"/>
  <c r="BF200" i="23"/>
  <c r="BF202" i="23"/>
  <c r="BF211" i="23"/>
  <c r="BF215" i="23"/>
  <c r="BF216" i="23"/>
  <c r="BF222" i="23"/>
  <c r="BF142" i="23"/>
  <c r="BF162" i="23"/>
  <c r="BF163" i="23"/>
  <c r="BF178" i="23"/>
  <c r="BF182" i="23"/>
  <c r="BF184" i="23"/>
  <c r="BF186" i="23"/>
  <c r="BF191" i="23"/>
  <c r="BF195" i="23"/>
  <c r="BF207" i="23"/>
  <c r="BF209" i="23"/>
  <c r="BF218" i="23"/>
  <c r="BF221" i="23"/>
  <c r="E118" i="22"/>
  <c r="J127" i="22"/>
  <c r="BF136" i="22"/>
  <c r="BF139" i="22"/>
  <c r="BF140" i="22"/>
  <c r="BF150" i="22"/>
  <c r="BF155" i="22"/>
  <c r="BF158" i="22"/>
  <c r="BF159" i="22"/>
  <c r="BF161" i="22"/>
  <c r="BF174" i="22"/>
  <c r="BF176" i="22"/>
  <c r="BF183" i="22"/>
  <c r="BF191" i="22"/>
  <c r="BF194" i="22"/>
  <c r="BF213" i="22"/>
  <c r="BF219" i="22"/>
  <c r="BF239" i="22"/>
  <c r="BK131" i="21"/>
  <c r="J131" i="21" s="1"/>
  <c r="J99" i="21" s="1"/>
  <c r="F93" i="22"/>
  <c r="BF149" i="22"/>
  <c r="BF151" i="22"/>
  <c r="BF169" i="22"/>
  <c r="BF171" i="22"/>
  <c r="BF184" i="22"/>
  <c r="BF189" i="22"/>
  <c r="BF193" i="22"/>
  <c r="BF201" i="22"/>
  <c r="BF206" i="22"/>
  <c r="BF221" i="22"/>
  <c r="BF222" i="22"/>
  <c r="BF224" i="22"/>
  <c r="BF233" i="22"/>
  <c r="BF238" i="22"/>
  <c r="BF242" i="22"/>
  <c r="J91" i="22"/>
  <c r="F94" i="22"/>
  <c r="BF137" i="22"/>
  <c r="BF143" i="22"/>
  <c r="BF144" i="22"/>
  <c r="BF145" i="22"/>
  <c r="BF148" i="22"/>
  <c r="BF153" i="22"/>
  <c r="BF168" i="22"/>
  <c r="BF170" i="22"/>
  <c r="BF185" i="22"/>
  <c r="BF186" i="22"/>
  <c r="BF198" i="22"/>
  <c r="BF204" i="22"/>
  <c r="BF210" i="22"/>
  <c r="BK205" i="21"/>
  <c r="J205" i="21" s="1"/>
  <c r="J106" i="21" s="1"/>
  <c r="J93" i="22"/>
  <c r="BF134" i="22"/>
  <c r="BF135" i="22"/>
  <c r="BF138" i="22"/>
  <c r="BF141" i="22"/>
  <c r="BF142" i="22"/>
  <c r="BF166" i="22"/>
  <c r="BF167" i="22"/>
  <c r="BF175" i="22"/>
  <c r="BF179" i="22"/>
  <c r="BF180" i="22"/>
  <c r="BF181" i="22"/>
  <c r="BF182" i="22"/>
  <c r="BF188" i="22"/>
  <c r="BF195" i="22"/>
  <c r="BF197" i="22"/>
  <c r="BF199" i="22"/>
  <c r="BF200" i="22"/>
  <c r="BF202" i="22"/>
  <c r="BF207" i="22"/>
  <c r="BF209" i="22"/>
  <c r="BF211" i="22"/>
  <c r="BF218" i="22"/>
  <c r="BF225" i="22"/>
  <c r="BF226" i="22"/>
  <c r="BF230" i="22"/>
  <c r="BF237" i="22"/>
  <c r="BF146" i="22"/>
  <c r="BF152" i="22"/>
  <c r="BF162" i="22"/>
  <c r="BF163" i="22"/>
  <c r="BF165" i="22"/>
  <c r="BF177" i="22"/>
  <c r="BF178" i="22"/>
  <c r="BF190" i="22"/>
  <c r="BF192" i="22"/>
  <c r="BF208" i="22"/>
  <c r="BF216" i="22"/>
  <c r="BF220" i="22"/>
  <c r="BF228" i="22"/>
  <c r="BF229" i="22"/>
  <c r="BF231" i="22"/>
  <c r="BF236" i="22"/>
  <c r="BF240" i="22"/>
  <c r="BF241" i="22"/>
  <c r="BF243" i="22"/>
  <c r="BF244" i="22"/>
  <c r="BF133" i="22"/>
  <c r="BF147" i="22"/>
  <c r="BF154" i="22"/>
  <c r="BF156" i="22"/>
  <c r="BF157" i="22"/>
  <c r="BF172" i="22"/>
  <c r="BF187" i="22"/>
  <c r="BF196" i="22"/>
  <c r="BF203" i="22"/>
  <c r="BF223" i="22"/>
  <c r="BF227" i="22"/>
  <c r="BF232" i="22"/>
  <c r="BF234" i="22"/>
  <c r="BF235" i="22"/>
  <c r="F94" i="21"/>
  <c r="J124" i="21"/>
  <c r="BF135" i="21"/>
  <c r="BF145" i="21"/>
  <c r="BF150" i="21"/>
  <c r="BF157" i="21"/>
  <c r="BF158" i="21"/>
  <c r="BF159" i="21"/>
  <c r="BF168" i="21"/>
  <c r="BF172" i="21"/>
  <c r="BF176" i="21"/>
  <c r="BF177" i="21"/>
  <c r="BF188" i="21"/>
  <c r="BF204" i="21"/>
  <c r="BF209" i="21"/>
  <c r="BF213" i="21"/>
  <c r="J93" i="21"/>
  <c r="BF140" i="21"/>
  <c r="BF141" i="21"/>
  <c r="BF143" i="21"/>
  <c r="BF144" i="21"/>
  <c r="BF148" i="21"/>
  <c r="BF149" i="21"/>
  <c r="BF151" i="21"/>
  <c r="BF152" i="21"/>
  <c r="BF155" i="21"/>
  <c r="BF185" i="21"/>
  <c r="BF190" i="21"/>
  <c r="BF194" i="21"/>
  <c r="BF218" i="21"/>
  <c r="BF219" i="21"/>
  <c r="BK131" i="20"/>
  <c r="J131" i="20" s="1"/>
  <c r="J99" i="20" s="1"/>
  <c r="E85" i="21"/>
  <c r="J127" i="21"/>
  <c r="BF134" i="21"/>
  <c r="BF136" i="21"/>
  <c r="BF139" i="21"/>
  <c r="BF153" i="21"/>
  <c r="BF161" i="21"/>
  <c r="BF166" i="21"/>
  <c r="BF171" i="21"/>
  <c r="BF173" i="21"/>
  <c r="BF175" i="21"/>
  <c r="BF180" i="21"/>
  <c r="BF183" i="21"/>
  <c r="BF187" i="21"/>
  <c r="BF192" i="21"/>
  <c r="BF199" i="21"/>
  <c r="BF200" i="21"/>
  <c r="BF211" i="21"/>
  <c r="BK206" i="20"/>
  <c r="J206" i="20" s="1"/>
  <c r="J106" i="20" s="1"/>
  <c r="F126" i="21"/>
  <c r="BF133" i="21"/>
  <c r="BF138" i="21"/>
  <c r="BF146" i="21"/>
  <c r="BF147" i="21"/>
  <c r="BF154" i="21"/>
  <c r="BF169" i="21"/>
  <c r="BF178" i="21"/>
  <c r="BF182" i="21"/>
  <c r="BF197" i="21"/>
  <c r="BF202" i="21"/>
  <c r="BF210" i="21"/>
  <c r="BF216" i="21"/>
  <c r="BF217" i="21"/>
  <c r="BF142" i="21"/>
  <c r="BF162" i="21"/>
  <c r="BF163" i="21"/>
  <c r="BF164" i="21"/>
  <c r="BF170" i="21"/>
  <c r="BF174" i="21"/>
  <c r="BF179" i="21"/>
  <c r="BF184" i="21"/>
  <c r="BF198" i="21"/>
  <c r="BF212" i="21"/>
  <c r="BF214" i="21"/>
  <c r="BF215" i="21"/>
  <c r="BF137" i="21"/>
  <c r="BF165" i="21"/>
  <c r="BF181" i="21"/>
  <c r="BF186" i="21"/>
  <c r="BF189" i="21"/>
  <c r="BF191" i="21"/>
  <c r="BF193" i="21"/>
  <c r="BF195" i="21"/>
  <c r="BF201" i="21"/>
  <c r="BF207" i="21"/>
  <c r="BF220" i="21"/>
  <c r="J91" i="20"/>
  <c r="F127" i="20"/>
  <c r="BF138" i="20"/>
  <c r="BF141" i="20"/>
  <c r="BF142" i="20"/>
  <c r="BF143" i="20"/>
  <c r="BF155" i="20"/>
  <c r="BF156" i="20"/>
  <c r="BF167" i="20"/>
  <c r="BF180" i="20"/>
  <c r="BF181" i="20"/>
  <c r="BF183" i="20"/>
  <c r="BF184" i="20"/>
  <c r="BF191" i="20"/>
  <c r="BF139" i="20"/>
  <c r="BF150" i="20"/>
  <c r="BF152" i="20"/>
  <c r="BF158" i="20"/>
  <c r="BF162" i="20"/>
  <c r="BF170" i="20"/>
  <c r="BF171" i="20"/>
  <c r="BF177" i="20"/>
  <c r="BF198" i="20"/>
  <c r="BF199" i="20"/>
  <c r="BF201" i="20"/>
  <c r="BF203" i="20"/>
  <c r="BF208" i="20"/>
  <c r="BF212" i="20"/>
  <c r="BF213" i="20"/>
  <c r="BF214" i="20"/>
  <c r="BF221" i="20"/>
  <c r="BF133" i="20"/>
  <c r="BF134" i="20"/>
  <c r="BF137" i="20"/>
  <c r="BF147" i="20"/>
  <c r="BF154" i="20"/>
  <c r="BF160" i="20"/>
  <c r="BF163" i="20"/>
  <c r="BF178" i="20"/>
  <c r="BF185" i="20"/>
  <c r="BF216" i="20"/>
  <c r="BF218" i="20"/>
  <c r="BF222" i="20"/>
  <c r="BF225" i="20"/>
  <c r="J93" i="20"/>
  <c r="J127" i="20"/>
  <c r="BF140" i="20"/>
  <c r="BF146" i="20"/>
  <c r="BF159" i="20"/>
  <c r="BF169" i="20"/>
  <c r="BF176" i="20"/>
  <c r="BF190" i="20"/>
  <c r="BF193" i="20"/>
  <c r="BF195" i="20"/>
  <c r="BF200" i="20"/>
  <c r="BF210" i="20"/>
  <c r="BF217" i="20"/>
  <c r="BF220" i="20"/>
  <c r="E85" i="20"/>
  <c r="F93" i="20"/>
  <c r="BF136" i="20"/>
  <c r="BF144" i="20"/>
  <c r="BF149" i="20"/>
  <c r="BF164" i="20"/>
  <c r="BF166" i="20"/>
  <c r="BF175" i="20"/>
  <c r="BF182" i="20"/>
  <c r="BF192" i="20"/>
  <c r="BF194" i="20"/>
  <c r="BF196" i="20"/>
  <c r="BF202" i="20"/>
  <c r="BF205" i="20"/>
  <c r="BF211" i="20"/>
  <c r="BF215" i="20"/>
  <c r="BF219" i="20"/>
  <c r="BF223" i="20"/>
  <c r="BF224" i="20"/>
  <c r="BF135" i="20"/>
  <c r="BF145" i="20"/>
  <c r="BF148" i="20"/>
  <c r="BF151" i="20"/>
  <c r="BF153" i="20"/>
  <c r="BF165" i="20"/>
  <c r="BF172" i="20"/>
  <c r="BF173" i="20"/>
  <c r="BF174" i="20"/>
  <c r="BF179" i="20"/>
  <c r="BF186" i="20"/>
  <c r="BF187" i="20"/>
  <c r="BF188" i="20"/>
  <c r="BF189" i="20"/>
  <c r="F94" i="19"/>
  <c r="J124" i="19"/>
  <c r="BF144" i="19"/>
  <c r="BF152" i="19"/>
  <c r="BF159" i="19"/>
  <c r="BF163" i="19"/>
  <c r="BF173" i="19"/>
  <c r="BF174" i="19"/>
  <c r="BF175" i="19"/>
  <c r="BF181" i="19"/>
  <c r="BF185" i="19"/>
  <c r="BF187" i="19"/>
  <c r="BF196" i="19"/>
  <c r="BF208" i="19"/>
  <c r="BF211" i="19"/>
  <c r="BF215" i="19"/>
  <c r="BF218" i="19"/>
  <c r="J93" i="19"/>
  <c r="F126" i="19"/>
  <c r="J127" i="19"/>
  <c r="BF139" i="19"/>
  <c r="BF141" i="19"/>
  <c r="BF145" i="19"/>
  <c r="BF146" i="19"/>
  <c r="BF148" i="19"/>
  <c r="BF155" i="19"/>
  <c r="BF156" i="19"/>
  <c r="BF158" i="19"/>
  <c r="BF162" i="19"/>
  <c r="BF164" i="19"/>
  <c r="BF167" i="19"/>
  <c r="BF170" i="19"/>
  <c r="BF192" i="19"/>
  <c r="BF197" i="19"/>
  <c r="BF201" i="19"/>
  <c r="BF207" i="19"/>
  <c r="BF210" i="19"/>
  <c r="BF212" i="19"/>
  <c r="BF216" i="19"/>
  <c r="BF221" i="19"/>
  <c r="BF222" i="19"/>
  <c r="BF138" i="19"/>
  <c r="BF142" i="19"/>
  <c r="BF147" i="19"/>
  <c r="BF149" i="19"/>
  <c r="BF153" i="19"/>
  <c r="BF184" i="19"/>
  <c r="BF189" i="19"/>
  <c r="BF194" i="19"/>
  <c r="BF219" i="19"/>
  <c r="E85" i="19"/>
  <c r="BF143" i="19"/>
  <c r="BF150" i="19"/>
  <c r="BF165" i="19"/>
  <c r="BF166" i="19"/>
  <c r="BF176" i="19"/>
  <c r="BF177" i="19"/>
  <c r="BF179" i="19"/>
  <c r="BF182" i="19"/>
  <c r="BF186" i="19"/>
  <c r="BF188" i="19"/>
  <c r="BF190" i="19"/>
  <c r="BF191" i="19"/>
  <c r="BF204" i="19"/>
  <c r="BF213" i="19"/>
  <c r="BF220" i="19"/>
  <c r="BF133" i="19"/>
  <c r="BF137" i="19"/>
  <c r="BF183" i="19"/>
  <c r="BF217" i="19"/>
  <c r="BF134" i="19"/>
  <c r="BF135" i="19"/>
  <c r="BF136" i="19"/>
  <c r="BF140" i="19"/>
  <c r="BF151" i="19"/>
  <c r="BF154" i="19"/>
  <c r="BF160" i="19"/>
  <c r="BF169" i="19"/>
  <c r="BF171" i="19"/>
  <c r="BF172" i="19"/>
  <c r="BF178" i="19"/>
  <c r="BF180" i="19"/>
  <c r="BF195" i="19"/>
  <c r="BF198" i="19"/>
  <c r="BF199" i="19"/>
  <c r="BF206" i="19"/>
  <c r="BF209" i="19"/>
  <c r="BF214" i="19"/>
  <c r="J91" i="18"/>
  <c r="E117" i="18"/>
  <c r="BF132" i="18"/>
  <c r="BF138" i="18"/>
  <c r="BF143" i="18"/>
  <c r="BF151" i="18"/>
  <c r="BF152" i="18"/>
  <c r="BF158" i="18"/>
  <c r="BF164" i="18"/>
  <c r="BF169" i="18"/>
  <c r="BF174" i="18"/>
  <c r="BF176" i="18"/>
  <c r="BF188" i="18"/>
  <c r="BF199" i="18"/>
  <c r="BF203" i="18"/>
  <c r="BF205" i="18"/>
  <c r="BF209" i="18"/>
  <c r="J215" i="17"/>
  <c r="J108" i="17"/>
  <c r="J93" i="18"/>
  <c r="BF135" i="18"/>
  <c r="BF137" i="18"/>
  <c r="BF146" i="18"/>
  <c r="BF156" i="18"/>
  <c r="BF159" i="18"/>
  <c r="BF162" i="18"/>
  <c r="BF166" i="18"/>
  <c r="BF168" i="18"/>
  <c r="BF175" i="18"/>
  <c r="BF179" i="18"/>
  <c r="BF186" i="18"/>
  <c r="BF204" i="18"/>
  <c r="BF206" i="18"/>
  <c r="BF207" i="18"/>
  <c r="BF210" i="18"/>
  <c r="BF211" i="18"/>
  <c r="BF212" i="18"/>
  <c r="J94" i="18"/>
  <c r="F125" i="18"/>
  <c r="BF139" i="18"/>
  <c r="BF145" i="18"/>
  <c r="BF149" i="18"/>
  <c r="BF154" i="18"/>
  <c r="BF155" i="18"/>
  <c r="BF163" i="18"/>
  <c r="BF167" i="18"/>
  <c r="BF173" i="18"/>
  <c r="BF178" i="18"/>
  <c r="BF187" i="18"/>
  <c r="BF191" i="18"/>
  <c r="BF194" i="18"/>
  <c r="BF201" i="18"/>
  <c r="F94" i="18"/>
  <c r="BF133" i="18"/>
  <c r="BF134" i="18"/>
  <c r="BF136" i="18"/>
  <c r="BF141" i="18"/>
  <c r="BF144" i="18"/>
  <c r="BF147" i="18"/>
  <c r="BF157" i="18"/>
  <c r="BF171" i="18"/>
  <c r="BF177" i="18"/>
  <c r="BF181" i="18"/>
  <c r="BF182" i="18"/>
  <c r="BF184" i="18"/>
  <c r="BF190" i="18"/>
  <c r="BF193" i="18"/>
  <c r="BF196" i="18"/>
  <c r="BF202" i="18"/>
  <c r="BF208" i="18"/>
  <c r="BF140" i="18"/>
  <c r="BF142" i="18"/>
  <c r="BF148" i="18"/>
  <c r="BF150" i="18"/>
  <c r="BF161" i="18"/>
  <c r="BF165" i="18"/>
  <c r="BF170" i="18"/>
  <c r="BF172" i="18"/>
  <c r="BF180" i="18"/>
  <c r="BF183" i="18"/>
  <c r="BF185" i="18"/>
  <c r="BF192" i="18"/>
  <c r="BF134" i="17"/>
  <c r="BF136" i="17"/>
  <c r="BF141" i="17"/>
  <c r="BF150" i="17"/>
  <c r="BF155" i="17"/>
  <c r="BF163" i="17"/>
  <c r="BF178" i="17"/>
  <c r="BF179" i="17"/>
  <c r="BF190" i="17"/>
  <c r="BF204" i="17"/>
  <c r="BF214" i="17"/>
  <c r="BF218" i="17"/>
  <c r="BF222" i="17"/>
  <c r="J217" i="16"/>
  <c r="J108" i="16"/>
  <c r="BF140" i="17"/>
  <c r="BF143" i="17"/>
  <c r="BF144" i="17"/>
  <c r="BF148" i="17"/>
  <c r="BF158" i="17"/>
  <c r="BF167" i="17"/>
  <c r="BF169" i="17"/>
  <c r="BF171" i="17"/>
  <c r="BF177" i="17"/>
  <c r="BF180" i="17"/>
  <c r="BF183" i="17"/>
  <c r="BF185" i="17"/>
  <c r="BF187" i="17"/>
  <c r="BF192" i="17"/>
  <c r="BF199" i="17"/>
  <c r="BF201" i="17"/>
  <c r="BF208" i="17"/>
  <c r="BF211" i="17"/>
  <c r="BF226" i="17"/>
  <c r="BF228" i="17"/>
  <c r="BF229" i="17"/>
  <c r="E85" i="17"/>
  <c r="J93" i="17"/>
  <c r="J94" i="17"/>
  <c r="J124" i="17"/>
  <c r="F127" i="17"/>
  <c r="BF137" i="17"/>
  <c r="BF138" i="17"/>
  <c r="BF147" i="17"/>
  <c r="BF153" i="17"/>
  <c r="BF157" i="17"/>
  <c r="BF164" i="17"/>
  <c r="BF165" i="17"/>
  <c r="BF168" i="17"/>
  <c r="BF172" i="17"/>
  <c r="BF186" i="17"/>
  <c r="BF189" i="17"/>
  <c r="BF197" i="17"/>
  <c r="BF216" i="17"/>
  <c r="BF219" i="17"/>
  <c r="BF221" i="17"/>
  <c r="BF224" i="17"/>
  <c r="BF142" i="17"/>
  <c r="BF145" i="17"/>
  <c r="BF149" i="17"/>
  <c r="BF152" i="17"/>
  <c r="BF154" i="17"/>
  <c r="BF156" i="17"/>
  <c r="BF159" i="17"/>
  <c r="BF162" i="17"/>
  <c r="BF176" i="17"/>
  <c r="BF182" i="17"/>
  <c r="BF188" i="17"/>
  <c r="BF193" i="17"/>
  <c r="BF195" i="17"/>
  <c r="BF203" i="17"/>
  <c r="BF205" i="17"/>
  <c r="BF217" i="17"/>
  <c r="BF220" i="17"/>
  <c r="BF223" i="17"/>
  <c r="BF227" i="17"/>
  <c r="F93" i="17"/>
  <c r="BF133" i="17"/>
  <c r="BF135" i="17"/>
  <c r="BF139" i="17"/>
  <c r="BF146" i="17"/>
  <c r="BF151" i="17"/>
  <c r="BF160" i="17"/>
  <c r="BF170" i="17"/>
  <c r="BF173" i="17"/>
  <c r="BF174" i="17"/>
  <c r="BF181" i="17"/>
  <c r="BF184" i="17"/>
  <c r="BF191" i="17"/>
  <c r="BF194" i="17"/>
  <c r="BF196" i="17"/>
  <c r="BF198" i="17"/>
  <c r="BF202" i="17"/>
  <c r="BF206" i="17"/>
  <c r="BF207" i="17"/>
  <c r="BF209" i="17"/>
  <c r="BF225" i="17"/>
  <c r="F94" i="16"/>
  <c r="BF141" i="16"/>
  <c r="BF148" i="16"/>
  <c r="BF151" i="16"/>
  <c r="BF160" i="16"/>
  <c r="BF171" i="16"/>
  <c r="BF176" i="16"/>
  <c r="BF178" i="16"/>
  <c r="BF186" i="16"/>
  <c r="BF188" i="16"/>
  <c r="BF204" i="16"/>
  <c r="BF208" i="16"/>
  <c r="BF209" i="16"/>
  <c r="BF213" i="16"/>
  <c r="BF219" i="16"/>
  <c r="BF223" i="16"/>
  <c r="BF230" i="16"/>
  <c r="BF232" i="16"/>
  <c r="BF233" i="16"/>
  <c r="BF234" i="16"/>
  <c r="BF235" i="16"/>
  <c r="J94" i="16"/>
  <c r="J124" i="16"/>
  <c r="BF134" i="16"/>
  <c r="BF137" i="16"/>
  <c r="BF145" i="16"/>
  <c r="BF154" i="16"/>
  <c r="BF164" i="16"/>
  <c r="BF179" i="16"/>
  <c r="BF189" i="16"/>
  <c r="BF199" i="16"/>
  <c r="BF211" i="16"/>
  <c r="BF226" i="16"/>
  <c r="BF228" i="16"/>
  <c r="J93" i="16"/>
  <c r="F126" i="16"/>
  <c r="BF138" i="16"/>
  <c r="BF139" i="16"/>
  <c r="BF142" i="16"/>
  <c r="BF143" i="16"/>
  <c r="BF144" i="16"/>
  <c r="BF150" i="16"/>
  <c r="BF169" i="16"/>
  <c r="BF172" i="16"/>
  <c r="BF173" i="16"/>
  <c r="BF181" i="16"/>
  <c r="BF183" i="16"/>
  <c r="BF184" i="16"/>
  <c r="BF185" i="16"/>
  <c r="BF203" i="16"/>
  <c r="BF210" i="16"/>
  <c r="BF229" i="16"/>
  <c r="BF236" i="16"/>
  <c r="E85" i="16"/>
  <c r="BF133" i="16"/>
  <c r="BF135" i="16"/>
  <c r="BF146" i="16"/>
  <c r="BF149" i="16"/>
  <c r="BF156" i="16"/>
  <c r="BF157" i="16"/>
  <c r="BF159" i="16"/>
  <c r="BF166" i="16"/>
  <c r="BF170" i="16"/>
  <c r="BF175" i="16"/>
  <c r="BF177" i="16"/>
  <c r="BF182" i="16"/>
  <c r="BF191" i="16"/>
  <c r="BF192" i="16"/>
  <c r="BF218" i="16"/>
  <c r="BF221" i="16"/>
  <c r="BF222" i="16"/>
  <c r="BF224" i="16"/>
  <c r="BF225" i="16"/>
  <c r="BF136" i="16"/>
  <c r="BF158" i="16"/>
  <c r="BF161" i="16"/>
  <c r="BF163" i="16"/>
  <c r="BF165" i="16"/>
  <c r="BF168" i="16"/>
  <c r="BF180" i="16"/>
  <c r="BF190" i="16"/>
  <c r="BF193" i="16"/>
  <c r="BF194" i="16"/>
  <c r="BF195" i="16"/>
  <c r="BF201" i="16"/>
  <c r="BF202" i="16"/>
  <c r="BF206" i="16"/>
  <c r="BF140" i="16"/>
  <c r="BF147" i="16"/>
  <c r="BF152" i="16"/>
  <c r="BF153" i="16"/>
  <c r="BF155" i="16"/>
  <c r="BF187" i="16"/>
  <c r="BF196" i="16"/>
  <c r="BF197" i="16"/>
  <c r="BF198" i="16"/>
  <c r="BF200" i="16"/>
  <c r="BF207" i="16"/>
  <c r="BF216" i="16"/>
  <c r="BF220" i="16"/>
  <c r="BF227" i="16"/>
  <c r="BF231" i="16"/>
  <c r="BF237" i="16"/>
  <c r="F94" i="15"/>
  <c r="J126" i="15"/>
  <c r="BF136" i="15"/>
  <c r="BF140" i="15"/>
  <c r="BF147" i="15"/>
  <c r="BF150" i="15"/>
  <c r="BF152" i="15"/>
  <c r="BF158" i="15"/>
  <c r="BF159" i="15"/>
  <c r="BF164" i="15"/>
  <c r="BF172" i="15"/>
  <c r="BF177" i="15"/>
  <c r="BF179" i="15"/>
  <c r="BF180" i="15"/>
  <c r="BF185" i="15"/>
  <c r="BF187" i="15"/>
  <c r="BF189" i="15"/>
  <c r="BF191" i="15"/>
  <c r="BF195" i="15"/>
  <c r="BF198" i="15"/>
  <c r="BF202" i="15"/>
  <c r="BF203" i="15"/>
  <c r="BF216" i="15"/>
  <c r="BF217" i="15"/>
  <c r="BF226" i="15"/>
  <c r="BF229" i="15"/>
  <c r="BF160" i="15"/>
  <c r="BF162" i="15"/>
  <c r="BF181" i="15"/>
  <c r="BF183" i="15"/>
  <c r="BF186" i="15"/>
  <c r="BF204" i="15"/>
  <c r="BF220" i="15"/>
  <c r="BF227" i="15"/>
  <c r="BF228" i="15"/>
  <c r="J91" i="15"/>
  <c r="F126" i="15"/>
  <c r="BF133" i="15"/>
  <c r="BF153" i="15"/>
  <c r="BF156" i="15"/>
  <c r="BF165" i="15"/>
  <c r="BF167" i="15"/>
  <c r="BF184" i="15"/>
  <c r="BF196" i="15"/>
  <c r="BF197" i="15"/>
  <c r="BF205" i="15"/>
  <c r="BF207" i="15"/>
  <c r="BF214" i="15"/>
  <c r="BF215" i="15"/>
  <c r="BF218" i="15"/>
  <c r="BF224" i="15"/>
  <c r="BF230" i="15"/>
  <c r="J94" i="15"/>
  <c r="BF139" i="15"/>
  <c r="BF144" i="15"/>
  <c r="BF151" i="15"/>
  <c r="BF154" i="15"/>
  <c r="BF155" i="15"/>
  <c r="BF169" i="15"/>
  <c r="BF188" i="15"/>
  <c r="BF190" i="15"/>
  <c r="BF213" i="15"/>
  <c r="BF221" i="15"/>
  <c r="BF223" i="15"/>
  <c r="BF231" i="15"/>
  <c r="BF232" i="15"/>
  <c r="E85" i="15"/>
  <c r="BF134" i="15"/>
  <c r="BF141" i="15"/>
  <c r="BF142" i="15"/>
  <c r="BF146" i="15"/>
  <c r="BF163" i="15"/>
  <c r="BF168" i="15"/>
  <c r="BF173" i="15"/>
  <c r="BF174" i="15"/>
  <c r="BF176" i="15"/>
  <c r="BF193" i="15"/>
  <c r="BF194" i="15"/>
  <c r="BF200" i="15"/>
  <c r="BF201" i="15"/>
  <c r="BF212" i="15"/>
  <c r="BF219" i="15"/>
  <c r="BF135" i="15"/>
  <c r="BF137" i="15"/>
  <c r="BF138" i="15"/>
  <c r="BF143" i="15"/>
  <c r="BF145" i="15"/>
  <c r="BF148" i="15"/>
  <c r="BF149" i="15"/>
  <c r="BF166" i="15"/>
  <c r="BF171" i="15"/>
  <c r="BF175" i="15"/>
  <c r="BF178" i="15"/>
  <c r="BF182" i="15"/>
  <c r="BF192" i="15"/>
  <c r="BF210" i="15"/>
  <c r="BF222" i="15"/>
  <c r="BF225" i="15"/>
  <c r="BF233" i="15"/>
  <c r="F93" i="14"/>
  <c r="J94" i="14"/>
  <c r="F127" i="14"/>
  <c r="BF133" i="14"/>
  <c r="J93" i="14"/>
  <c r="BF142" i="14"/>
  <c r="BF144" i="14"/>
  <c r="BF148" i="14"/>
  <c r="BF152" i="14"/>
  <c r="BF153" i="14"/>
  <c r="BF160" i="14"/>
  <c r="BF167" i="14"/>
  <c r="BF169" i="14"/>
  <c r="BF173" i="14"/>
  <c r="BF175" i="14"/>
  <c r="BF179" i="14"/>
  <c r="BF183" i="14"/>
  <c r="BF193" i="14"/>
  <c r="BF197" i="14"/>
  <c r="BF200" i="14"/>
  <c r="BF202" i="14"/>
  <c r="BF206" i="14"/>
  <c r="BF214" i="14"/>
  <c r="BF223" i="14"/>
  <c r="BF227" i="14"/>
  <c r="BF232" i="14"/>
  <c r="BF235" i="14"/>
  <c r="BF238" i="14"/>
  <c r="BF244" i="14"/>
  <c r="BF247" i="14"/>
  <c r="BF254" i="14"/>
  <c r="BF255" i="14"/>
  <c r="BF260" i="14"/>
  <c r="BF262" i="14"/>
  <c r="BF263" i="14"/>
  <c r="BF266" i="14"/>
  <c r="BF267" i="14"/>
  <c r="BF269" i="14"/>
  <c r="BF271" i="14"/>
  <c r="E85" i="14"/>
  <c r="BF139" i="14"/>
  <c r="BF141" i="14"/>
  <c r="BF170" i="14"/>
  <c r="BF180" i="14"/>
  <c r="BF187" i="14"/>
  <c r="BF188" i="14"/>
  <c r="BF191" i="14"/>
  <c r="BF194" i="14"/>
  <c r="BF199" i="14"/>
  <c r="BF211" i="14"/>
  <c r="BF213" i="14"/>
  <c r="BF215" i="14"/>
  <c r="BF218" i="14"/>
  <c r="BF219" i="14"/>
  <c r="BF224" i="14"/>
  <c r="BF234" i="14"/>
  <c r="BF240" i="14"/>
  <c r="BF241" i="14"/>
  <c r="BF242" i="14"/>
  <c r="BF253" i="14"/>
  <c r="BF264" i="14"/>
  <c r="BF154" i="14"/>
  <c r="BF162" i="14"/>
  <c r="BF172" i="14"/>
  <c r="BF178" i="14"/>
  <c r="BF184" i="14"/>
  <c r="BF192" i="14"/>
  <c r="BF205" i="14"/>
  <c r="BF207" i="14"/>
  <c r="BF208" i="14"/>
  <c r="BF209" i="14"/>
  <c r="BF237" i="14"/>
  <c r="BF256" i="14"/>
  <c r="BF257" i="14"/>
  <c r="BF259" i="14"/>
  <c r="BF261" i="14"/>
  <c r="BF265" i="14"/>
  <c r="BF270" i="14"/>
  <c r="BF272" i="14"/>
  <c r="J91" i="14"/>
  <c r="BF135" i="14"/>
  <c r="BF140" i="14"/>
  <c r="BF143" i="14"/>
  <c r="BF145" i="14"/>
  <c r="BF146" i="14"/>
  <c r="BF150" i="14"/>
  <c r="BF159" i="14"/>
  <c r="BF181" i="14"/>
  <c r="BF186" i="14"/>
  <c r="BF195" i="14"/>
  <c r="BF203" i="14"/>
  <c r="BF204" i="14"/>
  <c r="BF210" i="14"/>
  <c r="BF216" i="14"/>
  <c r="BF217" i="14"/>
  <c r="BF226" i="14"/>
  <c r="BF236" i="14"/>
  <c r="BF239" i="14"/>
  <c r="BF251" i="14"/>
  <c r="BF134" i="14"/>
  <c r="BF136" i="14"/>
  <c r="BF137" i="14"/>
  <c r="BF138" i="14"/>
  <c r="BF147" i="14"/>
  <c r="BF149" i="14"/>
  <c r="BF151" i="14"/>
  <c r="BF155" i="14"/>
  <c r="BF156" i="14"/>
  <c r="BF157" i="14"/>
  <c r="BF158" i="14"/>
  <c r="BF161" i="14"/>
  <c r="BF163" i="14"/>
  <c r="BF164" i="14"/>
  <c r="BF165" i="14"/>
  <c r="BF168" i="14"/>
  <c r="BF174" i="14"/>
  <c r="BF176" i="14"/>
  <c r="BF177" i="14"/>
  <c r="BF185" i="14"/>
  <c r="BF189" i="14"/>
  <c r="BF190" i="14"/>
  <c r="BF196" i="14"/>
  <c r="BF198" i="14"/>
  <c r="BF201" i="14"/>
  <c r="BF212" i="14"/>
  <c r="BF220" i="14"/>
  <c r="BF222" i="14"/>
  <c r="BF225" i="14"/>
  <c r="BF229" i="14"/>
  <c r="BF243" i="14"/>
  <c r="BF245" i="14"/>
  <c r="BF246" i="14"/>
  <c r="BF248" i="14"/>
  <c r="BF249" i="14"/>
  <c r="BF250" i="14"/>
  <c r="BF252" i="14"/>
  <c r="BF258" i="14"/>
  <c r="BF268" i="14"/>
  <c r="BK123" i="12"/>
  <c r="BK122" i="12" s="1"/>
  <c r="J122" i="12" s="1"/>
  <c r="J30" i="12" s="1"/>
  <c r="F93" i="13"/>
  <c r="E117" i="13"/>
  <c r="J125" i="13"/>
  <c r="BF134" i="13"/>
  <c r="BF137" i="13"/>
  <c r="BF141" i="13"/>
  <c r="BF171" i="13"/>
  <c r="BF174" i="13"/>
  <c r="J126" i="13"/>
  <c r="BF135" i="13"/>
  <c r="BF140" i="13"/>
  <c r="BF142" i="13"/>
  <c r="BF143" i="13"/>
  <c r="BF147" i="13"/>
  <c r="BF158" i="13"/>
  <c r="BF160" i="13"/>
  <c r="BF162" i="13"/>
  <c r="BF170" i="13"/>
  <c r="BF175" i="13"/>
  <c r="F94" i="13"/>
  <c r="BF133" i="13"/>
  <c r="BF139" i="13"/>
  <c r="BF145" i="13"/>
  <c r="BF155" i="13"/>
  <c r="BF164" i="13"/>
  <c r="BF167" i="13"/>
  <c r="BF172" i="13"/>
  <c r="BF173" i="13"/>
  <c r="J91" i="13"/>
  <c r="BF138" i="13"/>
  <c r="BF148" i="13"/>
  <c r="BF150" i="13"/>
  <c r="BF153" i="13"/>
  <c r="BF157" i="13"/>
  <c r="BF159" i="13"/>
  <c r="BF169" i="13"/>
  <c r="BF132" i="13"/>
  <c r="BF136" i="13"/>
  <c r="BF144" i="13"/>
  <c r="BF146" i="13"/>
  <c r="BF152" i="13"/>
  <c r="BF156" i="13"/>
  <c r="BF161" i="13"/>
  <c r="BF176" i="13"/>
  <c r="BK121" i="11"/>
  <c r="J121" i="11"/>
  <c r="J97" i="11"/>
  <c r="F118" i="12"/>
  <c r="BF136" i="12"/>
  <c r="BF140" i="12"/>
  <c r="BF147" i="12"/>
  <c r="E85" i="12"/>
  <c r="J89" i="12"/>
  <c r="F119" i="12"/>
  <c r="BF126" i="12"/>
  <c r="BF129" i="12"/>
  <c r="BF133" i="12"/>
  <c r="BF137" i="12"/>
  <c r="BF142" i="12"/>
  <c r="BF150" i="12"/>
  <c r="J119" i="12"/>
  <c r="BF125" i="12"/>
  <c r="BF128" i="12"/>
  <c r="BF134" i="12"/>
  <c r="BF135" i="12"/>
  <c r="BF141" i="12"/>
  <c r="BF144" i="12"/>
  <c r="BF145" i="12"/>
  <c r="BF149" i="12"/>
  <c r="BF130" i="12"/>
  <c r="BF139" i="12"/>
  <c r="BF152" i="12"/>
  <c r="BF155" i="12"/>
  <c r="BF127" i="12"/>
  <c r="BF131" i="12"/>
  <c r="BF132" i="12"/>
  <c r="BF143" i="12"/>
  <c r="BF153" i="12"/>
  <c r="J91" i="12"/>
  <c r="BF151" i="12"/>
  <c r="J91" i="11"/>
  <c r="J114" i="11"/>
  <c r="BF123" i="11"/>
  <c r="BF124" i="11"/>
  <c r="BF127" i="11"/>
  <c r="BF133" i="11"/>
  <c r="J134" i="10"/>
  <c r="J98" i="10"/>
  <c r="E110" i="11"/>
  <c r="BF128" i="11"/>
  <c r="F92" i="11"/>
  <c r="J117" i="11"/>
  <c r="BF126" i="11"/>
  <c r="BF132" i="11"/>
  <c r="BF135" i="11"/>
  <c r="BK233" i="10"/>
  <c r="J233" i="10"/>
  <c r="J106" i="10"/>
  <c r="BK254" i="10"/>
  <c r="J254" i="10"/>
  <c r="J110" i="10"/>
  <c r="F91" i="11"/>
  <c r="BF125" i="11"/>
  <c r="BF129" i="11"/>
  <c r="BF134" i="11"/>
  <c r="BF130" i="11"/>
  <c r="BF137" i="11"/>
  <c r="J91" i="10"/>
  <c r="J126" i="10"/>
  <c r="BF138" i="10"/>
  <c r="BF140" i="10"/>
  <c r="BF150" i="10"/>
  <c r="BF156" i="10"/>
  <c r="BF158" i="10"/>
  <c r="BF159" i="10"/>
  <c r="BF161" i="10"/>
  <c r="BF169" i="10"/>
  <c r="BF172" i="10"/>
  <c r="BF180" i="10"/>
  <c r="BF185" i="10"/>
  <c r="BF191" i="10"/>
  <c r="BF201" i="10"/>
  <c r="BF212" i="10"/>
  <c r="BF227" i="10"/>
  <c r="BF249" i="10"/>
  <c r="BF252" i="10"/>
  <c r="BF259" i="10"/>
  <c r="E122" i="10"/>
  <c r="J129" i="10"/>
  <c r="BF136" i="10"/>
  <c r="BF142" i="10"/>
  <c r="BF144" i="10"/>
  <c r="BF145" i="10"/>
  <c r="BF146" i="10"/>
  <c r="BF148" i="10"/>
  <c r="BF149" i="10"/>
  <c r="BF151" i="10"/>
  <c r="BF157" i="10"/>
  <c r="BF165" i="10"/>
  <c r="BF170" i="10"/>
  <c r="BF174" i="10"/>
  <c r="BF183" i="10"/>
  <c r="BF186" i="10"/>
  <c r="BF190" i="10"/>
  <c r="BF196" i="10"/>
  <c r="BF208" i="10"/>
  <c r="BF214" i="10"/>
  <c r="BF219" i="10"/>
  <c r="BF232" i="10"/>
  <c r="BF242" i="10"/>
  <c r="BF243" i="10"/>
  <c r="BF248" i="10"/>
  <c r="BF251" i="10"/>
  <c r="BF263" i="10"/>
  <c r="BF135" i="10"/>
  <c r="BF163" i="10"/>
  <c r="BF164" i="10"/>
  <c r="BF176" i="10"/>
  <c r="BF177" i="10"/>
  <c r="BF179" i="10"/>
  <c r="BF189" i="10"/>
  <c r="BF193" i="10"/>
  <c r="BF198" i="10"/>
  <c r="BF199" i="10"/>
  <c r="BF200" i="10"/>
  <c r="BF203" i="10"/>
  <c r="BF207" i="10"/>
  <c r="BF209" i="10"/>
  <c r="BF215" i="10"/>
  <c r="BF221" i="10"/>
  <c r="BF223" i="10"/>
  <c r="BF224" i="10"/>
  <c r="BF228" i="10"/>
  <c r="BF229" i="10"/>
  <c r="BF235" i="10"/>
  <c r="BF240" i="10"/>
  <c r="BF241" i="10"/>
  <c r="BF246" i="10"/>
  <c r="BF247" i="10"/>
  <c r="BF262" i="10"/>
  <c r="BF269" i="10"/>
  <c r="BF273" i="10"/>
  <c r="F92" i="10"/>
  <c r="F128" i="10"/>
  <c r="BF139" i="10"/>
  <c r="BF147" i="10"/>
  <c r="BF152" i="10"/>
  <c r="BF160" i="10"/>
  <c r="BF173" i="10"/>
  <c r="BF181" i="10"/>
  <c r="BF187" i="10"/>
  <c r="BF192" i="10"/>
  <c r="BF195" i="10"/>
  <c r="BF197" i="10"/>
  <c r="BF204" i="10"/>
  <c r="BF211" i="10"/>
  <c r="BF230" i="10"/>
  <c r="BF256" i="10"/>
  <c r="BF271" i="10"/>
  <c r="BF274" i="10"/>
  <c r="BF137" i="10"/>
  <c r="BF141" i="10"/>
  <c r="BF153" i="10"/>
  <c r="BF162" i="10"/>
  <c r="BF194" i="10"/>
  <c r="BF202" i="10"/>
  <c r="BF210" i="10"/>
  <c r="BF216" i="10"/>
  <c r="BF217" i="10"/>
  <c r="BF218" i="10"/>
  <c r="BF220" i="10"/>
  <c r="BF222" i="10"/>
  <c r="BF226" i="10"/>
  <c r="BF237" i="10"/>
  <c r="BF239" i="10"/>
  <c r="BF258" i="10"/>
  <c r="BF260" i="10"/>
  <c r="BF261" i="10"/>
  <c r="BF267" i="10"/>
  <c r="BF270" i="10"/>
  <c r="BF272" i="10"/>
  <c r="BF275" i="10"/>
  <c r="BF276" i="10"/>
  <c r="BF277" i="10"/>
  <c r="BF278" i="10"/>
  <c r="BF143" i="10"/>
  <c r="BF154" i="10"/>
  <c r="BF155" i="10"/>
  <c r="BF167" i="10"/>
  <c r="BF168" i="10"/>
  <c r="BF184" i="10"/>
  <c r="BF188" i="10"/>
  <c r="BF205" i="10"/>
  <c r="BF206" i="10"/>
  <c r="BF213" i="10"/>
  <c r="BF236" i="10"/>
  <c r="BF238" i="10"/>
  <c r="BF244" i="10"/>
  <c r="BF253" i="10"/>
  <c r="BF264" i="10"/>
  <c r="BF265" i="10"/>
  <c r="BF266" i="10"/>
  <c r="BF268" i="10"/>
  <c r="F92" i="9"/>
  <c r="BF141" i="9"/>
  <c r="BF143" i="9"/>
  <c r="J91" i="9"/>
  <c r="J92" i="9"/>
  <c r="BF125" i="9"/>
  <c r="BF126" i="9"/>
  <c r="BF133" i="9"/>
  <c r="BF135" i="9"/>
  <c r="BF139" i="9"/>
  <c r="BF140" i="9"/>
  <c r="J89" i="9"/>
  <c r="BF128" i="9"/>
  <c r="BF147" i="9"/>
  <c r="BF148" i="9"/>
  <c r="F91" i="9"/>
  <c r="BF127" i="9"/>
  <c r="BF131" i="9"/>
  <c r="BF138" i="9"/>
  <c r="BF142" i="9"/>
  <c r="E85" i="9"/>
  <c r="BF130" i="9"/>
  <c r="BF132" i="9"/>
  <c r="BF144" i="9"/>
  <c r="BF145" i="9"/>
  <c r="BF146" i="9"/>
  <c r="J91" i="8"/>
  <c r="J93" i="8"/>
  <c r="J94" i="8"/>
  <c r="F119" i="8"/>
  <c r="BF126" i="8"/>
  <c r="F94" i="8"/>
  <c r="BF128" i="8"/>
  <c r="E85" i="8"/>
  <c r="BF129" i="8"/>
  <c r="BF130" i="8"/>
  <c r="E85" i="7"/>
  <c r="J93" i="7"/>
  <c r="J116" i="7"/>
  <c r="F119" i="7"/>
  <c r="BF126" i="7"/>
  <c r="J119" i="7"/>
  <c r="BF125" i="7"/>
  <c r="F118" i="7"/>
  <c r="BF127" i="7"/>
  <c r="J129" i="5"/>
  <c r="J100" i="5"/>
  <c r="J93" i="6"/>
  <c r="E114" i="6"/>
  <c r="F122" i="6"/>
  <c r="BF134" i="6"/>
  <c r="BF137" i="6"/>
  <c r="BF138" i="6"/>
  <c r="BF140" i="6"/>
  <c r="BF142" i="6"/>
  <c r="BF146" i="6"/>
  <c r="BF150" i="6"/>
  <c r="BF152" i="6"/>
  <c r="BF153" i="6"/>
  <c r="BF159" i="6"/>
  <c r="BF162" i="6"/>
  <c r="BF164" i="6"/>
  <c r="BF166" i="6"/>
  <c r="BF174" i="6"/>
  <c r="BF190" i="6"/>
  <c r="BF194" i="6"/>
  <c r="BF202" i="6"/>
  <c r="BF129" i="6"/>
  <c r="BF132" i="6"/>
  <c r="BF144" i="6"/>
  <c r="BF147" i="6"/>
  <c r="BF149" i="6"/>
  <c r="BF151" i="6"/>
  <c r="BF157" i="6"/>
  <c r="BF161" i="6"/>
  <c r="BF165" i="6"/>
  <c r="BF169" i="6"/>
  <c r="BF171" i="6"/>
  <c r="BF182" i="6"/>
  <c r="BF183" i="6"/>
  <c r="BF189" i="6"/>
  <c r="BF196" i="6"/>
  <c r="BF204" i="6"/>
  <c r="BF207" i="6"/>
  <c r="BF210" i="6"/>
  <c r="BF211" i="6"/>
  <c r="BF212" i="6"/>
  <c r="BF143" i="6"/>
  <c r="BF145" i="6"/>
  <c r="BF154" i="6"/>
  <c r="BF155" i="6"/>
  <c r="BF167" i="6"/>
  <c r="BF172" i="6"/>
  <c r="BF175" i="6"/>
  <c r="BF176" i="6"/>
  <c r="BF179" i="6"/>
  <c r="BF186" i="6"/>
  <c r="BF197" i="6"/>
  <c r="BF199" i="6"/>
  <c r="BF201" i="6"/>
  <c r="BF208" i="6"/>
  <c r="BF214" i="6"/>
  <c r="J94" i="6"/>
  <c r="F123" i="6"/>
  <c r="BF133" i="6"/>
  <c r="BF139" i="6"/>
  <c r="BF156" i="6"/>
  <c r="BF160" i="6"/>
  <c r="BF168" i="6"/>
  <c r="BF170" i="6"/>
  <c r="BF173" i="6"/>
  <c r="BF178" i="6"/>
  <c r="BF184" i="6"/>
  <c r="BF187" i="6"/>
  <c r="BF192" i="6"/>
  <c r="BF200" i="6"/>
  <c r="BF203" i="6"/>
  <c r="BF209" i="6"/>
  <c r="J91" i="6"/>
  <c r="BF135" i="6"/>
  <c r="BF136" i="6"/>
  <c r="BF141" i="6"/>
  <c r="BF148" i="6"/>
  <c r="BF158" i="6"/>
  <c r="BF163" i="6"/>
  <c r="BF177" i="6"/>
  <c r="BF180" i="6"/>
  <c r="BF181" i="6"/>
  <c r="BF185" i="6"/>
  <c r="BF188" i="6"/>
  <c r="BF191" i="6"/>
  <c r="BF193" i="6"/>
  <c r="BF195" i="6"/>
  <c r="BF198" i="6"/>
  <c r="BF206" i="6"/>
  <c r="F93" i="5"/>
  <c r="J123" i="5"/>
  <c r="BF132" i="5"/>
  <c r="BF137" i="5"/>
  <c r="BF140" i="5"/>
  <c r="BF143" i="5"/>
  <c r="BF146" i="5"/>
  <c r="BF148" i="5"/>
  <c r="BF152" i="5"/>
  <c r="BF167" i="5"/>
  <c r="BF177" i="5"/>
  <c r="BF185" i="5"/>
  <c r="J200" i="4"/>
  <c r="J108" i="4"/>
  <c r="F94" i="5"/>
  <c r="BF130" i="5"/>
  <c r="BF135" i="5"/>
  <c r="BF141" i="5"/>
  <c r="BF144" i="5"/>
  <c r="BF147" i="5"/>
  <c r="BF158" i="5"/>
  <c r="BF168" i="5"/>
  <c r="BF174" i="5"/>
  <c r="BF183" i="5"/>
  <c r="BF186" i="5"/>
  <c r="BF188" i="5"/>
  <c r="J91" i="5"/>
  <c r="J94" i="5"/>
  <c r="BF136" i="5"/>
  <c r="BF138" i="5"/>
  <c r="BF149" i="5"/>
  <c r="BF150" i="5"/>
  <c r="BF155" i="5"/>
  <c r="BF157" i="5"/>
  <c r="BF159" i="5"/>
  <c r="BF161" i="5"/>
  <c r="BF163" i="5"/>
  <c r="BF169" i="5"/>
  <c r="BF176" i="5"/>
  <c r="BF180" i="5"/>
  <c r="BF181" i="5"/>
  <c r="BF182" i="5"/>
  <c r="BF189" i="5"/>
  <c r="BF191" i="5"/>
  <c r="BF193" i="5"/>
  <c r="BF195" i="5"/>
  <c r="E85" i="5"/>
  <c r="BF131" i="5"/>
  <c r="BF142" i="5"/>
  <c r="BF145" i="5"/>
  <c r="BF153" i="5"/>
  <c r="BF154" i="5"/>
  <c r="BF160" i="5"/>
  <c r="BF162" i="5"/>
  <c r="BF164" i="5"/>
  <c r="BF165" i="5"/>
  <c r="BF190" i="5"/>
  <c r="BF194" i="5"/>
  <c r="BF196" i="5"/>
  <c r="BF197" i="5"/>
  <c r="BF198" i="5"/>
  <c r="BF199" i="5"/>
  <c r="BF133" i="5"/>
  <c r="BF134" i="5"/>
  <c r="BF139" i="5"/>
  <c r="BF151" i="5"/>
  <c r="BF156" i="5"/>
  <c r="BF172" i="5"/>
  <c r="BF173" i="5"/>
  <c r="BF175" i="5"/>
  <c r="BF184" i="5"/>
  <c r="BF187" i="5"/>
  <c r="BF192" i="5"/>
  <c r="E126" i="4"/>
  <c r="J135" i="4"/>
  <c r="BF141" i="4"/>
  <c r="BF147" i="4"/>
  <c r="BF155" i="4"/>
  <c r="J93" i="4"/>
  <c r="F134" i="4"/>
  <c r="BF143" i="4"/>
  <c r="BF144" i="4"/>
  <c r="BF163" i="4"/>
  <c r="BF166" i="4"/>
  <c r="BF169" i="4"/>
  <c r="BF175" i="4"/>
  <c r="BF180" i="4"/>
  <c r="BF187" i="4"/>
  <c r="BF190" i="4"/>
  <c r="BF196" i="4"/>
  <c r="BF214" i="4"/>
  <c r="BF220" i="4"/>
  <c r="BF223" i="4"/>
  <c r="BF234" i="4"/>
  <c r="BF237" i="4"/>
  <c r="BF241" i="4"/>
  <c r="BF248" i="4"/>
  <c r="BF251" i="4"/>
  <c r="BF154" i="4"/>
  <c r="BF167" i="4"/>
  <c r="BF173" i="4"/>
  <c r="BF182" i="4"/>
  <c r="BF186" i="4"/>
  <c r="BF188" i="4"/>
  <c r="BF191" i="4"/>
  <c r="BF195" i="4"/>
  <c r="BF202" i="4"/>
  <c r="BF203" i="4"/>
  <c r="BF206" i="4"/>
  <c r="BF211" i="4"/>
  <c r="BF212" i="4"/>
  <c r="BF217" i="4"/>
  <c r="BF227" i="4"/>
  <c r="BF230" i="4"/>
  <c r="BF240" i="4"/>
  <c r="BF243" i="4"/>
  <c r="BF244" i="4"/>
  <c r="BF247" i="4"/>
  <c r="BF252" i="4"/>
  <c r="BF253" i="4"/>
  <c r="BF256" i="4"/>
  <c r="BF259" i="4"/>
  <c r="BF261" i="4"/>
  <c r="BF269" i="4"/>
  <c r="BF272" i="4"/>
  <c r="J91" i="4"/>
  <c r="F135" i="4"/>
  <c r="BF142" i="4"/>
  <c r="BF148" i="4"/>
  <c r="BF151" i="4"/>
  <c r="BF153" i="4"/>
  <c r="BF159" i="4"/>
  <c r="BF161" i="4"/>
  <c r="BF162" i="4"/>
  <c r="BF170" i="4"/>
  <c r="BF172" i="4"/>
  <c r="BF174" i="4"/>
  <c r="BF178" i="4"/>
  <c r="BF181" i="4"/>
  <c r="BF183" i="4"/>
  <c r="BF184" i="4"/>
  <c r="BF193" i="4"/>
  <c r="BF201" i="4"/>
  <c r="BF205" i="4"/>
  <c r="BF219" i="4"/>
  <c r="BF228" i="4"/>
  <c r="BF232" i="4"/>
  <c r="BF235" i="4"/>
  <c r="BF238" i="4"/>
  <c r="BF239" i="4"/>
  <c r="BF242" i="4"/>
  <c r="BF246" i="4"/>
  <c r="BF249" i="4"/>
  <c r="BF254" i="4"/>
  <c r="BF255" i="4"/>
  <c r="BF262" i="4"/>
  <c r="BF149" i="4"/>
  <c r="BF156" i="4"/>
  <c r="BF160" i="4"/>
  <c r="BF168" i="4"/>
  <c r="BF171" i="4"/>
  <c r="BF177" i="4"/>
  <c r="BF198" i="4"/>
  <c r="BF204" i="4"/>
  <c r="BF210" i="4"/>
  <c r="BF224" i="4"/>
  <c r="BF233" i="4"/>
  <c r="BF257" i="4"/>
  <c r="BF260" i="4"/>
  <c r="BF264" i="4"/>
  <c r="BF271" i="4"/>
  <c r="BF145" i="4"/>
  <c r="BF150" i="4"/>
  <c r="BF152" i="4"/>
  <c r="BF158" i="4"/>
  <c r="BF164" i="4"/>
  <c r="BF165" i="4"/>
  <c r="BF176" i="4"/>
  <c r="BF185" i="4"/>
  <c r="BF192" i="4"/>
  <c r="BF207" i="4"/>
  <c r="BF208" i="4"/>
  <c r="BF215" i="4"/>
  <c r="BF216" i="4"/>
  <c r="BF218" i="4"/>
  <c r="BF221" i="4"/>
  <c r="BF226" i="4"/>
  <c r="BF229" i="4"/>
  <c r="BF231" i="4"/>
  <c r="BF245" i="4"/>
  <c r="BF258" i="4"/>
  <c r="BF263" i="4"/>
  <c r="BF265" i="4"/>
  <c r="BF267" i="4"/>
  <c r="BF268" i="4"/>
  <c r="BF273" i="4"/>
  <c r="F93" i="3"/>
  <c r="J94" i="3"/>
  <c r="J131" i="3"/>
  <c r="BF143" i="3"/>
  <c r="BF155" i="3"/>
  <c r="BF161" i="3"/>
  <c r="BF187" i="3"/>
  <c r="BF193" i="3"/>
  <c r="BF213" i="3"/>
  <c r="BF215" i="3"/>
  <c r="BF228" i="3"/>
  <c r="BF138" i="3"/>
  <c r="BF153" i="3"/>
  <c r="BF164" i="3"/>
  <c r="BF178" i="3"/>
  <c r="BF179" i="3"/>
  <c r="BF206" i="3"/>
  <c r="BF218" i="3"/>
  <c r="BF221" i="3"/>
  <c r="BF224" i="3"/>
  <c r="BF229" i="3"/>
  <c r="E85" i="3"/>
  <c r="J91" i="3"/>
  <c r="BF142" i="3"/>
  <c r="BF145" i="3"/>
  <c r="BF146" i="3"/>
  <c r="BF148" i="3"/>
  <c r="BF158" i="3"/>
  <c r="BF159" i="3"/>
  <c r="BF165" i="3"/>
  <c r="BF170" i="3"/>
  <c r="BF174" i="3"/>
  <c r="BF175" i="3"/>
  <c r="BF177" i="3"/>
  <c r="BF180" i="3"/>
  <c r="BF183" i="3"/>
  <c r="BF185" i="3"/>
  <c r="BF195" i="3"/>
  <c r="BF196" i="3"/>
  <c r="BF198" i="3"/>
  <c r="BF202" i="3"/>
  <c r="BF208" i="3"/>
  <c r="BF209" i="3"/>
  <c r="BF231" i="3"/>
  <c r="BF140" i="3"/>
  <c r="BF141" i="3"/>
  <c r="BF144" i="3"/>
  <c r="BF152" i="3"/>
  <c r="BF167" i="3"/>
  <c r="BF171" i="3"/>
  <c r="BF172" i="3"/>
  <c r="BF173" i="3"/>
  <c r="BF176" i="3"/>
  <c r="BF190" i="3"/>
  <c r="BF192" i="3"/>
  <c r="BF194" i="3"/>
  <c r="BF216" i="3"/>
  <c r="BF219" i="3"/>
  <c r="BF225" i="3"/>
  <c r="BF226" i="3"/>
  <c r="BF230" i="3"/>
  <c r="BF232" i="3"/>
  <c r="BF233" i="3"/>
  <c r="BF149" i="3"/>
  <c r="BF150" i="3"/>
  <c r="BF151" i="3"/>
  <c r="BF156" i="3"/>
  <c r="BF157" i="3"/>
  <c r="BF163" i="3"/>
  <c r="BF166" i="3"/>
  <c r="BF168" i="3"/>
  <c r="BF169" i="3"/>
  <c r="BF201" i="3"/>
  <c r="BF203" i="3"/>
  <c r="BF204" i="3"/>
  <c r="BF205" i="3"/>
  <c r="BF207" i="3"/>
  <c r="BF211" i="3"/>
  <c r="BF222" i="3"/>
  <c r="F94" i="3"/>
  <c r="BF139" i="3"/>
  <c r="BF154" i="3"/>
  <c r="BF160" i="3"/>
  <c r="BF181" i="3"/>
  <c r="BF184" i="3"/>
  <c r="BF188" i="3"/>
  <c r="BF189" i="3"/>
  <c r="BF212" i="3"/>
  <c r="BF217" i="3"/>
  <c r="E85" i="2"/>
  <c r="J91" i="2"/>
  <c r="F93" i="2"/>
  <c r="J93" i="2"/>
  <c r="F94" i="2"/>
  <c r="J94" i="2"/>
  <c r="BF126" i="2"/>
  <c r="BF127" i="2"/>
  <c r="BF128" i="2"/>
  <c r="BF129" i="2"/>
  <c r="BF130" i="2"/>
  <c r="BF131" i="2"/>
  <c r="BF132" i="2"/>
  <c r="BF133" i="2"/>
  <c r="BF134" i="2"/>
  <c r="BF135" i="2"/>
  <c r="BF136" i="2"/>
  <c r="BF138" i="2"/>
  <c r="BF139" i="2"/>
  <c r="BF140" i="2"/>
  <c r="BF141" i="2"/>
  <c r="BF142" i="2"/>
  <c r="BF144" i="2"/>
  <c r="BF137" i="2"/>
  <c r="F37" i="2"/>
  <c r="BB96" i="1" s="1"/>
  <c r="F35" i="3"/>
  <c r="AZ97" i="1"/>
  <c r="F39" i="4"/>
  <c r="BD98" i="1"/>
  <c r="J35" i="6"/>
  <c r="AV100" i="1" s="1"/>
  <c r="F37" i="8"/>
  <c r="BB102" i="1"/>
  <c r="F35" i="9"/>
  <c r="BB103" i="1"/>
  <c r="F33" i="11"/>
  <c r="AZ105" i="1"/>
  <c r="J33" i="11"/>
  <c r="AV105" i="1" s="1"/>
  <c r="F37" i="11"/>
  <c r="BD105" i="1"/>
  <c r="F36" i="11"/>
  <c r="BC105" i="1"/>
  <c r="F35" i="11"/>
  <c r="BB105" i="1"/>
  <c r="J33" i="12"/>
  <c r="AV106" i="1" s="1"/>
  <c r="F35" i="13"/>
  <c r="AZ108" i="1"/>
  <c r="J35" i="14"/>
  <c r="AV109" i="1" s="1"/>
  <c r="J35" i="16"/>
  <c r="AV111" i="1" s="1"/>
  <c r="J35" i="17"/>
  <c r="AV112" i="1" s="1"/>
  <c r="F38" i="18"/>
  <c r="BC113" i="1"/>
  <c r="F39" i="19"/>
  <c r="BD114" i="1"/>
  <c r="F37" i="20"/>
  <c r="BB115" i="1"/>
  <c r="J35" i="22"/>
  <c r="AV117" i="1" s="1"/>
  <c r="F35" i="23"/>
  <c r="AZ118" i="1"/>
  <c r="J35" i="24"/>
  <c r="AV119" i="1" s="1"/>
  <c r="F35" i="25"/>
  <c r="AZ120" i="1"/>
  <c r="F38" i="26"/>
  <c r="BC121" i="1"/>
  <c r="F33" i="27"/>
  <c r="AZ122" i="1"/>
  <c r="F33" i="28"/>
  <c r="AZ123" i="1"/>
  <c r="F38" i="2"/>
  <c r="BC96" i="1" s="1"/>
  <c r="F38" i="3"/>
  <c r="BC97" i="1"/>
  <c r="F38" i="4"/>
  <c r="BC98" i="1"/>
  <c r="F37" i="6"/>
  <c r="BB100" i="1"/>
  <c r="F38" i="8"/>
  <c r="BC102" i="1"/>
  <c r="F37" i="9"/>
  <c r="BD103" i="1"/>
  <c r="F35" i="10"/>
  <c r="BB104" i="1"/>
  <c r="F35" i="12"/>
  <c r="BB106" i="1"/>
  <c r="F37" i="14"/>
  <c r="BB109" i="1"/>
  <c r="F39" i="15"/>
  <c r="BD110" i="1"/>
  <c r="F35" i="17"/>
  <c r="AZ112" i="1"/>
  <c r="J35" i="18"/>
  <c r="AV113" i="1"/>
  <c r="F37" i="19"/>
  <c r="BB114" i="1"/>
  <c r="F38" i="20"/>
  <c r="BC115" i="1"/>
  <c r="F39" i="21"/>
  <c r="BD116" i="1"/>
  <c r="J35" i="23"/>
  <c r="AV118" i="1" s="1"/>
  <c r="F38" i="24"/>
  <c r="BC119" i="1"/>
  <c r="F38" i="25"/>
  <c r="BC120" i="1"/>
  <c r="J35" i="26"/>
  <c r="AV121" i="1" s="1"/>
  <c r="F35" i="28"/>
  <c r="BB123" i="1"/>
  <c r="AS94" i="1"/>
  <c r="J35" i="3"/>
  <c r="AV97" i="1" s="1"/>
  <c r="J35" i="5"/>
  <c r="AV99" i="1" s="1"/>
  <c r="F37" i="5"/>
  <c r="BB99" i="1"/>
  <c r="F38" i="6"/>
  <c r="BC100" i="1"/>
  <c r="F33" i="10"/>
  <c r="AZ104" i="1" s="1"/>
  <c r="F33" i="12"/>
  <c r="AZ106" i="1"/>
  <c r="J35" i="13"/>
  <c r="AV108" i="1" s="1"/>
  <c r="F38" i="14"/>
  <c r="BC109" i="1" s="1"/>
  <c r="F38" i="15"/>
  <c r="BC110" i="1" s="1"/>
  <c r="F35" i="16"/>
  <c r="AZ111" i="1"/>
  <c r="F38" i="17"/>
  <c r="BC112" i="1" s="1"/>
  <c r="F35" i="19"/>
  <c r="AZ114" i="1" s="1"/>
  <c r="F35" i="20"/>
  <c r="AZ115" i="1" s="1"/>
  <c r="F35" i="21"/>
  <c r="AZ116" i="1" s="1"/>
  <c r="F35" i="22"/>
  <c r="AZ117" i="1" s="1"/>
  <c r="F38" i="23"/>
  <c r="BC118" i="1" s="1"/>
  <c r="F35" i="24"/>
  <c r="AZ119" i="1" s="1"/>
  <c r="F39" i="25"/>
  <c r="BD120" i="1" s="1"/>
  <c r="J33" i="27"/>
  <c r="AV122" i="1" s="1"/>
  <c r="F36" i="27"/>
  <c r="BC122" i="1" s="1"/>
  <c r="J33" i="28"/>
  <c r="AV123" i="1" s="1"/>
  <c r="F35" i="2"/>
  <c r="AZ96" i="1" s="1"/>
  <c r="F37" i="3"/>
  <c r="BB97" i="1" s="1"/>
  <c r="F37" i="4"/>
  <c r="BB98" i="1" s="1"/>
  <c r="F39" i="6"/>
  <c r="BD100" i="1"/>
  <c r="F39" i="8"/>
  <c r="BD102" i="1"/>
  <c r="F33" i="9"/>
  <c r="AZ103" i="1" s="1"/>
  <c r="F36" i="10"/>
  <c r="BC104" i="1" s="1"/>
  <c r="F37" i="13"/>
  <c r="BB108" i="1"/>
  <c r="F35" i="14"/>
  <c r="AZ109" i="1" s="1"/>
  <c r="F39" i="16"/>
  <c r="BD111" i="1"/>
  <c r="F39" i="17"/>
  <c r="BD112" i="1" s="1"/>
  <c r="F39" i="18"/>
  <c r="BD113" i="1" s="1"/>
  <c r="J35" i="20"/>
  <c r="AV115" i="1" s="1"/>
  <c r="F37" i="21"/>
  <c r="BB116" i="1" s="1"/>
  <c r="F38" i="22"/>
  <c r="BC117" i="1" s="1"/>
  <c r="F39" i="24"/>
  <c r="BD119" i="1"/>
  <c r="F37" i="25"/>
  <c r="BB120" i="1" s="1"/>
  <c r="F37" i="26"/>
  <c r="BB121" i="1"/>
  <c r="F35" i="27"/>
  <c r="BB122" i="1" s="1"/>
  <c r="J35" i="2"/>
  <c r="AV96" i="1" s="1"/>
  <c r="F35" i="4"/>
  <c r="AZ98" i="1" s="1"/>
  <c r="F35" i="5"/>
  <c r="AZ99" i="1"/>
  <c r="F38" i="5"/>
  <c r="BC99" i="1" s="1"/>
  <c r="F35" i="7"/>
  <c r="AZ101" i="1"/>
  <c r="F37" i="7"/>
  <c r="BB101" i="1" s="1"/>
  <c r="F38" i="7"/>
  <c r="BC101" i="1"/>
  <c r="F39" i="7"/>
  <c r="BD101" i="1" s="1"/>
  <c r="J35" i="7"/>
  <c r="AV101" i="1" s="1"/>
  <c r="F35" i="8"/>
  <c r="AZ102" i="1" s="1"/>
  <c r="F36" i="9"/>
  <c r="BC103" i="1" s="1"/>
  <c r="F37" i="10"/>
  <c r="BD104" i="1" s="1"/>
  <c r="F36" i="12"/>
  <c r="BC106" i="1"/>
  <c r="F38" i="13"/>
  <c r="BC108" i="1" s="1"/>
  <c r="J35" i="15"/>
  <c r="AV110" i="1" s="1"/>
  <c r="F35" i="15"/>
  <c r="AZ110" i="1"/>
  <c r="F38" i="16"/>
  <c r="BC111" i="1" s="1"/>
  <c r="F37" i="17"/>
  <c r="BB112" i="1" s="1"/>
  <c r="F37" i="18"/>
  <c r="BB113" i="1" s="1"/>
  <c r="F38" i="19"/>
  <c r="BC114" i="1" s="1"/>
  <c r="J35" i="21"/>
  <c r="AV116" i="1" s="1"/>
  <c r="F37" i="22"/>
  <c r="BB117" i="1" s="1"/>
  <c r="F37" i="23"/>
  <c r="BB118" i="1" s="1"/>
  <c r="F37" i="24"/>
  <c r="BB119" i="1" s="1"/>
  <c r="F39" i="26"/>
  <c r="BD121" i="1"/>
  <c r="F37" i="27"/>
  <c r="BD122" i="1" s="1"/>
  <c r="F37" i="28"/>
  <c r="BD123" i="1" s="1"/>
  <c r="F39" i="2"/>
  <c r="BD96" i="1" s="1"/>
  <c r="F39" i="3"/>
  <c r="BD97" i="1" s="1"/>
  <c r="J35" i="4"/>
  <c r="AV98" i="1" s="1"/>
  <c r="F39" i="5"/>
  <c r="BD99" i="1" s="1"/>
  <c r="F35" i="6"/>
  <c r="AZ100" i="1" s="1"/>
  <c r="J35" i="8"/>
  <c r="AV102" i="1" s="1"/>
  <c r="J33" i="9"/>
  <c r="AV103" i="1" s="1"/>
  <c r="J33" i="10"/>
  <c r="AV104" i="1" s="1"/>
  <c r="F37" i="12"/>
  <c r="BD106" i="1"/>
  <c r="F39" i="13"/>
  <c r="BD108" i="1" s="1"/>
  <c r="F39" i="14"/>
  <c r="BD109" i="1" s="1"/>
  <c r="F37" i="15"/>
  <c r="BB110" i="1" s="1"/>
  <c r="F37" i="16"/>
  <c r="BB111" i="1" s="1"/>
  <c r="F35" i="18"/>
  <c r="AZ113" i="1" s="1"/>
  <c r="J35" i="19"/>
  <c r="AV114" i="1" s="1"/>
  <c r="F39" i="20"/>
  <c r="BD115" i="1" s="1"/>
  <c r="F38" i="21"/>
  <c r="BC116" i="1" s="1"/>
  <c r="F39" i="22"/>
  <c r="BD117" i="1" s="1"/>
  <c r="F39" i="23"/>
  <c r="BD118" i="1" s="1"/>
  <c r="J35" i="25"/>
  <c r="AV120" i="1" s="1"/>
  <c r="F35" i="26"/>
  <c r="AZ121" i="1"/>
  <c r="F36" i="28"/>
  <c r="BC123" i="1" s="1"/>
  <c r="BK124" i="2" l="1"/>
  <c r="BK127" i="5"/>
  <c r="J127" i="5" s="1"/>
  <c r="J98" i="5" s="1"/>
  <c r="J128" i="5"/>
  <c r="J99" i="5" s="1"/>
  <c r="J166" i="14"/>
  <c r="J101" i="14" s="1"/>
  <c r="BK131" i="14"/>
  <c r="J131" i="14" s="1"/>
  <c r="J99" i="14" s="1"/>
  <c r="BK136" i="28"/>
  <c r="J136" i="28" s="1"/>
  <c r="J100" i="28" s="1"/>
  <c r="J162" i="28"/>
  <c r="J102" i="28" s="1"/>
  <c r="BK129" i="18"/>
  <c r="J129" i="18" s="1"/>
  <c r="J98" i="18" s="1"/>
  <c r="BK130" i="19"/>
  <c r="J130" i="19" s="1"/>
  <c r="J98" i="19" s="1"/>
  <c r="P129" i="13"/>
  <c r="AU108" i="1"/>
  <c r="R131" i="15"/>
  <c r="R130" i="15"/>
  <c r="P123" i="9"/>
  <c r="P122" i="9"/>
  <c r="AU103" i="1"/>
  <c r="R136" i="3"/>
  <c r="T130" i="18"/>
  <c r="T129" i="18"/>
  <c r="P123" i="12"/>
  <c r="P122" i="12"/>
  <c r="AU106" i="1"/>
  <c r="R139" i="4"/>
  <c r="R131" i="26"/>
  <c r="R130" i="26"/>
  <c r="T131" i="17"/>
  <c r="T130" i="17"/>
  <c r="P123" i="28"/>
  <c r="AU123" i="1"/>
  <c r="T131" i="22"/>
  <c r="T130" i="22"/>
  <c r="T133" i="10"/>
  <c r="T233" i="10"/>
  <c r="T132" i="10" s="1"/>
  <c r="BK205" i="23"/>
  <c r="BK130" i="23" s="1"/>
  <c r="J130" i="23" s="1"/>
  <c r="J32" i="23" s="1"/>
  <c r="AG118" i="1" s="1"/>
  <c r="J205" i="23"/>
  <c r="J106" i="23"/>
  <c r="BK212" i="17"/>
  <c r="BK130" i="17" s="1"/>
  <c r="J130" i="17" s="1"/>
  <c r="J98" i="17" s="1"/>
  <c r="J212" i="17"/>
  <c r="J106" i="17"/>
  <c r="R131" i="16"/>
  <c r="R130" i="16"/>
  <c r="T139" i="4"/>
  <c r="T131" i="14"/>
  <c r="T130" i="14"/>
  <c r="T124" i="28"/>
  <c r="T123" i="28"/>
  <c r="P126" i="27"/>
  <c r="P125" i="27"/>
  <c r="AU122" i="1"/>
  <c r="P131" i="17"/>
  <c r="P130" i="17"/>
  <c r="AU112" i="1"/>
  <c r="T130" i="13"/>
  <c r="T129" i="13"/>
  <c r="T131" i="19"/>
  <c r="T130" i="19"/>
  <c r="P131" i="14"/>
  <c r="P130" i="14"/>
  <c r="AU109" i="1"/>
  <c r="R131" i="20"/>
  <c r="R130" i="20"/>
  <c r="P130" i="18"/>
  <c r="P129" i="18"/>
  <c r="AU113" i="1"/>
  <c r="BK199" i="4"/>
  <c r="J199" i="4"/>
  <c r="J107" i="4"/>
  <c r="T199" i="3"/>
  <c r="P131" i="15"/>
  <c r="P130" i="15"/>
  <c r="AU110" i="1"/>
  <c r="R123" i="12"/>
  <c r="R122" i="12" s="1"/>
  <c r="R125" i="27"/>
  <c r="P130" i="24"/>
  <c r="AU119" i="1"/>
  <c r="P135" i="3"/>
  <c r="AU97" i="1" s="1"/>
  <c r="BK124" i="28"/>
  <c r="J124" i="28"/>
  <c r="J97" i="28"/>
  <c r="R131" i="24"/>
  <c r="R130" i="24" s="1"/>
  <c r="P131" i="20"/>
  <c r="P130" i="20"/>
  <c r="AU115" i="1" s="1"/>
  <c r="BK133" i="10"/>
  <c r="T136" i="3"/>
  <c r="R233" i="10"/>
  <c r="R199" i="3"/>
  <c r="R131" i="17"/>
  <c r="R130" i="17"/>
  <c r="R129" i="13"/>
  <c r="T121" i="11"/>
  <c r="T120" i="11" s="1"/>
  <c r="P131" i="23"/>
  <c r="P130" i="23" s="1"/>
  <c r="AU118" i="1" s="1"/>
  <c r="R133" i="10"/>
  <c r="R132" i="10"/>
  <c r="T131" i="25"/>
  <c r="T130" i="25" s="1"/>
  <c r="R131" i="22"/>
  <c r="R130" i="22" s="1"/>
  <c r="R136" i="28"/>
  <c r="T130" i="24"/>
  <c r="P131" i="16"/>
  <c r="P130" i="16" s="1"/>
  <c r="AU111" i="1" s="1"/>
  <c r="T130" i="6"/>
  <c r="T126" i="6"/>
  <c r="R199" i="4"/>
  <c r="R131" i="25"/>
  <c r="R130" i="25"/>
  <c r="R131" i="21"/>
  <c r="R130" i="21" s="1"/>
  <c r="BK214" i="16"/>
  <c r="BK130" i="16" s="1"/>
  <c r="J130" i="16" s="1"/>
  <c r="J32" i="16" s="1"/>
  <c r="AG111" i="1" s="1"/>
  <c r="J214" i="16"/>
  <c r="J106" i="16"/>
  <c r="R131" i="14"/>
  <c r="R130" i="14"/>
  <c r="R121" i="11"/>
  <c r="R120" i="11"/>
  <c r="R131" i="23"/>
  <c r="R130" i="23" s="1"/>
  <c r="R122" i="9"/>
  <c r="P130" i="25"/>
  <c r="AU120" i="1"/>
  <c r="R123" i="28"/>
  <c r="P131" i="26"/>
  <c r="P130" i="26" s="1"/>
  <c r="AU121" i="1" s="1"/>
  <c r="R131" i="19"/>
  <c r="R130" i="19" s="1"/>
  <c r="T127" i="5"/>
  <c r="P139" i="4"/>
  <c r="P138" i="4" s="1"/>
  <c r="AU98" i="1" s="1"/>
  <c r="T131" i="15"/>
  <c r="T130" i="15" s="1"/>
  <c r="P128" i="5"/>
  <c r="P127" i="5" s="1"/>
  <c r="AU99" i="1" s="1"/>
  <c r="T199" i="4"/>
  <c r="P131" i="19"/>
  <c r="P130" i="19" s="1"/>
  <c r="AU114" i="1" s="1"/>
  <c r="T123" i="9"/>
  <c r="T122" i="9"/>
  <c r="P199" i="4"/>
  <c r="BK199" i="25"/>
  <c r="J199" i="25"/>
  <c r="J106" i="25"/>
  <c r="BK201" i="26"/>
  <c r="J201" i="26"/>
  <c r="J106" i="26"/>
  <c r="BK165" i="13"/>
  <c r="J165" i="13"/>
  <c r="J105" i="13"/>
  <c r="J125" i="28"/>
  <c r="J98" i="28"/>
  <c r="BK127" i="6"/>
  <c r="J127" i="6"/>
  <c r="J99" i="6"/>
  <c r="BK214" i="22"/>
  <c r="J214" i="22"/>
  <c r="J106" i="22"/>
  <c r="BK199" i="24"/>
  <c r="J199" i="24"/>
  <c r="J106" i="24"/>
  <c r="BK123" i="7"/>
  <c r="J123" i="7"/>
  <c r="J99" i="7"/>
  <c r="BK124" i="8"/>
  <c r="J124" i="8"/>
  <c r="J99" i="8"/>
  <c r="J137" i="28"/>
  <c r="J101" i="28"/>
  <c r="BK125" i="27"/>
  <c r="J125" i="27"/>
  <c r="BK130" i="26"/>
  <c r="J130" i="26"/>
  <c r="BK130" i="25"/>
  <c r="J130" i="25"/>
  <c r="J98" i="25"/>
  <c r="BK130" i="24"/>
  <c r="J130" i="24"/>
  <c r="BK130" i="22"/>
  <c r="J130" i="22"/>
  <c r="J98" i="22"/>
  <c r="BK130" i="21"/>
  <c r="J130" i="21"/>
  <c r="J98" i="21"/>
  <c r="BK130" i="20"/>
  <c r="J130" i="20" s="1"/>
  <c r="J98" i="20" s="1"/>
  <c r="J131" i="19"/>
  <c r="J99" i="19"/>
  <c r="J130" i="18"/>
  <c r="J99" i="18"/>
  <c r="BK130" i="15"/>
  <c r="J130" i="15"/>
  <c r="J98" i="15"/>
  <c r="BK130" i="14"/>
  <c r="J130" i="14"/>
  <c r="J98" i="14"/>
  <c r="J130" i="13"/>
  <c r="J99" i="13"/>
  <c r="AG106" i="1"/>
  <c r="J96" i="12"/>
  <c r="J123" i="12"/>
  <c r="J97" i="12"/>
  <c r="BK120" i="11"/>
  <c r="J120" i="11"/>
  <c r="BK122" i="9"/>
  <c r="J122" i="9"/>
  <c r="BK126" i="6"/>
  <c r="J126" i="6"/>
  <c r="J98" i="6"/>
  <c r="J139" i="4"/>
  <c r="J99" i="4"/>
  <c r="BK135" i="3"/>
  <c r="J135" i="3"/>
  <c r="J98" i="3"/>
  <c r="J36" i="3"/>
  <c r="AW97" i="1" s="1"/>
  <c r="AT97" i="1" s="1"/>
  <c r="J36" i="6"/>
  <c r="AW100" i="1" s="1"/>
  <c r="AT100" i="1" s="1"/>
  <c r="F36" i="13"/>
  <c r="BA108" i="1" s="1"/>
  <c r="J36" i="15"/>
  <c r="AW110" i="1" s="1"/>
  <c r="AT110" i="1" s="1"/>
  <c r="J36" i="17"/>
  <c r="AW112" i="1" s="1"/>
  <c r="AT112" i="1" s="1"/>
  <c r="J32" i="19"/>
  <c r="AG114" i="1"/>
  <c r="J36" i="21"/>
  <c r="AW116" i="1" s="1"/>
  <c r="AT116" i="1" s="1"/>
  <c r="F36" i="23"/>
  <c r="BA118" i="1" s="1"/>
  <c r="BB107" i="1"/>
  <c r="AX107" i="1" s="1"/>
  <c r="J34" i="27"/>
  <c r="AW122" i="1" s="1"/>
  <c r="AT122" i="1" s="1"/>
  <c r="J36" i="2"/>
  <c r="AW96" i="1" s="1"/>
  <c r="AT96" i="1" s="1"/>
  <c r="J36" i="5"/>
  <c r="AW99" i="1" s="1"/>
  <c r="AT99" i="1" s="1"/>
  <c r="F36" i="6"/>
  <c r="BA100" i="1"/>
  <c r="J30" i="11"/>
  <c r="AG105" i="1"/>
  <c r="J36" i="13"/>
  <c r="AW108" i="1" s="1"/>
  <c r="AT108" i="1" s="1"/>
  <c r="F36" i="15"/>
  <c r="BA110" i="1" s="1"/>
  <c r="F36" i="17"/>
  <c r="BA112" i="1" s="1"/>
  <c r="J36" i="20"/>
  <c r="AW115" i="1" s="1"/>
  <c r="AT115" i="1" s="1"/>
  <c r="J36" i="24"/>
  <c r="AW119" i="1" s="1"/>
  <c r="AT119" i="1" s="1"/>
  <c r="BD107" i="1"/>
  <c r="J32" i="26"/>
  <c r="AG121" i="1"/>
  <c r="F34" i="27"/>
  <c r="BA122" i="1" s="1"/>
  <c r="F36" i="4"/>
  <c r="BA98" i="1" s="1"/>
  <c r="BD95" i="1"/>
  <c r="J34" i="10"/>
  <c r="AW104" i="1" s="1"/>
  <c r="AT104" i="1" s="1"/>
  <c r="J36" i="16"/>
  <c r="AW111" i="1" s="1"/>
  <c r="AT111" i="1" s="1"/>
  <c r="F36" i="18"/>
  <c r="BA113" i="1" s="1"/>
  <c r="F36" i="21"/>
  <c r="BA116" i="1" s="1"/>
  <c r="J36" i="23"/>
  <c r="AW118" i="1" s="1"/>
  <c r="AT118" i="1" s="1"/>
  <c r="J36" i="26"/>
  <c r="AW121" i="1" s="1"/>
  <c r="AT121" i="1" s="1"/>
  <c r="J36" i="4"/>
  <c r="AW98" i="1" s="1"/>
  <c r="AT98" i="1" s="1"/>
  <c r="AZ95" i="1"/>
  <c r="AV95" i="1" s="1"/>
  <c r="J30" i="9"/>
  <c r="AG103" i="1"/>
  <c r="F34" i="10"/>
  <c r="BA104" i="1" s="1"/>
  <c r="F36" i="16"/>
  <c r="BA111" i="1" s="1"/>
  <c r="J36" i="18"/>
  <c r="AW113" i="1" s="1"/>
  <c r="AT113" i="1" s="1"/>
  <c r="F36" i="20"/>
  <c r="BA115" i="1" s="1"/>
  <c r="F36" i="24"/>
  <c r="BA119" i="1" s="1"/>
  <c r="F36" i="26"/>
  <c r="BA121" i="1" s="1"/>
  <c r="F36" i="3"/>
  <c r="BA97" i="1" s="1"/>
  <c r="F36" i="7"/>
  <c r="BA101" i="1" s="1"/>
  <c r="J36" i="8"/>
  <c r="AW102" i="1" s="1"/>
  <c r="AT102" i="1" s="1"/>
  <c r="F36" i="8"/>
  <c r="BA102" i="1"/>
  <c r="F34" i="9"/>
  <c r="BA103" i="1"/>
  <c r="J34" i="11"/>
  <c r="AW105" i="1" s="1"/>
  <c r="AT105" i="1" s="1"/>
  <c r="F34" i="12"/>
  <c r="BA106" i="1" s="1"/>
  <c r="J36" i="14"/>
  <c r="AW109" i="1" s="1"/>
  <c r="AT109" i="1" s="1"/>
  <c r="F36" i="19"/>
  <c r="BA114" i="1" s="1"/>
  <c r="F36" i="22"/>
  <c r="BA117" i="1"/>
  <c r="J32" i="24"/>
  <c r="AG119" i="1"/>
  <c r="J36" i="25"/>
  <c r="AW120" i="1" s="1"/>
  <c r="AT120" i="1" s="1"/>
  <c r="AZ107" i="1"/>
  <c r="AV107" i="1" s="1"/>
  <c r="J34" i="28"/>
  <c r="AW123" i="1" s="1"/>
  <c r="AT123" i="1" s="1"/>
  <c r="F36" i="2"/>
  <c r="BA96" i="1" s="1"/>
  <c r="F36" i="5"/>
  <c r="BA99" i="1" s="1"/>
  <c r="J32" i="5"/>
  <c r="AG99" i="1"/>
  <c r="J36" i="7"/>
  <c r="AW101" i="1"/>
  <c r="AT101" i="1"/>
  <c r="BB95" i="1"/>
  <c r="AX95" i="1" s="1"/>
  <c r="BC95" i="1"/>
  <c r="AY95" i="1" s="1"/>
  <c r="J34" i="9"/>
  <c r="AW103" i="1" s="1"/>
  <c r="AT103" i="1" s="1"/>
  <c r="F34" i="11"/>
  <c r="BA105" i="1" s="1"/>
  <c r="J34" i="12"/>
  <c r="AW106" i="1" s="1"/>
  <c r="AT106" i="1" s="1"/>
  <c r="AN106" i="1" s="1"/>
  <c r="F36" i="14"/>
  <c r="BA109" i="1" s="1"/>
  <c r="J32" i="18"/>
  <c r="AG113" i="1"/>
  <c r="J36" i="19"/>
  <c r="AW114" i="1" s="1"/>
  <c r="AT114" i="1" s="1"/>
  <c r="J36" i="22"/>
  <c r="AW117" i="1" s="1"/>
  <c r="AT117" i="1" s="1"/>
  <c r="F36" i="25"/>
  <c r="BA120" i="1" s="1"/>
  <c r="BC107" i="1"/>
  <c r="AY107" i="1" s="1"/>
  <c r="J30" i="27"/>
  <c r="AG122" i="1"/>
  <c r="F34" i="28"/>
  <c r="BA123" i="1" s="1"/>
  <c r="J124" i="2" l="1"/>
  <c r="J99" i="2" s="1"/>
  <c r="BK123" i="2"/>
  <c r="J123" i="2" s="1"/>
  <c r="BK132" i="10"/>
  <c r="J132" i="10" s="1"/>
  <c r="J133" i="10"/>
  <c r="J97" i="10" s="1"/>
  <c r="R138" i="4"/>
  <c r="T138" i="4"/>
  <c r="T135" i="3"/>
  <c r="R135" i="3"/>
  <c r="BK129" i="13"/>
  <c r="J129" i="13"/>
  <c r="J98" i="13"/>
  <c r="BK123" i="28"/>
  <c r="J123" i="28"/>
  <c r="J96" i="28"/>
  <c r="BK123" i="8"/>
  <c r="J123" i="8"/>
  <c r="BK138" i="4"/>
  <c r="J138" i="4"/>
  <c r="BK122" i="7"/>
  <c r="J122" i="7"/>
  <c r="AN122" i="1"/>
  <c r="J96" i="27"/>
  <c r="AN121" i="1"/>
  <c r="J98" i="26"/>
  <c r="J39" i="27"/>
  <c r="J41" i="26"/>
  <c r="AN119" i="1"/>
  <c r="J98" i="24"/>
  <c r="AN118" i="1"/>
  <c r="J41" i="24"/>
  <c r="J98" i="23"/>
  <c r="J41" i="23"/>
  <c r="AN114" i="1"/>
  <c r="AN113" i="1"/>
  <c r="J41" i="19"/>
  <c r="J41" i="18"/>
  <c r="AN111" i="1"/>
  <c r="J98" i="16"/>
  <c r="J41" i="16"/>
  <c r="AN105" i="1"/>
  <c r="J39" i="12"/>
  <c r="J96" i="11"/>
  <c r="J39" i="11"/>
  <c r="AN103" i="1"/>
  <c r="J96" i="9"/>
  <c r="J39" i="9"/>
  <c r="AN99" i="1"/>
  <c r="J41" i="5"/>
  <c r="AU107" i="1"/>
  <c r="AU94" i="1" s="1"/>
  <c r="J32" i="7"/>
  <c r="AG101" i="1"/>
  <c r="J32" i="3"/>
  <c r="AG97" i="1"/>
  <c r="AN97" i="1"/>
  <c r="J32" i="17"/>
  <c r="AG112" i="1"/>
  <c r="AN112" i="1"/>
  <c r="AZ94" i="1"/>
  <c r="AV94" i="1" s="1"/>
  <c r="AK29" i="1" s="1"/>
  <c r="AU95" i="1"/>
  <c r="BA95" i="1"/>
  <c r="AW95" i="1" s="1"/>
  <c r="AT95" i="1" s="1"/>
  <c r="J32" i="22"/>
  <c r="AG117" i="1"/>
  <c r="AN117" i="1"/>
  <c r="BD94" i="1"/>
  <c r="W33" i="1" s="1"/>
  <c r="J32" i="8"/>
  <c r="AG102" i="1" s="1"/>
  <c r="J32" i="20"/>
  <c r="AG115" i="1" s="1"/>
  <c r="AN115" i="1" s="1"/>
  <c r="BA107" i="1"/>
  <c r="AW107" i="1" s="1"/>
  <c r="AT107" i="1" s="1"/>
  <c r="J32" i="4"/>
  <c r="AG98" i="1" s="1"/>
  <c r="J32" i="6"/>
  <c r="AG100" i="1"/>
  <c r="AN100" i="1"/>
  <c r="J32" i="21"/>
  <c r="AG116" i="1" s="1"/>
  <c r="AN116" i="1" s="1"/>
  <c r="BC94" i="1"/>
  <c r="AY94" i="1" s="1"/>
  <c r="J32" i="15"/>
  <c r="AG110" i="1"/>
  <c r="AN110" i="1"/>
  <c r="BB94" i="1"/>
  <c r="AX94" i="1" s="1"/>
  <c r="J32" i="14"/>
  <c r="AG109" i="1"/>
  <c r="J32" i="25"/>
  <c r="AG120" i="1"/>
  <c r="AN120" i="1"/>
  <c r="J98" i="2" l="1"/>
  <c r="J32" i="2"/>
  <c r="J96" i="10"/>
  <c r="J30" i="10"/>
  <c r="J41" i="7"/>
  <c r="J41" i="8"/>
  <c r="J41" i="4"/>
  <c r="J98" i="4"/>
  <c r="J98" i="8"/>
  <c r="J98" i="7"/>
  <c r="J41" i="25"/>
  <c r="J41" i="22"/>
  <c r="J41" i="21"/>
  <c r="J41" i="20"/>
  <c r="J41" i="17"/>
  <c r="J41" i="15"/>
  <c r="J41" i="14"/>
  <c r="AN109" i="1"/>
  <c r="J41" i="6"/>
  <c r="J41" i="3"/>
  <c r="AN98" i="1"/>
  <c r="AN102" i="1"/>
  <c r="AN101" i="1"/>
  <c r="J32" i="13"/>
  <c r="AG108" i="1"/>
  <c r="AN108" i="1" s="1"/>
  <c r="J30" i="28"/>
  <c r="AG123" i="1"/>
  <c r="W31" i="1"/>
  <c r="BA94" i="1"/>
  <c r="AW94" i="1" s="1"/>
  <c r="AK30" i="1" s="1"/>
  <c r="W32" i="1"/>
  <c r="W29" i="1"/>
  <c r="AG96" i="1" l="1"/>
  <c r="J41" i="2"/>
  <c r="AG104" i="1"/>
  <c r="AN104" i="1" s="1"/>
  <c r="J39" i="10"/>
  <c r="J39" i="28"/>
  <c r="J41" i="13"/>
  <c r="AN123" i="1"/>
  <c r="AG107" i="1"/>
  <c r="AT94" i="1"/>
  <c r="W30" i="1"/>
  <c r="AG95" i="1" l="1"/>
  <c r="AN95" i="1" s="1"/>
  <c r="AN96" i="1"/>
  <c r="AN107" i="1"/>
  <c r="AG94" i="1"/>
  <c r="AK26" i="1" s="1"/>
  <c r="AK35" i="1" s="1"/>
  <c r="AN94" i="1" l="1"/>
</calcChain>
</file>

<file path=xl/sharedStrings.xml><?xml version="1.0" encoding="utf-8"?>
<sst xmlns="http://schemas.openxmlformats.org/spreadsheetml/2006/main" count="30674" uniqueCount="3591">
  <si>
    <t>Export Komplet</t>
  </si>
  <si>
    <t/>
  </si>
  <si>
    <t>2.0</t>
  </si>
  <si>
    <t>False</t>
  </si>
  <si>
    <t>{5a7a195c-32ad-4baa-8cb1-cdfb92953375}</t>
  </si>
  <si>
    <t>&gt;&gt;  skryté stĺpce  &lt;&lt;</t>
  </si>
  <si>
    <t>0,01</t>
  </si>
  <si>
    <t>23</t>
  </si>
  <si>
    <t>REKAPITULÁCIA STAVBY</t>
  </si>
  <si>
    <t>v ---  nižšie sa nachádzajú doplnkové a pomocné údaje k zostavám  --- v</t>
  </si>
  <si>
    <t>Návod na vyplnenie</t>
  </si>
  <si>
    <t>0,001</t>
  </si>
  <si>
    <t>Kód:</t>
  </si>
  <si>
    <t>2026-11</t>
  </si>
  <si>
    <t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</si>
  <si>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</si>
  <si>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Rokycany - Infraštruktúra, 100 Zásobovanie vodou</t>
  </si>
  <si>
    <t>JKSO:</t>
  </si>
  <si>
    <t>ČS:</t>
  </si>
  <si>
    <t>Miesto:</t>
  </si>
  <si>
    <t>Rokycany</t>
  </si>
  <si>
    <t>Dátum:</t>
  </si>
  <si>
    <t>Objednávateľ:</t>
  </si>
  <si>
    <t>IČO:</t>
  </si>
  <si>
    <t xml:space="preserve"> </t>
  </si>
  <si>
    <t>IČ DPH:</t>
  </si>
  <si>
    <t>Zhotoviteľ:</t>
  </si>
  <si>
    <t>Vyplň údaj</t>
  </si>
  <si>
    <t>Projektant:</t>
  </si>
  <si>
    <t>True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</si>
  <si>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</si>
  <si>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</si>
  <si>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</si>
  <si>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</si>
  <si>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</si>
  <si>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</si>
  <si>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</si>
  <si>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</si>
  <si>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</si>
  <si>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</si>
  <si>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</si>
  <si>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</si>
  <si>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</si>
  <si>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</si>
  <si>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</si>
  <si>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</si>
  <si>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</si>
  <si>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</si>
  <si>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</si>
  <si>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</si>
  <si>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</si>
  <si>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</si>
  <si>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</si>
  <si>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</si>
  <si>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</si>
  <si>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</si>
  <si>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</si>
  <si>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</si>
  <si>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</si>
  <si>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</si>
  <si>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</si>
  <si>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</si>
  <si>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</si>
  <si>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</si>
  <si>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</si>
  <si>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</si>
  <si>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</si>
  <si>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</si>
  <si>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</si>
  <si>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</si>
  <si>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</si>
  <si>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</si>
  <si>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</si>
  <si>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</si>
  <si>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</si>
  <si>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</si>
  <si>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1</t>
  </si>
  <si>
    <t>SO 111 Vodojem</t>
  </si>
  <si>
    <t>STA</t>
  </si>
  <si>
    <t>{e7c03055-5d9f-446b-88e0-048dfa61f20e}</t>
  </si>
  <si>
    <t>/</t>
  </si>
  <si>
    <t>11</t>
  </si>
  <si>
    <t>Osadenie vodojemu</t>
  </si>
  <si>
    <t>Časť</t>
  </si>
  <si>
    <t>2</t>
  </si>
  <si>
    <t>{bc13a3e6-a4e1-4fac-b1ca-3a96599d8375}</t>
  </si>
  <si>
    <t>12</t>
  </si>
  <si>
    <t>Nádrž 100 m3 - 2x</t>
  </si>
  <si>
    <t>{39c0521f-be02-4e6f-85ac-c7603e6c1b0e}</t>
  </si>
  <si>
    <t>13</t>
  </si>
  <si>
    <t>Manipulačná komora MK 3-2</t>
  </si>
  <si>
    <t>{51efa940-d329-48df-b359-d1d538860402}</t>
  </si>
  <si>
    <t>14</t>
  </si>
  <si>
    <t>Úprava armatúr vodojemu</t>
  </si>
  <si>
    <t>{7c94cf2c-c126-42d3-a971-0fc5d349e2fb}</t>
  </si>
  <si>
    <t>15</t>
  </si>
  <si>
    <t>Elektroinštalácia a bleskozvod</t>
  </si>
  <si>
    <t>{dae72c6d-b3c5-43d8-8801-ac98de89f945}</t>
  </si>
  <si>
    <t>16</t>
  </si>
  <si>
    <t>Hygienické zabezpečenie vody</t>
  </si>
  <si>
    <t>{a0824c83-9adb-4926-869f-1008eaa3e40c}</t>
  </si>
  <si>
    <t>17</t>
  </si>
  <si>
    <t>Telemetria</t>
  </si>
  <si>
    <t>{9f6b9d66-2a44-4cc8-aa1b-cc50c1f08a4e}</t>
  </si>
  <si>
    <t>SO 112 Oplotenie vodojemu</t>
  </si>
  <si>
    <t>{b9408be8-077a-41e1-8843-abe68094a0dc}</t>
  </si>
  <si>
    <t>3</t>
  </si>
  <si>
    <t>SO 113 Privádzacie potrubie do vodojemu</t>
  </si>
  <si>
    <t>{dff174bb-6962-4643-bc9d-13f2ba5fbae1}</t>
  </si>
  <si>
    <t>4</t>
  </si>
  <si>
    <t>SO 114 Pristupová cesta k vodojemu</t>
  </si>
  <si>
    <t>{c38ff47b-7d04-4dbf-ac44-a1722eb8e5fd}</t>
  </si>
  <si>
    <t>5</t>
  </si>
  <si>
    <t>SO 115 Odpadové potrubie z vodojemu</t>
  </si>
  <si>
    <t>{2860b8e8-f352-4f0d-8555-a25bf5b7fb9e}</t>
  </si>
  <si>
    <t>6</t>
  </si>
  <si>
    <t>SO 121 Zásobovacia vodovodná sieť</t>
  </si>
  <si>
    <t>{d85b1289-3b42-417e-afd8-b451dd75716d}</t>
  </si>
  <si>
    <t>501</t>
  </si>
  <si>
    <t>Privádzacie potrubie</t>
  </si>
  <si>
    <t>{66bf65b3-2dbb-4416-afb7-9bc56c2c91d2}</t>
  </si>
  <si>
    <t>502</t>
  </si>
  <si>
    <t>Potrubie A</t>
  </si>
  <si>
    <t>{730c88e4-5767-4489-a066-ba2c8810d3d9}</t>
  </si>
  <si>
    <t>503</t>
  </si>
  <si>
    <t>Potrubie A-1</t>
  </si>
  <si>
    <t>{31bbb12a-80a8-4822-b691-835fc3622c42}</t>
  </si>
  <si>
    <t>504</t>
  </si>
  <si>
    <t>Potrubie A-2</t>
  </si>
  <si>
    <t>{fe40157b-884f-4df4-aa73-0aeb20b64368}</t>
  </si>
  <si>
    <t>505</t>
  </si>
  <si>
    <t>Potrubie A-2-1</t>
  </si>
  <si>
    <t>{21e13a50-1e3a-451b-9235-59d0c4bf14b9}</t>
  </si>
  <si>
    <t>506</t>
  </si>
  <si>
    <t>Potrubie A-2-1a</t>
  </si>
  <si>
    <t>{1bc488b2-48f5-49f6-bc3c-c0297fd82c63}</t>
  </si>
  <si>
    <t>507</t>
  </si>
  <si>
    <t>Potrubie A-2-1b</t>
  </si>
  <si>
    <t>{cb87976a-795b-4959-ad66-e05c35d19bf9}</t>
  </si>
  <si>
    <t>508</t>
  </si>
  <si>
    <t>Potrubie A-2-2</t>
  </si>
  <si>
    <t>{297260b1-e2bb-4820-91bc-869e99f552fe}</t>
  </si>
  <si>
    <t>509</t>
  </si>
  <si>
    <t>Potrubie A-2-2a</t>
  </si>
  <si>
    <t>{5874bd2a-4642-4232-b3c0-f5d05877b401}</t>
  </si>
  <si>
    <t>510</t>
  </si>
  <si>
    <t>Potrubie A-3</t>
  </si>
  <si>
    <t>{943a6131-24e5-43a8-85ea-5e12f135eb57}</t>
  </si>
  <si>
    <t>511</t>
  </si>
  <si>
    <t>Potrubie A-3-1</t>
  </si>
  <si>
    <t>{774e57fd-f2ee-45cd-aa22-27ef2e959ca6}</t>
  </si>
  <si>
    <t>512</t>
  </si>
  <si>
    <t>Potrubie A-4</t>
  </si>
  <si>
    <t>{40b1d667-a105-4a42-9369-8fc305508f5a}</t>
  </si>
  <si>
    <t>513</t>
  </si>
  <si>
    <t>Potrubie A-5</t>
  </si>
  <si>
    <t>{e317fd1b-8457-4a50-9cbb-eb385e1c53d3}</t>
  </si>
  <si>
    <t>514</t>
  </si>
  <si>
    <t>Potrubie A-6</t>
  </si>
  <si>
    <t>{ac67fb9c-49a5-4139-8553-9007cb7a0f7d}</t>
  </si>
  <si>
    <t>7</t>
  </si>
  <si>
    <t>SO 122 Domové vodovodné prípojky</t>
  </si>
  <si>
    <t>{db0bac85-66d7-4f4b-b9ed-e3ebc765b442}</t>
  </si>
  <si>
    <t>8</t>
  </si>
  <si>
    <t>SO 404 Elektrická NN prípojka pre vodojem</t>
  </si>
  <si>
    <t>{a26f3beb-b871-4ddc-998d-c19f7d900fa0}</t>
  </si>
  <si>
    <t>KRYCÍ LIST ROZPOČTU</t>
  </si>
  <si>
    <t>Objekt:</t>
  </si>
  <si>
    <t>1 - SO 111 Vodojem</t>
  </si>
  <si>
    <t>Časť:</t>
  </si>
  <si>
    <t>11 - Osadenie vodojemu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</si>
  <si>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</si>
  <si>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</si>
  <si>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</si>
  <si>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</si>
  <si>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</si>
  <si>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</si>
  <si>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</si>
  <si>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2 - Zakladanie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</si>
  <si>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</si>
  <si>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</si>
  <si>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</si>
  <si>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</si>
  <si>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</si>
  <si>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</si>
  <si>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</si>
  <si>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</si>
  <si>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</si>
  <si>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</si>
  <si>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</si>
  <si>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</si>
  <si>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</si>
  <si>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</si>
  <si>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</si>
  <si>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</si>
  <si>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</si>
  <si>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121101112.S</t>
  </si>
  <si>
    <t>Odstránenie ornice s premiestn. na hromady, so zložením na vzdialenosť do 100 m a do 1000 m3</t>
  </si>
  <si>
    <t>m3</t>
  </si>
  <si>
    <t>107671017</t>
  </si>
  <si>
    <t>131201102.S</t>
  </si>
  <si>
    <t>Výkop nezapaženej jamy v hornine 3, nad 100 do 1000 m3</t>
  </si>
  <si>
    <t>1424046563</t>
  </si>
  <si>
    <t>131201109.S</t>
  </si>
  <si>
    <t>Hĺbenie nezapažených jám a zárezov. Príplatok za lepivosť horniny 3</t>
  </si>
  <si>
    <t>-1847631072</t>
  </si>
  <si>
    <t>131301102.S</t>
  </si>
  <si>
    <t>Výkop nezapaženej jamy v hornine 4, nad 100 do 1000 m3</t>
  </si>
  <si>
    <t>852167233</t>
  </si>
  <si>
    <t>131301109.S</t>
  </si>
  <si>
    <t>Hĺbenie nezapažených jám a zárezov. Príplatok za lepivosť horniny 4</t>
  </si>
  <si>
    <t>581452042</t>
  </si>
  <si>
    <t>131401101.S</t>
  </si>
  <si>
    <t>Výkop nezapaženej jamy v hornine 5, do 100 m3</t>
  </si>
  <si>
    <t>394445029</t>
  </si>
  <si>
    <t>132201101.S</t>
  </si>
  <si>
    <t>Výkop ryhy do šírky 600 mm v horn.3 do 100 m3</t>
  </si>
  <si>
    <t>-1367041223</t>
  </si>
  <si>
    <t>162301131.S</t>
  </si>
  <si>
    <t>Vodorovné premiestnenie výkopku po nespevnenej ceste z horniny tr.1-4, nad 100 do 1000 m3 na vzdialenosť nad 50 do 500 m</t>
  </si>
  <si>
    <t>-1266153433</t>
  </si>
  <si>
    <t>9</t>
  </si>
  <si>
    <t>171101103.S</t>
  </si>
  <si>
    <t>Uloženie sypaniny do násypu  súdržnej horniny s mierou zhutnenia nad 96 do 100 % podľa Proctor-Standard</t>
  </si>
  <si>
    <t>1881118378</t>
  </si>
  <si>
    <t>10</t>
  </si>
  <si>
    <t>171201101.S</t>
  </si>
  <si>
    <t>Uloženie sypaniny do násypov s rozprestretím sypaniny vo vrstvách a s hrubým urovnaním nezhutnených</t>
  </si>
  <si>
    <t>445328609</t>
  </si>
  <si>
    <t>174101002.S</t>
  </si>
  <si>
    <t>Zásyp sypaninou so zhutnením jám, šachiet, rýh, zárezov alebo okolo objektov nad 100 do 1000 m3</t>
  </si>
  <si>
    <t>-1460057475</t>
  </si>
  <si>
    <t>180401211.S</t>
  </si>
  <si>
    <t>Založenie trávnika lúčneho výsevom v rovine alebo na svahu do 1:5</t>
  </si>
  <si>
    <t>m2</t>
  </si>
  <si>
    <t>1638355425</t>
  </si>
  <si>
    <t>M</t>
  </si>
  <si>
    <t>005720000800.S</t>
  </si>
  <si>
    <t>Osivá tráv - lipnica lúčna</t>
  </si>
  <si>
    <t>kg</t>
  </si>
  <si>
    <t>-1934083415</t>
  </si>
  <si>
    <t>181201101.S</t>
  </si>
  <si>
    <t>Úprava pláne v násypoch v hornine 1-4 bez zhutnenia</t>
  </si>
  <si>
    <t>-783386174</t>
  </si>
  <si>
    <t>181301102.S</t>
  </si>
  <si>
    <t>Rozprestretie ornice v rovine, plocha do 500 m2, hr.do 150 mm</t>
  </si>
  <si>
    <t>1864332295</t>
  </si>
  <si>
    <t>182201101.S</t>
  </si>
  <si>
    <t>Svahovanie trvalých svahov v násype</t>
  </si>
  <si>
    <t>533891811</t>
  </si>
  <si>
    <t>182301122.S</t>
  </si>
  <si>
    <t>Rozprestretie ornice na svahu so sklonom nad 1:5, plocha do 500 m2, hr.nad 100 do 150 mm</t>
  </si>
  <si>
    <t>-423089316</t>
  </si>
  <si>
    <t>Zakladanie</t>
  </si>
  <si>
    <t>18</t>
  </si>
  <si>
    <t>212752125.S</t>
  </si>
  <si>
    <t>Trativody z flexodrenážnych rúr DN 100</t>
  </si>
  <si>
    <t>m</t>
  </si>
  <si>
    <t>-1121210558</t>
  </si>
  <si>
    <t>12 - Nádrž 100 m3 - 2x</t>
  </si>
  <si>
    <t xml:space="preserve">    3 - Zvislé a kompletné konštrukcie</t>
  </si>
  <si>
    <t xml:space="preserve">    4 - Vodorovné konštrukcie</t>
  </si>
  <si>
    <t xml:space="preserve">    5 - Komunikácie</t>
  </si>
  <si>
    <t xml:space="preserve">    6 - Úpravy povrchov, podlahy, osadenie</t>
  </si>
  <si>
    <t xml:space="preserve">    9 - Ostatné konštrukcie a práce-búranie</t>
  </si>
  <si>
    <t xml:space="preserve">    99 - Presun hmôt HSV</t>
  </si>
  <si>
    <t>PSV - Práce a dodávky PSV</t>
  </si>
  <si>
    <t xml:space="preserve">    711 - Izolácie proti vode a vlhkosti</t>
  </si>
  <si>
    <t xml:space="preserve">    712 - Izolácie striech</t>
  </si>
  <si>
    <t xml:space="preserve">    713 - Izolácie tepelné</t>
  </si>
  <si>
    <t xml:space="preserve">    715 - Izolácie proti chemickým vplyvom</t>
  </si>
  <si>
    <t xml:space="preserve">    764 - Konštrukcie klampiarske</t>
  </si>
  <si>
    <t xml:space="preserve">    767 - Konštrukcie doplnkové kovové</t>
  </si>
  <si>
    <t>216451211.S</t>
  </si>
  <si>
    <t>Spojovacia vrstva na základovej škáre z cementovej malty hr.do 40 mm z 200 kg cementu/m3 piesku</t>
  </si>
  <si>
    <t>-924358956</t>
  </si>
  <si>
    <t>271533001.S</t>
  </si>
  <si>
    <t>Násyp pod základové konštrukcie so zhutnením z  kameniva hrubého drveného fr.32-63 mm</t>
  </si>
  <si>
    <t>-216732625</t>
  </si>
  <si>
    <t>273313521.S</t>
  </si>
  <si>
    <t>Betón základových dosiek, prostý tr. C 12/15</t>
  </si>
  <si>
    <t>-907326085</t>
  </si>
  <si>
    <t>273316281.S</t>
  </si>
  <si>
    <t>Zhotovenie základovej dosky z betónu vodostavebného prostého</t>
  </si>
  <si>
    <t>-1915109737</t>
  </si>
  <si>
    <t>589340000200.S</t>
  </si>
  <si>
    <t>Betón STN EN 206-1-C25/30-XC3 (SK)-Cl 0,4-Dmax 22 - S2, priesak 50 mm, z cementu troskoportlandského, vodostavebný</t>
  </si>
  <si>
    <t>1657817827</t>
  </si>
  <si>
    <t>273356031.S</t>
  </si>
  <si>
    <t>Debnenie základových dosiek pre plochy zaoblené zhotovenie</t>
  </si>
  <si>
    <t>-1226897445</t>
  </si>
  <si>
    <t>273356032.S</t>
  </si>
  <si>
    <t>Debnenie základových dosiek pre plochy zaoblené odstránenie</t>
  </si>
  <si>
    <t>190021410</t>
  </si>
  <si>
    <t>273361821.S</t>
  </si>
  <si>
    <t>Výstuž základových dosiek z ocele B500 (10505)</t>
  </si>
  <si>
    <t>t</t>
  </si>
  <si>
    <t>711000318</t>
  </si>
  <si>
    <t>273361831.S</t>
  </si>
  <si>
    <t>Zhotovenie výstuže základových dosiek z ocele</t>
  </si>
  <si>
    <t>515073718</t>
  </si>
  <si>
    <t>Zvislé a kompletné konštrukcie</t>
  </si>
  <si>
    <t>311101211.S</t>
  </si>
  <si>
    <t>Vytvorenie prestupov v múroch z betónu a železobetónu vložkami s vonkajšou prierezovou plochou do 0,02 m2</t>
  </si>
  <si>
    <t>649222398</t>
  </si>
  <si>
    <t>331361221.S</t>
  </si>
  <si>
    <t>Výstuž stĺpov, pilierov, stojok hranatých z bet. ocele 10216</t>
  </si>
  <si>
    <t>1602011293</t>
  </si>
  <si>
    <t>332351101.S</t>
  </si>
  <si>
    <t>Debnenie oblých stĺpov (pilierov) výšky do 4 m, zhotovenie-dielce</t>
  </si>
  <si>
    <t>302530683</t>
  </si>
  <si>
    <t>332351102.S</t>
  </si>
  <si>
    <t>Debnenie oblých stĺpov (pilierov) výšky do 4 m, odstránenie-dielce</t>
  </si>
  <si>
    <t>-46184136</t>
  </si>
  <si>
    <t>332381322.S</t>
  </si>
  <si>
    <t>Stĺpy železobetónové z rúr oceľových d nad 250 do 300 mm vrátane betónovej výplne, bez výstuže</t>
  </si>
  <si>
    <t>1058834741</t>
  </si>
  <si>
    <t>342122011.S</t>
  </si>
  <si>
    <t>Montáž dielca obvodovej steny výplňovej zo železobetónu hmotnosti do 1,5 t</t>
  </si>
  <si>
    <t>ks</t>
  </si>
  <si>
    <t>1339863943</t>
  </si>
  <si>
    <t>593stenový</t>
  </si>
  <si>
    <t>Stenový panel nádrže vdj 100 m3 P-10</t>
  </si>
  <si>
    <t>1041302011</t>
  </si>
  <si>
    <t>380311531.S</t>
  </si>
  <si>
    <t>Kompletné konštrukcie čistiarní odpadových vôd z betónu prostého tr. C 12/15, hr. 80-150 mm</t>
  </si>
  <si>
    <t>654230886</t>
  </si>
  <si>
    <t>380356211.S</t>
  </si>
  <si>
    <t>Debnenie kompl. konštrukcií čistiarní odpad. vôd z plôch rovinných zhotovenie</t>
  </si>
  <si>
    <t>-1170335137</t>
  </si>
  <si>
    <t>19</t>
  </si>
  <si>
    <t>380356212.S</t>
  </si>
  <si>
    <t>Debnenie kompl. konštrukcií čistiarní odpad. vôd z plôch rovinných odstránenie</t>
  </si>
  <si>
    <t>-1448313352</t>
  </si>
  <si>
    <t>20</t>
  </si>
  <si>
    <t>380356231.S</t>
  </si>
  <si>
    <t>Debnenie komplet. konštr. čistiarní odpadových vôd neomietaných, plôch rovinných zhotovenie</t>
  </si>
  <si>
    <t>-1581952873</t>
  </si>
  <si>
    <t>21</t>
  </si>
  <si>
    <t>380356232.S</t>
  </si>
  <si>
    <t>Debnenie komplet. konštr. čistiarní odpadových vôd neomietaných, plôch rovinných odstránenie</t>
  </si>
  <si>
    <t>-2116304420</t>
  </si>
  <si>
    <t>22</t>
  </si>
  <si>
    <t>389361001.S</t>
  </si>
  <si>
    <t>Doplňujúca výstuž prefabrikovaných konštrukcií z betonárskej ocele pre každý druh a stavebný diel</t>
  </si>
  <si>
    <t>1984390968</t>
  </si>
  <si>
    <t>389381001.S</t>
  </si>
  <si>
    <t>Dobetónovanie prefabrikovaných konštrukcií</t>
  </si>
  <si>
    <t>-184328822</t>
  </si>
  <si>
    <t>Vodorovné konštrukcie</t>
  </si>
  <si>
    <t>24</t>
  </si>
  <si>
    <t>411122011.S</t>
  </si>
  <si>
    <t>Montáž stropného panelu dĺžky do 6000 mm, hmotnosti do 1,5 t</t>
  </si>
  <si>
    <t>-237185730</t>
  </si>
  <si>
    <t>25</t>
  </si>
  <si>
    <t>593.1stropný</t>
  </si>
  <si>
    <t>Stropný panel nádrže vdj 100 m3 S-10</t>
  </si>
  <si>
    <t>431421553</t>
  </si>
  <si>
    <t>26</t>
  </si>
  <si>
    <t>593.2 stropný</t>
  </si>
  <si>
    <t>Stropný panel nádrže vdj 100 m3 S-11</t>
  </si>
  <si>
    <t>-858128427</t>
  </si>
  <si>
    <t>27</t>
  </si>
  <si>
    <t>411311611.S</t>
  </si>
  <si>
    <t>Betón klenieb akéhokoľvek tvaru a hrúbky, prostý tr. C 16/20</t>
  </si>
  <si>
    <t>396491852</t>
  </si>
  <si>
    <t>28</t>
  </si>
  <si>
    <t>411321313.S</t>
  </si>
  <si>
    <t>Betón stropov doskových a trámových,  železový tr. C 16/20</t>
  </si>
  <si>
    <t>-992116901</t>
  </si>
  <si>
    <t>29</t>
  </si>
  <si>
    <t>411321727.S</t>
  </si>
  <si>
    <t>Zhotovenie stropov doskových a trámových,  z betónu  železového</t>
  </si>
  <si>
    <t>-927464357</t>
  </si>
  <si>
    <t>30</t>
  </si>
  <si>
    <t>589310003200.S</t>
  </si>
  <si>
    <t>Betón STN EN 206-1-C 16/20-XC1 (SK)-Cl 0,4-Dmax 8 - S2 z cementu portlandského</t>
  </si>
  <si>
    <t>-1220084412</t>
  </si>
  <si>
    <t>31</t>
  </si>
  <si>
    <t>411351101.S</t>
  </si>
  <si>
    <t>Debnenie stropov doskových zhotovenie-dielce</t>
  </si>
  <si>
    <t>-1301948963</t>
  </si>
  <si>
    <t>32</t>
  </si>
  <si>
    <t>411351102.S</t>
  </si>
  <si>
    <t>Debnenie stropov doskových odstránenie-dielce</t>
  </si>
  <si>
    <t>408467600</t>
  </si>
  <si>
    <t>33</t>
  </si>
  <si>
    <t>411351107.S</t>
  </si>
  <si>
    <t>Debnenie stropov doskových zhotovenie-tradičné</t>
  </si>
  <si>
    <t>1544029242</t>
  </si>
  <si>
    <t>34</t>
  </si>
  <si>
    <t>411351108.S</t>
  </si>
  <si>
    <t>Debnenie stropov doskových odstránenie-tradičné</t>
  </si>
  <si>
    <t>-700086937</t>
  </si>
  <si>
    <t>35</t>
  </si>
  <si>
    <t>411354171.S</t>
  </si>
  <si>
    <t>Podporná konštrukcia stropov výšky do 4 m pre zaťaženie do 5 kPa zhotovenie</t>
  </si>
  <si>
    <t>-1344001867</t>
  </si>
  <si>
    <t>36</t>
  </si>
  <si>
    <t>411354172.S</t>
  </si>
  <si>
    <t>Podporná konštrukcia stropov výšky do 4 m pre zaťaženie do 5 kPa odstránenie</t>
  </si>
  <si>
    <t>569812692</t>
  </si>
  <si>
    <t>37</t>
  </si>
  <si>
    <t>451315114.S</t>
  </si>
  <si>
    <t>Podkladová alebo výplňová vrstva z betónu tr. C 12/15 hr. do 100 mm</t>
  </si>
  <si>
    <t>1567130565</t>
  </si>
  <si>
    <t>38</t>
  </si>
  <si>
    <t>454811111.S</t>
  </si>
  <si>
    <t>Osadenie prestupu s privarením na výstuž z oceľových rúr vnútorného priemeru do 600 mm</t>
  </si>
  <si>
    <t>1361074102</t>
  </si>
  <si>
    <t>39</t>
  </si>
  <si>
    <t>141110006700.S</t>
  </si>
  <si>
    <t>Rúra oceľová bezšvová hladká kruhová d 57 mm, hr. steny 3,6 mm, ozn. 11 353.0.</t>
  </si>
  <si>
    <t>-539488604</t>
  </si>
  <si>
    <t>40</t>
  </si>
  <si>
    <t>141110010500.S</t>
  </si>
  <si>
    <t>Rúra oceľová bezšvová hladká kruhová d 108 mm, hr. steny 5,6 mm, ozn. 11 353.0.</t>
  </si>
  <si>
    <t>-120254362</t>
  </si>
  <si>
    <t>41</t>
  </si>
  <si>
    <t>136110000500.S</t>
  </si>
  <si>
    <t>Plech oceľový hrubý 5x1000x2000 mm, ozn. 10 004.0, podľa EN S185</t>
  </si>
  <si>
    <t>658517254</t>
  </si>
  <si>
    <t>42</t>
  </si>
  <si>
    <t>457311124.S</t>
  </si>
  <si>
    <t>Vyrovnávací alebo spádový betón C 12/15 vrátane úpravy povrchu</t>
  </si>
  <si>
    <t>1590869220</t>
  </si>
  <si>
    <t>Komunikácie</t>
  </si>
  <si>
    <t>43</t>
  </si>
  <si>
    <t>564231111.S</t>
  </si>
  <si>
    <t>Podklad alebo podsyp zo štrkopiesku s rozprestretím, vlhčením a zhutnením, po zhutnení hr. 100 mm</t>
  </si>
  <si>
    <t>-835643469</t>
  </si>
  <si>
    <t>44</t>
  </si>
  <si>
    <t>596811320.S</t>
  </si>
  <si>
    <t>Kladenie betónovej dlažby s vyplnením škár do lôžka z kameniva, veľ. do 0,25 m2 plochy do 50 m2</t>
  </si>
  <si>
    <t>-755040245</t>
  </si>
  <si>
    <t>45</t>
  </si>
  <si>
    <t>592270000100.S</t>
  </si>
  <si>
    <t>Tvárnica priekopová a melioračná, doska obkladová betónová TBM 2-50, rozmer 500x500x100 mm</t>
  </si>
  <si>
    <t>-539510472</t>
  </si>
  <si>
    <t>Úpravy povrchov, podlahy, osadenie</t>
  </si>
  <si>
    <t>46</t>
  </si>
  <si>
    <t>611451157.S</t>
  </si>
  <si>
    <t>Vnútorná omietka cementová stropov doskových hladená oceľovým hladidlom</t>
  </si>
  <si>
    <t>1258757142</t>
  </si>
  <si>
    <t>47</t>
  </si>
  <si>
    <t>612452001.S</t>
  </si>
  <si>
    <t>Vnútorné, vonkajšie omietky bet. stien zhotovených z lávok posuvného debnenia cement. hladké hr. 5 mm</t>
  </si>
  <si>
    <t>485111255</t>
  </si>
  <si>
    <t>48</t>
  </si>
  <si>
    <t>618452101.S</t>
  </si>
  <si>
    <t>Vnútorné omietky cementové vodotesné pre plochy rovinné alebo zaoblené kanálov, stôk, štôlní, tunelov, nádrží</t>
  </si>
  <si>
    <t>1473930888</t>
  </si>
  <si>
    <t>49</t>
  </si>
  <si>
    <t>622460382.S</t>
  </si>
  <si>
    <t>Vonkajšia omietka stien vápennocementová štuková (jemná), hr. 2 mm</t>
  </si>
  <si>
    <t>470360850</t>
  </si>
  <si>
    <t>Ostatné konštrukcie a práce-búranie</t>
  </si>
  <si>
    <t>50</t>
  </si>
  <si>
    <t>933901111.S</t>
  </si>
  <si>
    <t>Skúšky vodotesnosti betónovej nádrže akéhokoľvek druhu a tvaru, s obsahom do 1000 m3</t>
  </si>
  <si>
    <t>1815283602</t>
  </si>
  <si>
    <t>51</t>
  </si>
  <si>
    <t>082110000100.S</t>
  </si>
  <si>
    <t>Voda pitná pre obyvateľstvo</t>
  </si>
  <si>
    <t>827366034</t>
  </si>
  <si>
    <t>52</t>
  </si>
  <si>
    <t>938901411.S</t>
  </si>
  <si>
    <t>Dezinfekcia nádrže roztokom chlórnamu sodného</t>
  </si>
  <si>
    <t>1210315688</t>
  </si>
  <si>
    <t>53</t>
  </si>
  <si>
    <t>941941031.S</t>
  </si>
  <si>
    <t>Montáž lešenia ľahkého pracovného radového s podlahami šírky od 0,80 do 1,00 m, výšky do 10 m</t>
  </si>
  <si>
    <t>-586244850</t>
  </si>
  <si>
    <t>54</t>
  </si>
  <si>
    <t>952903112.S</t>
  </si>
  <si>
    <t>Vyčistenie objektov pri svetlej výške priestoru do 3,5 m čistiarní odpadových vôd, nádrží, kanálov</t>
  </si>
  <si>
    <t>440275232</t>
  </si>
  <si>
    <t>99</t>
  </si>
  <si>
    <t>Presun hmôt HSV</t>
  </si>
  <si>
    <t>55</t>
  </si>
  <si>
    <t>998144471.S</t>
  </si>
  <si>
    <t>Presun hmôt pre obj.8141, 8142,8143,zvislá nosná konštr.i zakrytie mont.betón.,výšky do 25m</t>
  </si>
  <si>
    <t>488176609</t>
  </si>
  <si>
    <t>PSV</t>
  </si>
  <si>
    <t>Práce a dodávky PSV</t>
  </si>
  <si>
    <t>711</t>
  </si>
  <si>
    <t>Izolácie proti vode a vlhkosti</t>
  </si>
  <si>
    <t>56</t>
  </si>
  <si>
    <t>711111001.S</t>
  </si>
  <si>
    <t>Zhotovenie izolácie proti zemnej vlhkosti vodorovná náterom penetračným za studena</t>
  </si>
  <si>
    <t>1675538087</t>
  </si>
  <si>
    <t>57</t>
  </si>
  <si>
    <t>246170000900.S</t>
  </si>
  <si>
    <t>Lak asfaltový penetračný</t>
  </si>
  <si>
    <t>-1226265526</t>
  </si>
  <si>
    <t>58</t>
  </si>
  <si>
    <t>711112001.S</t>
  </si>
  <si>
    <t>Zhotovenie  izolácie proti zemnej vlhkosti zvislá penetračným náterom za studena</t>
  </si>
  <si>
    <t>-1071825688</t>
  </si>
  <si>
    <t>59</t>
  </si>
  <si>
    <t>711491172.S</t>
  </si>
  <si>
    <t>Zhotovenie ochrannej vrstvy izolácie z textílie na ploche vodorovnej, pre izolácie proti zemnej vlhkosti, podpovrchovej a tlakovej vode</t>
  </si>
  <si>
    <t>665614642</t>
  </si>
  <si>
    <t>60</t>
  </si>
  <si>
    <t>693110002000.S</t>
  </si>
  <si>
    <t xml:space="preserve">Geotextília </t>
  </si>
  <si>
    <t>1721993900</t>
  </si>
  <si>
    <t>61</t>
  </si>
  <si>
    <t>711491272.S</t>
  </si>
  <si>
    <t>Zhotovenie ochrannej vrstvy izolácie z textílie na ploche zvislej, pre izolácie proti zemnej vlhkosti, podpovrchovej a tlakovej vode</t>
  </si>
  <si>
    <t>2092287643</t>
  </si>
  <si>
    <t>62</t>
  </si>
  <si>
    <t>711541164.S</t>
  </si>
  <si>
    <t>Zhotovenie  izolácie  nádrží, bazénov pásmi pritavením NAIP</t>
  </si>
  <si>
    <t>-124793846</t>
  </si>
  <si>
    <t>63</t>
  </si>
  <si>
    <t>628110000500.S</t>
  </si>
  <si>
    <t>Pás asfaltový bez krycej vrstvy, vložka strojná lepenka A 400/H</t>
  </si>
  <si>
    <t>1873236024</t>
  </si>
  <si>
    <t>64</t>
  </si>
  <si>
    <t>998711101.S</t>
  </si>
  <si>
    <t>Presun hmôt pre izoláciu proti vode v objektoch výšky do 6 m</t>
  </si>
  <si>
    <t>1975610793</t>
  </si>
  <si>
    <t>712</t>
  </si>
  <si>
    <t>Izolácie striech</t>
  </si>
  <si>
    <t>65</t>
  </si>
  <si>
    <t>712290010.S</t>
  </si>
  <si>
    <t>Zhotovenie parozábrany pre strechy ploché do 10°</t>
  </si>
  <si>
    <t>-1817454969</t>
  </si>
  <si>
    <t>66</t>
  </si>
  <si>
    <t>283220003000.S</t>
  </si>
  <si>
    <t xml:space="preserve">Parozábrana </t>
  </si>
  <si>
    <t>1199543189</t>
  </si>
  <si>
    <t>67</t>
  </si>
  <si>
    <t>998712101.S</t>
  </si>
  <si>
    <t>Presun hmôt pre izoláciu povlakovej krytiny v objektoch výšky do 6 m</t>
  </si>
  <si>
    <t>1948290250</t>
  </si>
  <si>
    <t>713</t>
  </si>
  <si>
    <t>Izolácie tepelné</t>
  </si>
  <si>
    <t>68</t>
  </si>
  <si>
    <t>713112111.S</t>
  </si>
  <si>
    <t>Montáž tepelnej izolácie stropov polystyrénom, vrchom kladenou voľne</t>
  </si>
  <si>
    <t>-905786884</t>
  </si>
  <si>
    <t>69</t>
  </si>
  <si>
    <t>283750011800p</t>
  </si>
  <si>
    <t>Doska z extrudovaného polystyrénu hr. 100 mm</t>
  </si>
  <si>
    <t>-551457057</t>
  </si>
  <si>
    <t>70</t>
  </si>
  <si>
    <t>713132132.S</t>
  </si>
  <si>
    <t>Montáž tepelnej izolácie stien polystyrénom, celoplošným prilepením</t>
  </si>
  <si>
    <t>-1150667650</t>
  </si>
  <si>
    <t>71</t>
  </si>
  <si>
    <t>283720006500</t>
  </si>
  <si>
    <t>Doska hr. 100 mm</t>
  </si>
  <si>
    <t>-2097734870</t>
  </si>
  <si>
    <t>72</t>
  </si>
  <si>
    <t>998713201.S</t>
  </si>
  <si>
    <t>Presun hmôt pre izolácie tepelné v objektoch výšky do 6 m</t>
  </si>
  <si>
    <t>%</t>
  </si>
  <si>
    <t>-1355792867</t>
  </si>
  <si>
    <t>715</t>
  </si>
  <si>
    <t>Izolácie proti chemickým vplyvom</t>
  </si>
  <si>
    <t>73</t>
  </si>
  <si>
    <t>715152001.S</t>
  </si>
  <si>
    <t>Zhotovenie izolácie stav.konštr.obkladov do tmelu z plátkov hr. 20-30 mm, stena,sokel</t>
  </si>
  <si>
    <t>1814839063</t>
  </si>
  <si>
    <t>74</t>
  </si>
  <si>
    <t>597640005800.S</t>
  </si>
  <si>
    <t>Sokel keramický, lxvxhr 598x95x10 mm</t>
  </si>
  <si>
    <t>-1885988243</t>
  </si>
  <si>
    <t>764</t>
  </si>
  <si>
    <t>Konštrukcie klampiarske</t>
  </si>
  <si>
    <t>75</t>
  </si>
  <si>
    <t>764317200.S</t>
  </si>
  <si>
    <t>Krytiny hladké z pozinkovaného PZ plechu, železobetónových dosiek</t>
  </si>
  <si>
    <t>-1893234095</t>
  </si>
  <si>
    <t>76</t>
  </si>
  <si>
    <t>764394230.S</t>
  </si>
  <si>
    <t>Podkladový pás z pozinkovaného PZ plechu, r.š. 250 mm</t>
  </si>
  <si>
    <t>-1762840629</t>
  </si>
  <si>
    <t>77</t>
  </si>
  <si>
    <t>998764101.S</t>
  </si>
  <si>
    <t>Presun hmôt pre konštrukcie klampiarske v objektoch výšky do 6 m</t>
  </si>
  <si>
    <t>-489338057</t>
  </si>
  <si>
    <t>767</t>
  </si>
  <si>
    <t>Konštrukcie doplnkové kovové</t>
  </si>
  <si>
    <t>78</t>
  </si>
  <si>
    <t>767585112.S</t>
  </si>
  <si>
    <t>Montáž doplnkov podhľadov, vzduchotechnická mriežka</t>
  </si>
  <si>
    <t>-428504058</t>
  </si>
  <si>
    <t>79</t>
  </si>
  <si>
    <t>429720338900.S</t>
  </si>
  <si>
    <t>Mriežka ventilačná kovová, hranatá so sieťkou, rozmery šxvxhr 150x150x10 mm, farba biela</t>
  </si>
  <si>
    <t>-1821572532</t>
  </si>
  <si>
    <t>80</t>
  </si>
  <si>
    <t>767833100.S</t>
  </si>
  <si>
    <t>Montáž rebríkov do muriva s bočnicami z profilovej ocele, z rúrok alebo z tenkostenných profilov</t>
  </si>
  <si>
    <t>140417986</t>
  </si>
  <si>
    <t>81</t>
  </si>
  <si>
    <t>767833291.S</t>
  </si>
  <si>
    <t>Príplatok k cene za montáž rebríka na oceľovú konštrukciu</t>
  </si>
  <si>
    <t>-968742481</t>
  </si>
  <si>
    <t>82</t>
  </si>
  <si>
    <t>553430001100.S</t>
  </si>
  <si>
    <t>Rebrík L 40x40x5 mm dĺ. 4750 mm</t>
  </si>
  <si>
    <t>2019527013</t>
  </si>
  <si>
    <t>83</t>
  </si>
  <si>
    <t>998767101.S</t>
  </si>
  <si>
    <t>Presun hmôt pre kovové stavebné doplnkové konštrukcie v objektoch výšky do 6 m</t>
  </si>
  <si>
    <t>-1456307710</t>
  </si>
  <si>
    <t>13 - Manipulačná komora MK 3-2</t>
  </si>
  <si>
    <t xml:space="preserve">    8 - Rúrové vedenie</t>
  </si>
  <si>
    <t xml:space="preserve">    712 - Izolácie striech, povlakové krytiny</t>
  </si>
  <si>
    <t xml:space="preserve">    761 - Konštrukcie sklobetónové</t>
  </si>
  <si>
    <t xml:space="preserve">    762 - Konštrukcie tesárske</t>
  </si>
  <si>
    <t xml:space="preserve">    781 - Obklady</t>
  </si>
  <si>
    <t xml:space="preserve">    783 - Nátery</t>
  </si>
  <si>
    <t>-1042870445</t>
  </si>
  <si>
    <t>273313612.S</t>
  </si>
  <si>
    <t>Betón základových dosiek, prostý tr. C 20/25</t>
  </si>
  <si>
    <t>312552397</t>
  </si>
  <si>
    <t>273351217.S</t>
  </si>
  <si>
    <t>Debnenie stien základových dosiek, zhotovenie-tradičné</t>
  </si>
  <si>
    <t>948569291</t>
  </si>
  <si>
    <t>273351218.S</t>
  </si>
  <si>
    <t>Debnenie stien základových dosiek, odstránenie-tradičné</t>
  </si>
  <si>
    <t>2067356105</t>
  </si>
  <si>
    <t>273362021.S</t>
  </si>
  <si>
    <t>Výstuž základových dosiek zo zvár. sietí KARI</t>
  </si>
  <si>
    <t>669469323</t>
  </si>
  <si>
    <t>-808717768</t>
  </si>
  <si>
    <t>311233041.S</t>
  </si>
  <si>
    <t>Murivo nosné (m3) z tehál pálených dierovaných nebrúsených na pero a drážku hrúbky 300 mm, na klasickú maltu</t>
  </si>
  <si>
    <t>1379341660</t>
  </si>
  <si>
    <t>311321311.S</t>
  </si>
  <si>
    <t>Betón nadzákladových múrov, železový (bez výstuže) tr. C 16/20</t>
  </si>
  <si>
    <t>-960707557</t>
  </si>
  <si>
    <t>311351105.S</t>
  </si>
  <si>
    <t>Debnenie nadzákladových múrov obojstranné zhotovenie-dielce</t>
  </si>
  <si>
    <t>-2042901096</t>
  </si>
  <si>
    <t>311351106.S</t>
  </si>
  <si>
    <t>Debnenie nadzákladových múrov obojstranné odstránenie-dielce</t>
  </si>
  <si>
    <t>-720196209</t>
  </si>
  <si>
    <t>311361221.S</t>
  </si>
  <si>
    <t>Výstuž nadzákladových múrov 10216</t>
  </si>
  <si>
    <t>-179423327</t>
  </si>
  <si>
    <t>317160132.S</t>
  </si>
  <si>
    <t>Keramický preklad šírky 120 mm, výšky 65 mm, dĺžky 1000 mm</t>
  </si>
  <si>
    <t>-304734139</t>
  </si>
  <si>
    <t>317160135.S</t>
  </si>
  <si>
    <t>Keramický preklad šírky 120 mm, výšky 65 mm, dĺžky 1750 mm</t>
  </si>
  <si>
    <t>-1132975432</t>
  </si>
  <si>
    <t>342141011.S</t>
  </si>
  <si>
    <t>Priečky z pórobetónových panelov s objemovou hmotnosťou do 600 kg/m3 hrúbky 75 mm</t>
  </si>
  <si>
    <t>100277496</t>
  </si>
  <si>
    <t>342272051.S</t>
  </si>
  <si>
    <t>Priečky z pórobetónových tvárnic hladkých s objemovou hmotnosťou do 600 kg/m3 hrúbky 150 mm</t>
  </si>
  <si>
    <t>-238527601</t>
  </si>
  <si>
    <t>-1161753500</t>
  </si>
  <si>
    <t>411321314.S</t>
  </si>
  <si>
    <t>Betón stropov doskových a trámových,  železový tr. C 20/25</t>
  </si>
  <si>
    <t>390433638</t>
  </si>
  <si>
    <t>411321414.S</t>
  </si>
  <si>
    <t>Betón stropov doskových a trámových,  železový tr. C 25/30</t>
  </si>
  <si>
    <t>-198444431</t>
  </si>
  <si>
    <t>-652880522</t>
  </si>
  <si>
    <t>-1094431286</t>
  </si>
  <si>
    <t>940023630</t>
  </si>
  <si>
    <t>-311548071</t>
  </si>
  <si>
    <t>-582529648</t>
  </si>
  <si>
    <t>182476813</t>
  </si>
  <si>
    <t>411361221.S</t>
  </si>
  <si>
    <t>Výstuž stropov doskových, trámových, vložkových,konzolových alebo balkónových, 10216</t>
  </si>
  <si>
    <t>1256411310</t>
  </si>
  <si>
    <t>411361821.S</t>
  </si>
  <si>
    <t>Výstuž stropov doskových, trámových, vložkových,konzolových alebo balkónových, B500 (10505)</t>
  </si>
  <si>
    <t>468938638</t>
  </si>
  <si>
    <t>430321315.S</t>
  </si>
  <si>
    <t>Schodiskové konštrukcie, betón železový tr. C 20/25</t>
  </si>
  <si>
    <t>896845303</t>
  </si>
  <si>
    <t>430361821.S</t>
  </si>
  <si>
    <t>Výstuž schodiskových konštrukcií z betonárskej ocele B500 (10505)</t>
  </si>
  <si>
    <t>-915538409</t>
  </si>
  <si>
    <t>431351121.S</t>
  </si>
  <si>
    <t>Debnenie do 4 m výšky - podest a podstupňových dosiek pôdorysne priamočiarych zhotovenie</t>
  </si>
  <si>
    <t>1605773884</t>
  </si>
  <si>
    <t>431351122.S</t>
  </si>
  <si>
    <t>Debnenie do 4 m výšky - podest a podstupňových dosiek pôdorysne priamočiarych odstránenie</t>
  </si>
  <si>
    <t>1891861961</t>
  </si>
  <si>
    <t>434351141.S</t>
  </si>
  <si>
    <t>Debnenie stupňov na podstupňovej doske alebo na teréne pôdorysne priamočiarych zhotovenie</t>
  </si>
  <si>
    <t>-755619127</t>
  </si>
  <si>
    <t>434351142.S</t>
  </si>
  <si>
    <t>Debnenie stupňov na podstupňovej doske alebo na teréne pôdorysne priamočiarych odstránenie</t>
  </si>
  <si>
    <t>179249683</t>
  </si>
  <si>
    <t>452311141</t>
  </si>
  <si>
    <t>Dosky, bloky, sedlá z betónu v otvorenom výkope tr. C 16/20</t>
  </si>
  <si>
    <t>-1307945514</t>
  </si>
  <si>
    <t>-1383900860</t>
  </si>
  <si>
    <t>457311125.S</t>
  </si>
  <si>
    <t>Vyrovnávací alebo spádový betón C 16/20 vrátane úpravy povrchu</t>
  </si>
  <si>
    <t>1159839997</t>
  </si>
  <si>
    <t>457311191.S</t>
  </si>
  <si>
    <t>Príplatok k vyrovnávaciemu alebo spádovému betónu za rovinnosť</t>
  </si>
  <si>
    <t>-2030148017</t>
  </si>
  <si>
    <t>610412111.S</t>
  </si>
  <si>
    <t>Úprava povrchov betón. konštrukcií, pačokovaním cementovým mliekom jednonásobné</t>
  </si>
  <si>
    <t>1287707204</t>
  </si>
  <si>
    <t>610412113.S</t>
  </si>
  <si>
    <t>Príplatok za k.ď. pačokovanie</t>
  </si>
  <si>
    <t>1721405520</t>
  </si>
  <si>
    <t>611460202.S</t>
  </si>
  <si>
    <t>Vnútorná omietka stropov vápenná jadrová (hrubá), hr. 15 mm</t>
  </si>
  <si>
    <t>-632536735</t>
  </si>
  <si>
    <t>612460364.S</t>
  </si>
  <si>
    <t>Vnútorná omietka stien vápennocementová jednovrstvová, hr. 15 mm</t>
  </si>
  <si>
    <t>421789625</t>
  </si>
  <si>
    <t>622460511.S</t>
  </si>
  <si>
    <t>Vonkajšia omietka stien ušľachtilá minerálna, hr. 3-4 mm</t>
  </si>
  <si>
    <t>2032647401</t>
  </si>
  <si>
    <t>625250208.S</t>
  </si>
  <si>
    <t>Kontaktný zatepľovací systém z bieleho EPS hr. 100 mm, skrutkovacie kotvy</t>
  </si>
  <si>
    <t>739783628</t>
  </si>
  <si>
    <t>631312611.S</t>
  </si>
  <si>
    <t>Mazanina z betónu prostého (m3) tr. C 16/20 hr.nad 50 do 80 mm</t>
  </si>
  <si>
    <t>-52913404</t>
  </si>
  <si>
    <t>631319161.S</t>
  </si>
  <si>
    <t>Príplatok za prehlad. betónovej mazaniny min. tr.C 8/10 oceľ. hlad. hr. 50-80 mm (40kg/m3)</t>
  </si>
  <si>
    <t>-650829736</t>
  </si>
  <si>
    <t>632452213.S</t>
  </si>
  <si>
    <t>Cementový poter, pevnosti v tlaku 20 MPa, hr. 20 mm</t>
  </si>
  <si>
    <t>-1276981700</t>
  </si>
  <si>
    <t>Rúrové vedenie</t>
  </si>
  <si>
    <t>871326004.S</t>
  </si>
  <si>
    <t>Montáž kanalizačného PVC-U potrubia hladkého viacvrstvového DN 150</t>
  </si>
  <si>
    <t>-470768509</t>
  </si>
  <si>
    <t>286110009600.S</t>
  </si>
  <si>
    <t>Rúra PVC-U hladký, kanalizačný, gravitačný systém Dxr 160x4,7 mm , dĺ. 1 m, SN8 - napenená (viacvrstvová)</t>
  </si>
  <si>
    <t>-1396319107</t>
  </si>
  <si>
    <t>877326004.S</t>
  </si>
  <si>
    <t>Montáž kanalizačného PVC-U kolena DN 150</t>
  </si>
  <si>
    <t>1489010791</t>
  </si>
  <si>
    <t>286510004600</t>
  </si>
  <si>
    <t>-1740593683</t>
  </si>
  <si>
    <t>959947112.S</t>
  </si>
  <si>
    <t>Osadenie oceľ. kotevných a montážnych prvkov do 50 kg</t>
  </si>
  <si>
    <t>1560178181</t>
  </si>
  <si>
    <t>133810000400.S</t>
  </si>
  <si>
    <t>Tyč oceľová prierezu I 120 mm</t>
  </si>
  <si>
    <t>-1783708753</t>
  </si>
  <si>
    <t>998142251.S</t>
  </si>
  <si>
    <t>Presun hmôt pre obj.8141, 8142,8143,zvislá nosná konštr.monolitická betónová,výšky do 25 m</t>
  </si>
  <si>
    <t>1004331452</t>
  </si>
  <si>
    <t>2050794140</t>
  </si>
  <si>
    <t>-1395322795</t>
  </si>
  <si>
    <t>14556836</t>
  </si>
  <si>
    <t>371279239</t>
  </si>
  <si>
    <t>Geotextília polypropylénová netkaná 200 g/m2</t>
  </si>
  <si>
    <t>-1081405290</t>
  </si>
  <si>
    <t>-902011534</t>
  </si>
  <si>
    <t>-857370992</t>
  </si>
  <si>
    <t>998711201.S</t>
  </si>
  <si>
    <t>-1849649352</t>
  </si>
  <si>
    <t>Izolácie striech, povlakové krytiny</t>
  </si>
  <si>
    <t>712461702.S</t>
  </si>
  <si>
    <t>Zhotovenie povlakovej krytiny striech  šikmých do 30° gumennou fóliou prilepenou bodovo</t>
  </si>
  <si>
    <t>1847552274</t>
  </si>
  <si>
    <t>283240000300</t>
  </si>
  <si>
    <t>Poistná podstrešná paropriepustná fólia, hmotnosť 135 g/m2</t>
  </si>
  <si>
    <t>1565825404</t>
  </si>
  <si>
    <t>998712201.S</t>
  </si>
  <si>
    <t>-517539365</t>
  </si>
  <si>
    <t>713111111.S</t>
  </si>
  <si>
    <t>Montáž tepelnej izolácie stropov minerálnou vlnou, vrchom kladenou voľne</t>
  </si>
  <si>
    <t>272932977</t>
  </si>
  <si>
    <t>631440004100.S</t>
  </si>
  <si>
    <t>Doska z minerálnej vlny hr. 120 mm, izolácia pre šikmé strechy, nezaťažené stropy, priečky</t>
  </si>
  <si>
    <t>-1344672298</t>
  </si>
  <si>
    <t>Parozábrana - fólia z PVC, hr. 0,2 mm</t>
  </si>
  <si>
    <t>-1695528938</t>
  </si>
  <si>
    <t>713131132.S</t>
  </si>
  <si>
    <t>Montáž tepelnej izolácie stien minerálnou vlnou, celoplošným prilepením</t>
  </si>
  <si>
    <t>-1584510087</t>
  </si>
  <si>
    <t>631440042000.S</t>
  </si>
  <si>
    <t>Doska z minerálnej vlny hr. 100 mm, izolácia pre nezaťažené ľahké priečky, šikmé strechy, stropy, podhľady</t>
  </si>
  <si>
    <t>-1488467709</t>
  </si>
  <si>
    <t>-1102802711</t>
  </si>
  <si>
    <t>283750002100.S</t>
  </si>
  <si>
    <t>Doska XPS hr. 100 mm, zateplenie soklov, suterénov, podláh, terás, striech, cestné staviteľstvo</t>
  </si>
  <si>
    <t>739902857</t>
  </si>
  <si>
    <t>-419489307</t>
  </si>
  <si>
    <t>761</t>
  </si>
  <si>
    <t>Konštrukcie sklobetónové</t>
  </si>
  <si>
    <t>761123111.pc</t>
  </si>
  <si>
    <t>Sklobetónové okno jednofarebné, klasické murovanie, tvarovky hladké veľ. 190x190x80 mm</t>
  </si>
  <si>
    <t>869902868</t>
  </si>
  <si>
    <t>998761201.S</t>
  </si>
  <si>
    <t>Presun hmôt na sklobetónové konštrukcie v objektoch výšky do 6 m</t>
  </si>
  <si>
    <t>859328273</t>
  </si>
  <si>
    <t>762</t>
  </si>
  <si>
    <t>Konštrukcie tesárske</t>
  </si>
  <si>
    <t>762331811.S</t>
  </si>
  <si>
    <t>Demontáž viazaných konštrukcií krovov so sklonom do 60°, prierezovej plochy do 120 cm2, -0,00800 t</t>
  </si>
  <si>
    <t>1417651325</t>
  </si>
  <si>
    <t>762331812.S</t>
  </si>
  <si>
    <t>Demontáž viazaných konštrukcií krovov so sklonom do 60°, prierezovej plochy 120 - 224 cm2, -0,01400 t</t>
  </si>
  <si>
    <t>-1439288925</t>
  </si>
  <si>
    <t>762332110.S</t>
  </si>
  <si>
    <t>Montáž viazaných konštrukcií krovov striech z reziva priemernej plochy do 120 cm2</t>
  </si>
  <si>
    <t>924281608</t>
  </si>
  <si>
    <t>605120007000.S</t>
  </si>
  <si>
    <t>Hranoly zo smrekovca neopracované hranené akosť I dĺ. 2000-3750 mm, hr. 100 mm, š. 120, 140 mm</t>
  </si>
  <si>
    <t>-1109531237</t>
  </si>
  <si>
    <t>605120001700.S</t>
  </si>
  <si>
    <t>Hranoly zo smrekovca neopracované hranené akosť I, prierez 25-75 cm2, dĺ. 2000-3750 mm</t>
  </si>
  <si>
    <t>1869914648</t>
  </si>
  <si>
    <t>605120007400.S</t>
  </si>
  <si>
    <t>Hranoly zo smrekovca neopracované hranené akosť I dĺ. 4000-6500 mm, hr. 120 mm, š. 120, 140, 180 mm</t>
  </si>
  <si>
    <t>-845776839</t>
  </si>
  <si>
    <t>762341004.S</t>
  </si>
  <si>
    <t>Montáž debnenia jednoduchých striech, na krokvy a kontralaty z dosiek na zraz</t>
  </si>
  <si>
    <t>-1240715047</t>
  </si>
  <si>
    <t>605110007500.S</t>
  </si>
  <si>
    <t>Dosky a fošne zo smrekovca neopracované neomietané akosť A hr. 24-32 mm, š. 60-160 mm</t>
  </si>
  <si>
    <t>1804387863</t>
  </si>
  <si>
    <t>762395000.S</t>
  </si>
  <si>
    <t>Spojovacie prostriedky pre viazané konštrukcie krovov, debnenie a laťovanie, nadstrešné konštr., spádové kliny - svorky, dosky, klince, pásová oceľ, vruty</t>
  </si>
  <si>
    <t>-2101952355</t>
  </si>
  <si>
    <t>998762202.S</t>
  </si>
  <si>
    <t>Presun hmôt pre konštrukcie tesárske v objektoch výšky do 12 m</t>
  </si>
  <si>
    <t>944877739</t>
  </si>
  <si>
    <t>84</t>
  </si>
  <si>
    <t>764171848.S</t>
  </si>
  <si>
    <t>Štítové lemovanie pozink farebný, r.š. do 370 mm, sklon strechy do 30°</t>
  </si>
  <si>
    <t>759331264</t>
  </si>
  <si>
    <t>85</t>
  </si>
  <si>
    <t>764171873.S</t>
  </si>
  <si>
    <t>Hrebenáč rovný s prevetrávacím pásom pozink farebný, r.š. do 410 mm, sklon strechy do 30°</t>
  </si>
  <si>
    <t>-1587681899</t>
  </si>
  <si>
    <t>86</t>
  </si>
  <si>
    <t>764172491.S</t>
  </si>
  <si>
    <t>Montáž krytiny z trapézového plechu, sklon do 30°</t>
  </si>
  <si>
    <t>-274272033</t>
  </si>
  <si>
    <t>87</t>
  </si>
  <si>
    <t>138310000200.S</t>
  </si>
  <si>
    <t>Plech trapézový pozink farebný, výška profilu 8 mm, hr. 0,5 - 0,75 mm</t>
  </si>
  <si>
    <t>-639273946</t>
  </si>
  <si>
    <t>88</t>
  </si>
  <si>
    <t>764173261.S</t>
  </si>
  <si>
    <t>Ukončenie hrebenáča - nárožie pozink farebný, sklon strechy do 30°</t>
  </si>
  <si>
    <t>-1592247179</t>
  </si>
  <si>
    <t>89</t>
  </si>
  <si>
    <t>764352223.S</t>
  </si>
  <si>
    <t>Žľaby z pozinkovaného PZ plechu, pododkvapové polkruhové r.š. 250 mm</t>
  </si>
  <si>
    <t>-1856019197</t>
  </si>
  <si>
    <t>90</t>
  </si>
  <si>
    <t>764359211.S</t>
  </si>
  <si>
    <t>Kotlík kónický z pozinkovaného PZ plechu, pre rúry s priemerom do 100 mm</t>
  </si>
  <si>
    <t>-567837010</t>
  </si>
  <si>
    <t>91</t>
  </si>
  <si>
    <t>764421492.S</t>
  </si>
  <si>
    <t>Oplechovanie ríms a ozdobných prvkov z pozinkovaného farbeného PZf plechu, r.š. 800 mm</t>
  </si>
  <si>
    <t>1168380876</t>
  </si>
  <si>
    <t>92</t>
  </si>
  <si>
    <t>764711191.S</t>
  </si>
  <si>
    <t>Montáž oplechovania parapetov zo zvitkov pozink farebný, r.š. do 330 mm</t>
  </si>
  <si>
    <t>-526386228</t>
  </si>
  <si>
    <t>93</t>
  </si>
  <si>
    <t>138110001700.S</t>
  </si>
  <si>
    <t>Plech hladký pozinkovaný hr. 0,60 mm, 200 - 274 g/m2 ozn. 10 004.20, podľa EN 185</t>
  </si>
  <si>
    <t>-440940073</t>
  </si>
  <si>
    <t>94</t>
  </si>
  <si>
    <t>764751112.S</t>
  </si>
  <si>
    <t>Zvodová rúra kruhová pozink farebný vrátane príslušenstva, priemer 100 mm</t>
  </si>
  <si>
    <t>-1725021750</t>
  </si>
  <si>
    <t>95</t>
  </si>
  <si>
    <t>764751132</t>
  </si>
  <si>
    <t xml:space="preserve">Koleno odpadovej rúry D 100 mm </t>
  </si>
  <si>
    <t>654091810</t>
  </si>
  <si>
    <t>96</t>
  </si>
  <si>
    <t>998764201.S</t>
  </si>
  <si>
    <t>-1269498842</t>
  </si>
  <si>
    <t>97</t>
  </si>
  <si>
    <t>767161140.S</t>
  </si>
  <si>
    <t>Montáž zábradlia rovného z rúrok do muriva, s hmotnosťou 1 metra zábradlia nad 45 kg</t>
  </si>
  <si>
    <t>-1983676489</t>
  </si>
  <si>
    <t>98</t>
  </si>
  <si>
    <t>553560008300</t>
  </si>
  <si>
    <t>Zábradlie s rúrkou 45 mm, stĺpik pre zábradlie, oceľová konštrukcia, výška 1000 mm, kotvenie, oblúkovité zakončenie</t>
  </si>
  <si>
    <t>2009704171</t>
  </si>
  <si>
    <t>-1152031019</t>
  </si>
  <si>
    <t>100</t>
  </si>
  <si>
    <t>1947655483</t>
  </si>
  <si>
    <t>101</t>
  </si>
  <si>
    <t>767590120.S</t>
  </si>
  <si>
    <t>Montáž podlahových konštrukcií podlahových roštov skrutkovaním</t>
  </si>
  <si>
    <t>-1592100419</t>
  </si>
  <si>
    <t>102</t>
  </si>
  <si>
    <t>631260001600.S</t>
  </si>
  <si>
    <t>Rošt kompozitný pochôdzny liaty</t>
  </si>
  <si>
    <t>513533402</t>
  </si>
  <si>
    <t>103</t>
  </si>
  <si>
    <t>767641110.S</t>
  </si>
  <si>
    <t>Montáž kovového dverového krídla otočného jednokrídlového, vrátane kovania</t>
  </si>
  <si>
    <t>1527791932</t>
  </si>
  <si>
    <t>104</t>
  </si>
  <si>
    <t>553410014700</t>
  </si>
  <si>
    <t>Dvere kovové 700x1970 mm P otočné jednostranné vlysové s uhoľníkovou zárubňou s dózickým zámkom</t>
  </si>
  <si>
    <t>-1539865736</t>
  </si>
  <si>
    <t>105</t>
  </si>
  <si>
    <t>553410015000</t>
  </si>
  <si>
    <t>-678139247</t>
  </si>
  <si>
    <t>106</t>
  </si>
  <si>
    <t>553410015100</t>
  </si>
  <si>
    <t>-1522158482</t>
  </si>
  <si>
    <t>107</t>
  </si>
  <si>
    <t>2052727777</t>
  </si>
  <si>
    <t>108</t>
  </si>
  <si>
    <t>Rebrík L 40x40x5 mm dĺ. 3700 mm</t>
  </si>
  <si>
    <t>444453061</t>
  </si>
  <si>
    <t>109</t>
  </si>
  <si>
    <t>553430001100.pc</t>
  </si>
  <si>
    <t>Rebrík L 40x40x5 mm dĺ. 1350 mm</t>
  </si>
  <si>
    <t>-1823888447</t>
  </si>
  <si>
    <t>110</t>
  </si>
  <si>
    <t>-1043752185</t>
  </si>
  <si>
    <t>111</t>
  </si>
  <si>
    <t>998767201.S</t>
  </si>
  <si>
    <t>-928048759</t>
  </si>
  <si>
    <t>781</t>
  </si>
  <si>
    <t>Obklady</t>
  </si>
  <si>
    <t>112</t>
  </si>
  <si>
    <t>781672102.S</t>
  </si>
  <si>
    <t>Montáž obkladov parapetov z dlaždíc keramických kladených do malty akejkoľvek veľ.</t>
  </si>
  <si>
    <t>-663353818</t>
  </si>
  <si>
    <t>113</t>
  </si>
  <si>
    <t>592470000000.Pc</t>
  </si>
  <si>
    <t>Terazzové parapetné dosky 180/120 mm dl. 1300 mm</t>
  </si>
  <si>
    <t>-679302597</t>
  </si>
  <si>
    <t>114</t>
  </si>
  <si>
    <t>998781201.S</t>
  </si>
  <si>
    <t>Presun hmôt pre obklady keramické v objektoch výšky do 6 m</t>
  </si>
  <si>
    <t>1270378262</t>
  </si>
  <si>
    <t>783</t>
  </si>
  <si>
    <t>Nátery</t>
  </si>
  <si>
    <t>115</t>
  </si>
  <si>
    <t>783222100</t>
  </si>
  <si>
    <t>Nátery kov.stav.doplnk.konštr. syntetické farby šedej na vzduchu schnúce dvojnásobné - 70µm</t>
  </si>
  <si>
    <t>491574549</t>
  </si>
  <si>
    <t>116</t>
  </si>
  <si>
    <t>783226100</t>
  </si>
  <si>
    <t>Nátery kov.stav.doplnk.konštr. syntetické na vzduchu schnúce základný - 35µm</t>
  </si>
  <si>
    <t>2134428320</t>
  </si>
  <si>
    <t>117</t>
  </si>
  <si>
    <t>783782404</t>
  </si>
  <si>
    <t>Nátery tesárskych konštrukcií, povrchová impregnácia proti drevokaznému hmyzu, hubám a plesniam, jednonásobná</t>
  </si>
  <si>
    <t>2037072718</t>
  </si>
  <si>
    <t>14 - Úprava armatúr vodojemu</t>
  </si>
  <si>
    <t xml:space="preserve">    722 - Zdravotechnika - vnútorný vodovod</t>
  </si>
  <si>
    <t>M - Práce a dodávky M</t>
  </si>
  <si>
    <t xml:space="preserve">    23-M - Montáže potrubia</t>
  </si>
  <si>
    <t>852241121.S</t>
  </si>
  <si>
    <t>Montáž potrubia z rúr liatinových prírubových tlakových v otvorenom výkope, kanáli,šachte DN 80</t>
  </si>
  <si>
    <t>464526338</t>
  </si>
  <si>
    <t>552520023900.S</t>
  </si>
  <si>
    <t>Tvarovka FF z tvárnej liatiny, prírubová DN 80, dĺ. 300 mm, PN 16</t>
  </si>
  <si>
    <t>1556135982</t>
  </si>
  <si>
    <t>852261121</t>
  </si>
  <si>
    <t>Montáž potrubia z rúr liatinových prírubových tlakových v otvorenom výkope, kanáli,šachte DN 100</t>
  </si>
  <si>
    <t>-435245632</t>
  </si>
  <si>
    <t>552520026300.S</t>
  </si>
  <si>
    <t>Tvarovka FF z tvárnej liatiny, prírubová DN 100, dĺ. 1000 mm, PN 16</t>
  </si>
  <si>
    <t>128</t>
  </si>
  <si>
    <t>-1004201949</t>
  </si>
  <si>
    <t>552520025600.S</t>
  </si>
  <si>
    <t>Tvarovka FF z tvárnej liatiny, prírubová DN 100, dĺ. 400 mm, PN 16</t>
  </si>
  <si>
    <t>-671154771</t>
  </si>
  <si>
    <t>319440017000</t>
  </si>
  <si>
    <t>1128983027</t>
  </si>
  <si>
    <t>852311121.S</t>
  </si>
  <si>
    <t>Montáž potrubia z rúr liatinových prírubových tlakových v otvorenom výkope, kanáli,šachte DN 150</t>
  </si>
  <si>
    <t>145074375</t>
  </si>
  <si>
    <t>552520027900.S</t>
  </si>
  <si>
    <t>Tvarovka FF z tvárnej liatiny, prírubová DN 150, dĺ. 200 mm, PN 16</t>
  </si>
  <si>
    <t>1341802684</t>
  </si>
  <si>
    <t>552520029000.S</t>
  </si>
  <si>
    <t>Tvarovka FF z tvárnej liatiny, prírubová DN 150, dĺ. 1000 mm, PN 16</t>
  </si>
  <si>
    <t>-677372671</t>
  </si>
  <si>
    <t>552520028600.S</t>
  </si>
  <si>
    <t>Tvarovka FF z tvárnej liatiny, prírubová DN 150, dĺ. 600 mm, PN 16</t>
  </si>
  <si>
    <t>-1876293117</t>
  </si>
  <si>
    <t>857262121</t>
  </si>
  <si>
    <t>Montáž liatinovej tvarovky jednoosovej na potrubí z rúr prírubových DN 100</t>
  </si>
  <si>
    <t>-1933180956</t>
  </si>
  <si>
    <t>552520088000.S</t>
  </si>
  <si>
    <t>Koleno liatinové prírubové DN 100</t>
  </si>
  <si>
    <t>380863103</t>
  </si>
  <si>
    <t>552520088400.S</t>
  </si>
  <si>
    <t>Koleno liatinové prírubové s pätkou DN 100</t>
  </si>
  <si>
    <t>-1788653506</t>
  </si>
  <si>
    <t>552520052500.S</t>
  </si>
  <si>
    <t>Prechod prírubový liatinový FFR, DN 100/50, PN 16 s epoxidovou ochrannou vrstvou, na vodu</t>
  </si>
  <si>
    <t>-1628748939</t>
  </si>
  <si>
    <t>552520052700.S</t>
  </si>
  <si>
    <t>Prechod prírubový liatinový FFR, DN 100/80, PN 16 s epoxidovou ochrannou vrstvou, na vodu</t>
  </si>
  <si>
    <t>-1262244781</t>
  </si>
  <si>
    <t>5014256</t>
  </si>
  <si>
    <t>Vtokový kôš DN 100, voda a kanál</t>
  </si>
  <si>
    <t>-1937866771</t>
  </si>
  <si>
    <t>857264121</t>
  </si>
  <si>
    <t>Montážl iatinovej tvarovky odbočnej na potrubí z rúr prírubových DN 100</t>
  </si>
  <si>
    <t>-1859860465</t>
  </si>
  <si>
    <t>552520060200.S</t>
  </si>
  <si>
    <t>T-kus prírubový liatinový, DN 100/100, PN 16 s epoxidovou ochrannou vrstvou, na vodu</t>
  </si>
  <si>
    <t>201135259</t>
  </si>
  <si>
    <t>552520064400.S</t>
  </si>
  <si>
    <t>Kríž prírubový liatinový (TT-kus), DN 100/100, dĺ. 400 mm, PN 16 s epoxidovou ochrannou vrstvou, na vodu</t>
  </si>
  <si>
    <t>224932281</t>
  </si>
  <si>
    <t>857312121</t>
  </si>
  <si>
    <t>Montáž liatinovej tvarovky jednoosovej na potrubí z rúr prírubových DN 150</t>
  </si>
  <si>
    <t>-2004729143</t>
  </si>
  <si>
    <t>552520088100.S</t>
  </si>
  <si>
    <t>Koleno liatinové prírubové DN 150</t>
  </si>
  <si>
    <t>-1226400748</t>
  </si>
  <si>
    <t>552520089200.S</t>
  </si>
  <si>
    <t>Prechod liatinový prírubový DN 200/150 /vtok/</t>
  </si>
  <si>
    <t>-396113295</t>
  </si>
  <si>
    <t>552520088500.S</t>
  </si>
  <si>
    <t>Koleno liatinové prírubové s pätkou DN 150</t>
  </si>
  <si>
    <t>1154691977</t>
  </si>
  <si>
    <t>871271468.S</t>
  </si>
  <si>
    <t>Potrubie vodovodné z PE 100 SDR17/PN10 zvárané natupo D 110x6,6 mm</t>
  </si>
  <si>
    <t>-1362472141</t>
  </si>
  <si>
    <t>286130047000.S</t>
  </si>
  <si>
    <t>Rúra HDPE PE100 D 110x6,6 mm, dĺ. 6 m, DN 96.8, PN 10 (SDR17) pre tlakový rozvod pitnej vody</t>
  </si>
  <si>
    <t>1874277758</t>
  </si>
  <si>
    <t>891211221</t>
  </si>
  <si>
    <t>Montáž vodovodnej armatúry na potrubí, posúvač v šachte s ručným kolieskom DN 50</t>
  </si>
  <si>
    <t>-1706974106</t>
  </si>
  <si>
    <t>422210000200.S</t>
  </si>
  <si>
    <t>Posúvač uzatvárací DN 50, liatinový, PN 6</t>
  </si>
  <si>
    <t>924543213</t>
  </si>
  <si>
    <t>891214121</t>
  </si>
  <si>
    <t>Montáž vodovodného kompenzátora upchávkového a gumového alebo montážnej vložky DN 50</t>
  </si>
  <si>
    <t>-459465957</t>
  </si>
  <si>
    <t>552520082900.S</t>
  </si>
  <si>
    <t>Montážna vložka pevne nastaviteľná - medzikus DN 50, PN 16 epoxidová farba, skrutky pozinkované, na vodu</t>
  </si>
  <si>
    <t>915279620</t>
  </si>
  <si>
    <t>891261221</t>
  </si>
  <si>
    <t>Montáž vodovodnej armatúry na potrubí, posúvač v šachte s ručným kolieskom DN 100</t>
  </si>
  <si>
    <t>1794189081</t>
  </si>
  <si>
    <t>422210001100.S</t>
  </si>
  <si>
    <t>Posúvač uzatvárací DN 100, liatinový, PN 16</t>
  </si>
  <si>
    <t>297202862</t>
  </si>
  <si>
    <t>551180015000.S</t>
  </si>
  <si>
    <t>Ručné koliesko zo šedej liatiny DN 100 pre armatúry domovej prípojky, uzatváracie uzávery a armatúry pre viac dimenzií</t>
  </si>
  <si>
    <t>-1617494441</t>
  </si>
  <si>
    <t>891264121</t>
  </si>
  <si>
    <t>Montáž vodovodného kompenzátora upchávkového a gumového alebo montážnej vložky DN 100</t>
  </si>
  <si>
    <t>2054702718</t>
  </si>
  <si>
    <t>552520083200.S</t>
  </si>
  <si>
    <t>Montážna vložka pevne nastaviteľná - medzikus DN 100, PN 16 epoxidová farba, skrutky pozinkované, na vodu</t>
  </si>
  <si>
    <t>97025663</t>
  </si>
  <si>
    <t>891269111.S</t>
  </si>
  <si>
    <t>Montáž navrtávacieho pásu s ventilom menovitého tlaku 1 MPa na potr. z rúr liat., oceľ., plast., DN 100</t>
  </si>
  <si>
    <t>-1382956393</t>
  </si>
  <si>
    <t>551180001400.S</t>
  </si>
  <si>
    <t>Navrtávaci pás uzáverový DN 100 - 1" na vodu, z tvárnej liatiny pre liatinové a oceľové potrubie</t>
  </si>
  <si>
    <t>-540460313</t>
  </si>
  <si>
    <t>953941721.S</t>
  </si>
  <si>
    <t>Osadenie objímky alebo držiaka v murive betónovom</t>
  </si>
  <si>
    <t>-1037017494</t>
  </si>
  <si>
    <t>423410001800.S</t>
  </si>
  <si>
    <t>Objímka pre dve skrutky, oceľová D 100 mm</t>
  </si>
  <si>
    <t>-300068926</t>
  </si>
  <si>
    <t>423410003200.S</t>
  </si>
  <si>
    <t>Stojan kotviaci D 100 mm</t>
  </si>
  <si>
    <t>-2071389056</t>
  </si>
  <si>
    <t>722</t>
  </si>
  <si>
    <t>Zdravotechnika - vnútorný vodovod</t>
  </si>
  <si>
    <t>722211130.S</t>
  </si>
  <si>
    <t>Montáž uzatváracej klapky pre vodu DN 100</t>
  </si>
  <si>
    <t>-490143669</t>
  </si>
  <si>
    <t>551480-     pc</t>
  </si>
  <si>
    <t>Plavákový ventil DN 100</t>
  </si>
  <si>
    <t>1412806344</t>
  </si>
  <si>
    <t>722211210.S</t>
  </si>
  <si>
    <t>Montáž vodovodného filtra prírubového DN 80</t>
  </si>
  <si>
    <t>916295257</t>
  </si>
  <si>
    <t>422010001200.S</t>
  </si>
  <si>
    <t>Prírubový filter na vodu DN 80</t>
  </si>
  <si>
    <t>-928340343</t>
  </si>
  <si>
    <t>722262152.S</t>
  </si>
  <si>
    <t>Montáž vodomeru pre vodu do 30°C prírubového skrutkového DN 80</t>
  </si>
  <si>
    <t>-107901103</t>
  </si>
  <si>
    <t>388240000500</t>
  </si>
  <si>
    <t>Vodomer prírubový DN 80</t>
  </si>
  <si>
    <t>-543160404</t>
  </si>
  <si>
    <t>Práce a dodávky M</t>
  </si>
  <si>
    <t>23-M</t>
  </si>
  <si>
    <t>Montáže potrubia</t>
  </si>
  <si>
    <t>230011038.S</t>
  </si>
  <si>
    <t>Montáž potrubia z oceľových rúr trieda 11 - 13, Dxt 57x2,9 mm</t>
  </si>
  <si>
    <t>-297912678</t>
  </si>
  <si>
    <t>141110006500.S</t>
  </si>
  <si>
    <t>Rúra oceľová bezšvová hladká kruhová d 57 mm, hr. steny 2,9 mm, ozn. 11 353.0.</t>
  </si>
  <si>
    <t>1048786964</t>
  </si>
  <si>
    <t>230011069.S</t>
  </si>
  <si>
    <t>Montáž potrubia z oceľových rúr trieda 11 - 13, Dxt 108x5 mm</t>
  </si>
  <si>
    <t>1716584229</t>
  </si>
  <si>
    <t>141110010400.S</t>
  </si>
  <si>
    <t>Rúra oceľová bezšvová hladká kruhová d 108 mm, hr. steny 5,0 mm, ozn. 11 353.0.</t>
  </si>
  <si>
    <t>-1517120115</t>
  </si>
  <si>
    <t>230011090.S</t>
  </si>
  <si>
    <t>Montáž potrubia z oceľových rúr trieda 11 - 13, Dxt 159x7 mm</t>
  </si>
  <si>
    <t>1000356530</t>
  </si>
  <si>
    <t>142110002100.S</t>
  </si>
  <si>
    <t>Rúra oceľová bezšvová hladká kruhová d 159 mm, hr. steny 7,0 mm, ozn.11 353.0</t>
  </si>
  <si>
    <t>-1425643265</t>
  </si>
  <si>
    <t>230011154.S</t>
  </si>
  <si>
    <t>Montáž potrubia z oceľových rúr trieda 11 - 13, Dxt 426x8 mm</t>
  </si>
  <si>
    <t>-1383365714</t>
  </si>
  <si>
    <t>143110000200.S</t>
  </si>
  <si>
    <t>Rúra oceľová pozdĺžne alebo špirálovite zváraná d 426 mm, hr. steny 8 mm, ozn. 11 343.0 (EN S195T)</t>
  </si>
  <si>
    <t>2008319105</t>
  </si>
  <si>
    <t>230021038.S</t>
  </si>
  <si>
    <t>Montáž rúrových dielov privarovacích, tr. 11-13 do 1 kg, Dxt 57x2.9 mm</t>
  </si>
  <si>
    <t>-1032233090</t>
  </si>
  <si>
    <t>316310000200.S</t>
  </si>
  <si>
    <t>Oblúk A-3D K 90° d 57 mm, ozn. 11353.0</t>
  </si>
  <si>
    <t>-1895652617</t>
  </si>
  <si>
    <t>316160001190.S</t>
  </si>
  <si>
    <t>Odbočka pozinkovaná jednoduchá s hrdlom bez tesnenia DN 50/87°</t>
  </si>
  <si>
    <t>-1509661258</t>
  </si>
  <si>
    <t>230032027</t>
  </si>
  <si>
    <t>Montáž prírubových spojov do PN 16 DN 50</t>
  </si>
  <si>
    <t>spoj</t>
  </si>
  <si>
    <t>-29433496</t>
  </si>
  <si>
    <t>319430005900.S</t>
  </si>
  <si>
    <t>Príruba plochá privarovacia DN 50, PN16,</t>
  </si>
  <si>
    <t>1920642015</t>
  </si>
  <si>
    <t>230032030</t>
  </si>
  <si>
    <t>Montáž prírubových spojov do PN 16 DN 100</t>
  </si>
  <si>
    <t>45535420</t>
  </si>
  <si>
    <t>319430006200.S</t>
  </si>
  <si>
    <t>Príruba plochá privarovacia DN 100, PN16, D 114,3 mm, EN 1092-1, DIN 2573</t>
  </si>
  <si>
    <t>-51572611</t>
  </si>
  <si>
    <t>230032032</t>
  </si>
  <si>
    <t>Montáž prírubových spojov do PN 16 DN 150</t>
  </si>
  <si>
    <t>-440018668</t>
  </si>
  <si>
    <t>319430006400.S</t>
  </si>
  <si>
    <t>Príruba plochá privarovacia DN 150, PN16, D 168,3 mm, EN 1092-1, DIN 2573</t>
  </si>
  <si>
    <t>300541885</t>
  </si>
  <si>
    <t>230032037.S</t>
  </si>
  <si>
    <t>Montáž prírubových spojov do PN 16 DN 400</t>
  </si>
  <si>
    <t>-1963871215</t>
  </si>
  <si>
    <t>319430005300.S</t>
  </si>
  <si>
    <t>Príruba privarovacia plochá nerezová DN 400, PN10, D 609,6 mm, s redukovanou hrúbkou 20 mm akosť ocele 1.4301</t>
  </si>
  <si>
    <t>2100105844</t>
  </si>
  <si>
    <t>319440029100.S</t>
  </si>
  <si>
    <t>Priruba zaslepovacia DN 400, PN16, oceľová</t>
  </si>
  <si>
    <t>1665805926</t>
  </si>
  <si>
    <t>15 - Elektroinštalácia a bleskozvod</t>
  </si>
  <si>
    <t xml:space="preserve">    21-M - Elektromontáže</t>
  </si>
  <si>
    <t xml:space="preserve">    46-M - Zemné práce vykonávané pri externých montážnych prácach</t>
  </si>
  <si>
    <t>HZS - Hodinové zúčtovacie sadzby</t>
  </si>
  <si>
    <t>971035801.S</t>
  </si>
  <si>
    <t>Vrty príklepovým vrtákom do D 6 mm do stien alebo smerom dole do tehál -0.00001t</t>
  </si>
  <si>
    <t>cm</t>
  </si>
  <si>
    <t>-1131679704</t>
  </si>
  <si>
    <t>21-M</t>
  </si>
  <si>
    <t>Elektromontáže</t>
  </si>
  <si>
    <t>210010080.S</t>
  </si>
  <si>
    <t>Rúrka ohybná elektroinštalačná z HDPE, D 40 uložená voľne</t>
  </si>
  <si>
    <t>141415979</t>
  </si>
  <si>
    <t>345710005500.S</t>
  </si>
  <si>
    <t>Rúrka ohybná 09040 dvojplášťová korugovaná z HDPE, bezhalogénová, D 40 mm</t>
  </si>
  <si>
    <t>1042348465</t>
  </si>
  <si>
    <t>210010351.S</t>
  </si>
  <si>
    <t>Krabicová rozvodka z lisovaného izolantu vrátane ukončenia káblov a zapojenia vodičov typ 6455-11 do 4 m</t>
  </si>
  <si>
    <t>-432233393</t>
  </si>
  <si>
    <t>345410013000.S</t>
  </si>
  <si>
    <t>Krabica rozvodná PVC na stenu 6455-11, IP 66</t>
  </si>
  <si>
    <t>-461085309</t>
  </si>
  <si>
    <t>210010581.S</t>
  </si>
  <si>
    <t>Rúrka tuhá elektroinštalačná z PVC, D 16 uložená pevne</t>
  </si>
  <si>
    <t>1456318442</t>
  </si>
  <si>
    <t>345710000100.S</t>
  </si>
  <si>
    <t>Rúrka tuhá hrdlová 1516E s nízkou mechanickou odolnosťou z PVC, samozhášavá, D 16 mm</t>
  </si>
  <si>
    <t>1468532550</t>
  </si>
  <si>
    <t>210100001.S</t>
  </si>
  <si>
    <t>Ukončenie vodičov v rozvádzač. vrátane zapojenia a vodičovej koncovky do 2,5 mm2</t>
  </si>
  <si>
    <t>1694362214</t>
  </si>
  <si>
    <t>354310017200.S</t>
  </si>
  <si>
    <t>Káblové oko medené lisovacie CU 0,75x3 KU-L</t>
  </si>
  <si>
    <t>549431845</t>
  </si>
  <si>
    <t>210100002.S</t>
  </si>
  <si>
    <t>Ukončenie vodičov v rozvádzač. vrátane zapojenia a vodičovej koncovky do 6 mm2</t>
  </si>
  <si>
    <t>-1123964437</t>
  </si>
  <si>
    <t>354310017900.S</t>
  </si>
  <si>
    <t>Káblové oko medené lisovacie CU 4x4 KU-L</t>
  </si>
  <si>
    <t>329711848</t>
  </si>
  <si>
    <t>210110001.S</t>
  </si>
  <si>
    <t>Jednopólový spínač - radenie 1, nástenný IP 44, vrátane zapojenia</t>
  </si>
  <si>
    <t>-1217179854</t>
  </si>
  <si>
    <t>345340003000.S</t>
  </si>
  <si>
    <t>Spínač jednopólový nástenný IP 44</t>
  </si>
  <si>
    <t>330534632</t>
  </si>
  <si>
    <t>210111031.S</t>
  </si>
  <si>
    <t>Zásuvka na povrchovú montáž IP 44, 250V / 16A, vrátane zapojenia 2P + PE</t>
  </si>
  <si>
    <t>673668042</t>
  </si>
  <si>
    <t>345510001210.S</t>
  </si>
  <si>
    <t>Zásuvka jednonásobná na povrch, radenie 2P+PE, IP 44</t>
  </si>
  <si>
    <t>1340889131</t>
  </si>
  <si>
    <t>210120401.S</t>
  </si>
  <si>
    <t>Istič vzduchový jednopólový do 63 A</t>
  </si>
  <si>
    <t>-302729302</t>
  </si>
  <si>
    <t>358220000600.S</t>
  </si>
  <si>
    <t>Istič 1P, 20 A, charakteristika B, 6 kA, 1 modul</t>
  </si>
  <si>
    <t>-589613237</t>
  </si>
  <si>
    <t>210193201.S</t>
  </si>
  <si>
    <t>Domova rozvodnica do 8 M povrchová montáž IP 65</t>
  </si>
  <si>
    <t>-1594042549</t>
  </si>
  <si>
    <t>357140008210.S</t>
  </si>
  <si>
    <t>Rozvodnicová skriňa plastová nástenná, počet radov 1, modulov v rade 8, PE+N, IP65</t>
  </si>
  <si>
    <t>-838951252</t>
  </si>
  <si>
    <t>210201311.S</t>
  </si>
  <si>
    <t>Zapojenie svietidla IP65, 2x svetelný zdroj, priemyselné nástenné - stropné s lineárnou žiarivkou</t>
  </si>
  <si>
    <t>1000065524</t>
  </si>
  <si>
    <t>348320000622.S</t>
  </si>
  <si>
    <t>Svietidlo priemyselné žiarivkové stropné 2x18W, IP66, PC EVG, rozmer 666x170x110 mm</t>
  </si>
  <si>
    <t>256</t>
  </si>
  <si>
    <t>698570424</t>
  </si>
  <si>
    <t>348320000624.S</t>
  </si>
  <si>
    <t>Svietidlo priemyselné žiarivkové stropné 2x36W, IP66, PC EVG, rozmer 1276x170x110 mm</t>
  </si>
  <si>
    <t>-2045006031</t>
  </si>
  <si>
    <t>210201921.S</t>
  </si>
  <si>
    <t>Montáž svietidla exterierového na stenu do 1,0 kg</t>
  </si>
  <si>
    <t>97396470</t>
  </si>
  <si>
    <t>348420000900.S</t>
  </si>
  <si>
    <t>Svietidlo vonkajšie parkové žiarivkové 1x30W, IP=65, FBT/INC, E27 , d 515 mm</t>
  </si>
  <si>
    <t>1780455132</t>
  </si>
  <si>
    <t>210220010.S</t>
  </si>
  <si>
    <t>Náter zemniaceho pásku do 120 mm2 (1x náter vrátane svoriek a vyznač. žlt. pruhov)</t>
  </si>
  <si>
    <t>-1503378960</t>
  </si>
  <si>
    <t>210220020.S</t>
  </si>
  <si>
    <t>Uzemňovacie vedenie v zemi FeZn do 120 mm2 vrátane izolácie spojov</t>
  </si>
  <si>
    <t>-1183704221</t>
  </si>
  <si>
    <t>354410058800.S</t>
  </si>
  <si>
    <t>Pásovina uzemňovacia FeZn 30 x 4 mm</t>
  </si>
  <si>
    <t>-1238675327</t>
  </si>
  <si>
    <t>210220021.S</t>
  </si>
  <si>
    <t>Uzemňovacie vedenie v zemi FeZn vrátane izolácie spojov O 10 mm</t>
  </si>
  <si>
    <t>-2014840073</t>
  </si>
  <si>
    <t>354410054700.S</t>
  </si>
  <si>
    <t>Drôt bleskozvodový FeZn, d 8 mm</t>
  </si>
  <si>
    <t>-646374442</t>
  </si>
  <si>
    <t>210220031.S</t>
  </si>
  <si>
    <t>Ekvipotenciálna svorkovnica EPS 2 v krabici KO 125 E</t>
  </si>
  <si>
    <t>324952243</t>
  </si>
  <si>
    <t>345410000400.S</t>
  </si>
  <si>
    <t>Krabica odbočná z PVC s viečkom pod omietku KO 125 E</t>
  </si>
  <si>
    <t>352727771</t>
  </si>
  <si>
    <t>345610005100.S</t>
  </si>
  <si>
    <t>Svorkovnica ekvipotencionálna EPS 2, z PP</t>
  </si>
  <si>
    <t>-585564472</t>
  </si>
  <si>
    <t>210220040.S</t>
  </si>
  <si>
    <t>Svorka na potrubie Bernard vrátane pásika Cu</t>
  </si>
  <si>
    <t>673475125</t>
  </si>
  <si>
    <t>354410006200.S</t>
  </si>
  <si>
    <t>Svorka uzemňovacia Bernard ZSA 16</t>
  </si>
  <si>
    <t>1110714627</t>
  </si>
  <si>
    <t>354410066900.S</t>
  </si>
  <si>
    <t>Páska CU, bleskozvodný a uzemňovací materiál, dĺžka 0,5 m</t>
  </si>
  <si>
    <t>-1953263231</t>
  </si>
  <si>
    <t>210220050.S</t>
  </si>
  <si>
    <t>Označenie zvodov číselnými štítkami</t>
  </si>
  <si>
    <t>1119057120</t>
  </si>
  <si>
    <t>354410064700.S</t>
  </si>
  <si>
    <t>Štítok orientačný nerezový na zvody 0</t>
  </si>
  <si>
    <t>436249806</t>
  </si>
  <si>
    <t>210220101.S</t>
  </si>
  <si>
    <t>Podpery vedenia FeZn na plochú strechu PV21</t>
  </si>
  <si>
    <t>-830699355</t>
  </si>
  <si>
    <t>354410034800.S</t>
  </si>
  <si>
    <t>Podpera vedenia FeZn na ploché strechy označenie PV 21 oceľ</t>
  </si>
  <si>
    <t>-1608588861</t>
  </si>
  <si>
    <t>354410034900.S</t>
  </si>
  <si>
    <t>Podložka plastová k podpere vedenia FeZn označenie podložka k PV 21</t>
  </si>
  <si>
    <t>-1843943727</t>
  </si>
  <si>
    <t>210220105.S</t>
  </si>
  <si>
    <t>Podpery vedenia FeZn do muriva PV 01h a PV 01, 02, 03</t>
  </si>
  <si>
    <t>-990354449</t>
  </si>
  <si>
    <t>311310008520.S</t>
  </si>
  <si>
    <t>Hmoždinka 12x160 rámová KPR</t>
  </si>
  <si>
    <t>-1873123784</t>
  </si>
  <si>
    <t>354410031900.S</t>
  </si>
  <si>
    <t>Podpera vedenia FeZn do muriva a do hmoždinky označenie PV 01 h</t>
  </si>
  <si>
    <t>1905147311</t>
  </si>
  <si>
    <t>354410032000.S</t>
  </si>
  <si>
    <t>Podpera vedenia FeZn do muriva označenie PV 01</t>
  </si>
  <si>
    <t>2066719312</t>
  </si>
  <si>
    <t>210220243.S</t>
  </si>
  <si>
    <t>Svorka FeZn spojovacia SS</t>
  </si>
  <si>
    <t>1318589689</t>
  </si>
  <si>
    <t>354410003400.S</t>
  </si>
  <si>
    <t>Svorka FeZn spojovacia označenie SS 2 skrutky s príložkou</t>
  </si>
  <si>
    <t>-9529530</t>
  </si>
  <si>
    <t>354410003600.S</t>
  </si>
  <si>
    <t>Svorka FeZn spojovacia označenie SS m. 2 skrutky s príložkou</t>
  </si>
  <si>
    <t>-122272954</t>
  </si>
  <si>
    <t>354410003700.S</t>
  </si>
  <si>
    <t>Svorka FeZn spojovacia označenie SS m. 2 skrutky bez príložky</t>
  </si>
  <si>
    <t>-1568365177</t>
  </si>
  <si>
    <t>210220246.S</t>
  </si>
  <si>
    <t>Svorka FeZn na odkvapový žľab SO</t>
  </si>
  <si>
    <t>1004614622</t>
  </si>
  <si>
    <t>354410004200.S</t>
  </si>
  <si>
    <t>Svorka FeZn odkvapová označenie SO</t>
  </si>
  <si>
    <t>1344049047</t>
  </si>
  <si>
    <t>210220247.S</t>
  </si>
  <si>
    <t>Svorka FeZn skúšobná SZ</t>
  </si>
  <si>
    <t>767435734</t>
  </si>
  <si>
    <t>354410004300.S</t>
  </si>
  <si>
    <t>Svorka FeZn skúšobná označenie SZ</t>
  </si>
  <si>
    <t>2045967571</t>
  </si>
  <si>
    <t>210220252.S</t>
  </si>
  <si>
    <t>Svorka FeZn odbočovacia spojovacia SR 01, SR 02 (pásovina do 120 mm2)</t>
  </si>
  <si>
    <t>1682844924</t>
  </si>
  <si>
    <t>354410000400.S</t>
  </si>
  <si>
    <t>Svorka FeZn odbočovacia spojovacia označenie SR 01</t>
  </si>
  <si>
    <t>1920632592</t>
  </si>
  <si>
    <t>354410000500.S</t>
  </si>
  <si>
    <t>Svorka FeZn odbočovacia spojovacia označenie SR 02 (M6)</t>
  </si>
  <si>
    <t>-2041820949</t>
  </si>
  <si>
    <t>210220253.S</t>
  </si>
  <si>
    <t>Svorka FeZn uzemňovacia SR03</t>
  </si>
  <si>
    <t>-376956322</t>
  </si>
  <si>
    <t>354410000900.S</t>
  </si>
  <si>
    <t>Svorka FeZn uzemňovacia označenie SR 03 A</t>
  </si>
  <si>
    <t>-1368900446</t>
  </si>
  <si>
    <t>210220301.S</t>
  </si>
  <si>
    <t>Ochranné pospájanie v práčovniach, kúpeľniach, pevné uloženie CY 4-6 mm2</t>
  </si>
  <si>
    <t>-1887038731</t>
  </si>
  <si>
    <t>341110012200.S</t>
  </si>
  <si>
    <t>Vodič medený H07V-U 4 mm2</t>
  </si>
  <si>
    <t>-1668677289</t>
  </si>
  <si>
    <t>210220303.S</t>
  </si>
  <si>
    <t>Ochranné pospájanie v práčovniach, kúpeľniach, pevné uloženie CY 10-16 mm2</t>
  </si>
  <si>
    <t>-1622035709</t>
  </si>
  <si>
    <t>341110012500.S</t>
  </si>
  <si>
    <t>Vodič medený H07V-U 16 mm2</t>
  </si>
  <si>
    <t>587233208</t>
  </si>
  <si>
    <t>210220800.S</t>
  </si>
  <si>
    <t>Uzemňovacie vedenie na povrchu AlMgSi drôt zvodový Ø 8-10 mm</t>
  </si>
  <si>
    <t>1175784601</t>
  </si>
  <si>
    <t>354410064200.S</t>
  </si>
  <si>
    <t>Drôt bleskozvodový zliatina AlMgSi, d 8 mm, Al</t>
  </si>
  <si>
    <t>403919300</t>
  </si>
  <si>
    <t>210800101.S</t>
  </si>
  <si>
    <t>Kábel medený uložený voľne CYKY 450/750 V 2x1,5</t>
  </si>
  <si>
    <t>605345301</t>
  </si>
  <si>
    <t>341110000100.S</t>
  </si>
  <si>
    <t>Kábel medený CYKY-O 2x1,5 mm2</t>
  </si>
  <si>
    <t>2078131630</t>
  </si>
  <si>
    <t>210800107.S</t>
  </si>
  <si>
    <t>Kábel medený uložený voľne CYKY 450/750 V 3x1,5</t>
  </si>
  <si>
    <t>1322931880</t>
  </si>
  <si>
    <t>341110000750.S</t>
  </si>
  <si>
    <t>Kábel medený CYKY-J 3x1,5 mm2</t>
  </si>
  <si>
    <t>943226871</t>
  </si>
  <si>
    <t>210800108.S</t>
  </si>
  <si>
    <t>Kábel medený uložený voľne CYKY 450/750 V 3x2,5</t>
  </si>
  <si>
    <t>-606379065</t>
  </si>
  <si>
    <t>341110000850.S</t>
  </si>
  <si>
    <t>Kábel medený CYKY-J 3x2,5 mm2</t>
  </si>
  <si>
    <t>1122163687</t>
  </si>
  <si>
    <t>210800109.S</t>
  </si>
  <si>
    <t>Kábel medený uložený voľne CYKY 450/750 V 3x4</t>
  </si>
  <si>
    <t>-954675275</t>
  </si>
  <si>
    <t>341110000900.S</t>
  </si>
  <si>
    <t>Kábel medený CYKY-J 3x4 mm2</t>
  </si>
  <si>
    <t>1850292503</t>
  </si>
  <si>
    <t>210950201.S</t>
  </si>
  <si>
    <t>Príplatok na zaťahovanie káblov, váha kábla do 0.75 kg</t>
  </si>
  <si>
    <t>-1185548065</t>
  </si>
  <si>
    <t>354410064600.S</t>
  </si>
  <si>
    <t>Štítok orientačný nerezový zemniaci na zvody</t>
  </si>
  <si>
    <t>665072048</t>
  </si>
  <si>
    <t>354410067600.S</t>
  </si>
  <si>
    <t>Páska samolepiaca Sl-1 čierna M 16</t>
  </si>
  <si>
    <t>-918902065</t>
  </si>
  <si>
    <t>46-M</t>
  </si>
  <si>
    <t>Zemné práce vykonávané pri externých montážnych prácach</t>
  </si>
  <si>
    <t>460200154.S</t>
  </si>
  <si>
    <t>Hĺbenie káblovej ryhy ručne 35 cm širokej a 70 cm hlbokej, v zemine triedy 4</t>
  </si>
  <si>
    <t>-1013800417</t>
  </si>
  <si>
    <t>460200164.S</t>
  </si>
  <si>
    <t>Hĺbenie káblovej ryhy ručne 35 cm širokej a 80 cm hlbokej, v zemine triedy 4</t>
  </si>
  <si>
    <t>1567877504</t>
  </si>
  <si>
    <t>460490011.S</t>
  </si>
  <si>
    <t>Rozvinutie a uloženie výstražnej fólie z PE do ryhy, šírka do 22 cm</t>
  </si>
  <si>
    <t>-944512181</t>
  </si>
  <si>
    <t>283230008000.S</t>
  </si>
  <si>
    <t>Výstražná fólia PE, š. 300, farba červená</t>
  </si>
  <si>
    <t>-677571876</t>
  </si>
  <si>
    <t>460560154.S</t>
  </si>
  <si>
    <t>Ručný zásyp nezap. káblovej ryhy bez zhutn. zeminy, 35 cm širokej, 70 cm hlbokej v zemine tr. 4</t>
  </si>
  <si>
    <t>1301340365</t>
  </si>
  <si>
    <t>460560164.S</t>
  </si>
  <si>
    <t>Ručný zásyp nezap. káblovej ryhy bez zhutn. zeminy, 35 cm širokej, 80 cm hlbokej v zemine tr. 4</t>
  </si>
  <si>
    <t>-681967422</t>
  </si>
  <si>
    <t>460620014.S</t>
  </si>
  <si>
    <t>Proviz. úprava terénu v zemine tr. 4, aby nerovnosti terénu neboli väčšie ako 2 cm od vodor.hladiny</t>
  </si>
  <si>
    <t>525413897</t>
  </si>
  <si>
    <t>HZS</t>
  </si>
  <si>
    <t>Hodinové zúčtovacie sadzby</t>
  </si>
  <si>
    <t>HZS000114.S</t>
  </si>
  <si>
    <t>Stavebno montážne práce najnáročnejšie na odbornosť - prehliadky pracoviska a revízie (Tr. 4) v rozsahu viac ako 8 hodín</t>
  </si>
  <si>
    <t>hod</t>
  </si>
  <si>
    <t>1283340665</t>
  </si>
  <si>
    <t>16 - Hygienické zabezpečenie vody</t>
  </si>
  <si>
    <t xml:space="preserve">    724 - Zdravotechnika - strojné vybavenie</t>
  </si>
  <si>
    <t>724</t>
  </si>
  <si>
    <t>Zdravotechnika - strojné vybavenie</t>
  </si>
  <si>
    <t>pc</t>
  </si>
  <si>
    <t>Montáž technologického zariadenia VDJ</t>
  </si>
  <si>
    <t>-244385536</t>
  </si>
  <si>
    <t>pc1a</t>
  </si>
  <si>
    <t>-dávkovacia zostava dezinfekcie</t>
  </si>
  <si>
    <t>ksl</t>
  </si>
  <si>
    <t>-2064813595</t>
  </si>
  <si>
    <t>pc1b</t>
  </si>
  <si>
    <t>-zostava kontinuálneho merania a regulácie voľného chlóru</t>
  </si>
  <si>
    <t>859800833</t>
  </si>
  <si>
    <t>17 - Telemetria</t>
  </si>
  <si>
    <t xml:space="preserve">    22-M - Montáže oznamovacích a zabezpečovacích zariadení</t>
  </si>
  <si>
    <t xml:space="preserve">    36-M - Montáž prevádzkových, meracích a regulačných zariadení</t>
  </si>
  <si>
    <t>22-M</t>
  </si>
  <si>
    <t>Montáže oznamovacích a zabezpečovacích zariadení</t>
  </si>
  <si>
    <t>pcRS</t>
  </si>
  <si>
    <t>Telemetrická stanica ASR</t>
  </si>
  <si>
    <t>1747796131</t>
  </si>
  <si>
    <t>36-M</t>
  </si>
  <si>
    <t>Montáž prevádzkových, meracích a regulačných zariadení</t>
  </si>
  <si>
    <t>357p</t>
  </si>
  <si>
    <t>Nástenný tg rozvádzač</t>
  </si>
  <si>
    <t>-625258861</t>
  </si>
  <si>
    <t>361410231.Sp</t>
  </si>
  <si>
    <t xml:space="preserve">Montáž plavákového spínača </t>
  </si>
  <si>
    <t>-1812887456</t>
  </si>
  <si>
    <t>374pcs</t>
  </si>
  <si>
    <t>Spínač plavakový s káblom</t>
  </si>
  <si>
    <t>-482333933</t>
  </si>
  <si>
    <t>2 - SO 112 Oplotenie vodojemu</t>
  </si>
  <si>
    <t>131201101.S</t>
  </si>
  <si>
    <t>Výkop nezapaženej jamy v hornine 3, do 100 m3</t>
  </si>
  <si>
    <t>593885184</t>
  </si>
  <si>
    <t>541194073</t>
  </si>
  <si>
    <t>162201102.S</t>
  </si>
  <si>
    <t>Vodorovné premiestnenie výkopku z horniny 1-4 nad 20-50m</t>
  </si>
  <si>
    <t>-1030685712</t>
  </si>
  <si>
    <t>522963283</t>
  </si>
  <si>
    <t>338121123.S</t>
  </si>
  <si>
    <t>Osadenie stĺpika železobetónového so zabetónovaním pätky o objeme do 0.15 m3</t>
  </si>
  <si>
    <t>955531566</t>
  </si>
  <si>
    <t>592310001300.S</t>
  </si>
  <si>
    <t>Stĺpik betónový plotový priebežný hladký, pre plot výšky 2000 mm, šxvxl 120x115x2750 mm, sivý</t>
  </si>
  <si>
    <t>431239735</t>
  </si>
  <si>
    <t>592310001500.S</t>
  </si>
  <si>
    <t>Stĺpik betónový plotový rohový hladký, pre plot výšky 2000 mm, šxvxl 145x150x2750 mm, sivý</t>
  </si>
  <si>
    <t>-246625355</t>
  </si>
  <si>
    <t>592310001100.S</t>
  </si>
  <si>
    <t>Stĺpik betónový plotový koncový hladký, pre plot výšky 1500 mm, šxvxl 120x115x2200 mm, sivý</t>
  </si>
  <si>
    <t>-1709173197</t>
  </si>
  <si>
    <t>998151111.S</t>
  </si>
  <si>
    <t>Presun hmôt pre obj.8152, 8153,8159,zvislá nosná konštr.z tehál,tvárnic,blokov výšky do 10 m</t>
  </si>
  <si>
    <t>2113531682</t>
  </si>
  <si>
    <t>767911120.S</t>
  </si>
  <si>
    <t>Montáž oplotenia strojového pletiva, s výškou do 1,6 m</t>
  </si>
  <si>
    <t>2041905123</t>
  </si>
  <si>
    <t>313290000200.S</t>
  </si>
  <si>
    <t>Pletivo poplastované pletené štvorhranné, oko 50 mm, drôt d 2,2 mm, vxl 1,5x25 m, bez napínacieho drôtu</t>
  </si>
  <si>
    <t>bal</t>
  </si>
  <si>
    <t>-1937389082</t>
  </si>
  <si>
    <t>767912130.S</t>
  </si>
  <si>
    <t>Montáž napínacieho drôtu</t>
  </si>
  <si>
    <t>-2055996801</t>
  </si>
  <si>
    <t>156140002500.S</t>
  </si>
  <si>
    <t>Drôt napínací pozinkovaný d 3,5 mm, dĺžka 78 m</t>
  </si>
  <si>
    <t>-334170661</t>
  </si>
  <si>
    <t>553510009300.S</t>
  </si>
  <si>
    <t>Napinák PVC (biely, zelený) pre napínanie pletiva s napínacím drôtom</t>
  </si>
  <si>
    <t>-1225132674</t>
  </si>
  <si>
    <t>767912150.S</t>
  </si>
  <si>
    <t>Montáž ostnatého drôtu</t>
  </si>
  <si>
    <t>-1755113171</t>
  </si>
  <si>
    <t>156140003300.S</t>
  </si>
  <si>
    <t>Drôt ostnatý d 1,7 mm, dĺžka 250 m, pozinkovaný</t>
  </si>
  <si>
    <t>19476109</t>
  </si>
  <si>
    <t>767920130.S</t>
  </si>
  <si>
    <t>Montáž vrát a vrátok k oploteniu osadzovaných na stĺpiky murované alebo betónované, 4-6 m2</t>
  </si>
  <si>
    <t>328010678</t>
  </si>
  <si>
    <t>553510011000.S</t>
  </si>
  <si>
    <t>Brána dvojkrídlová, šxv 3,5x1,85 m, úprava ZN+PVC, výplň jokel, farba RAL 6005</t>
  </si>
  <si>
    <t>-2131549828</t>
  </si>
  <si>
    <t>553510010540.S</t>
  </si>
  <si>
    <t>Bránka jednokrídlová, šxv 1,0x1,8 m, úprava Zn+PVC, výplň jokel 25x25 mm, farba RAL</t>
  </si>
  <si>
    <t>-967825078</t>
  </si>
  <si>
    <t>-309450972</t>
  </si>
  <si>
    <t>3 - SO 113 Privádzacie potrubie do vodojemu</t>
  </si>
  <si>
    <t>111101102.S</t>
  </si>
  <si>
    <t>Odstránenie travín a tŕstia s príp. premiestnením a uložením na hromady do 50 m, pri celk. ploche nad 1000 do 10000m2</t>
  </si>
  <si>
    <t>1804398786</t>
  </si>
  <si>
    <t>111201101.S</t>
  </si>
  <si>
    <t>Odstránenie krovín a stromov s koreňom s priemerom kmeňa do 100 mm, do 1000 m2</t>
  </si>
  <si>
    <t>-797687314</t>
  </si>
  <si>
    <t>113106241.S</t>
  </si>
  <si>
    <t>Rozoberanie vozovky a plochy z panelov so škárami zaliatymi asfaltovou alebo cementovou maltou,  -0,40800t</t>
  </si>
  <si>
    <t>-1185860694</t>
  </si>
  <si>
    <t>115001101.S</t>
  </si>
  <si>
    <t>Odvedenie vody potrubím pri priemere potrubia DN do 100</t>
  </si>
  <si>
    <t>-830361791</t>
  </si>
  <si>
    <t>115101201.S</t>
  </si>
  <si>
    <t>Čerpanie vody na dopravnú výšku do 10 m s priemerným prítokom litrov za minútu nad 100 do 500 l</t>
  </si>
  <si>
    <t>-1132339418</t>
  </si>
  <si>
    <t>119001411.S</t>
  </si>
  <si>
    <t>Dočasné zaistenie podzemného potrubia DN do 200</t>
  </si>
  <si>
    <t>-1215212176</t>
  </si>
  <si>
    <t>119001801.S</t>
  </si>
  <si>
    <t>Ochranné zábradlie okolo výkopu, drevené výšky 1,10 m dvojtyčové</t>
  </si>
  <si>
    <t>-260826192</t>
  </si>
  <si>
    <t>120001101.S</t>
  </si>
  <si>
    <t>Príplatok k cenám výkopov za sťaženie výkopu v blízkosti podzemného vedenia alebo výbušnín</t>
  </si>
  <si>
    <t>131660520</t>
  </si>
  <si>
    <t>8588738</t>
  </si>
  <si>
    <t>-17852022</t>
  </si>
  <si>
    <t>-39777391</t>
  </si>
  <si>
    <t>132201203.S</t>
  </si>
  <si>
    <t>Výkop ryhy šírky 600-2000mm horn.3 nad 1000 do 10000m3</t>
  </si>
  <si>
    <t>46343868</t>
  </si>
  <si>
    <t>132201209.S</t>
  </si>
  <si>
    <t>Príplatok k cenám za lepivosť pri hĺbení rýh š. nad 600 do 2 000 mm zapaž. i nezapažených, s urovnaním dna v hornine 3</t>
  </si>
  <si>
    <t>-873303384</t>
  </si>
  <si>
    <t>132301202.S</t>
  </si>
  <si>
    <t>Výkop ryhy šírky 600-2000mm hor 4 100-1000 m3</t>
  </si>
  <si>
    <t>2031281079</t>
  </si>
  <si>
    <t>132301209.S</t>
  </si>
  <si>
    <t>Príplatok za lepivosť pri hĺbení rýh š. nad 600 do 2 000 mm zapažených i nezapažených, s urovnaním dna v hornine 4</t>
  </si>
  <si>
    <t>-665890953</t>
  </si>
  <si>
    <t>132401201.S</t>
  </si>
  <si>
    <t>Výkop ryhy šírky 600-2000mm hor 5 pre akékoľvek množstvo</t>
  </si>
  <si>
    <t>1004488125</t>
  </si>
  <si>
    <t>141721117.S</t>
  </si>
  <si>
    <t>Riadené horizont. vŕtanie v hornine tr.1-4 pre pretláč. PE rúr, hĺbky do 6m, vonk. priem.cez 225 do 315mm</t>
  </si>
  <si>
    <t>1873318376</t>
  </si>
  <si>
    <t>286130048000.S</t>
  </si>
  <si>
    <t>Rúra HDPE PE100 D 250x14,8 mm, dĺ. 12 m, DN 220.4, PN 10 (SDR17) pre tlakový rozvod pitnej vody</t>
  </si>
  <si>
    <t>-135216161</t>
  </si>
  <si>
    <t>151101101.S</t>
  </si>
  <si>
    <t>Paženie a rozopretie stien rýh pre podzemné vedenie, príložné do 2 m</t>
  </si>
  <si>
    <t>1148545998</t>
  </si>
  <si>
    <t>151101102.S</t>
  </si>
  <si>
    <t>Paženie a rozopretie stien rýh pre podzemné vedenie, príložné do 4 m</t>
  </si>
  <si>
    <t>-1679000506</t>
  </si>
  <si>
    <t>151101111.S</t>
  </si>
  <si>
    <t>Odstránenie paženia rýh pre podzemné vedenie, príložné hĺbky do 2 m</t>
  </si>
  <si>
    <t>1492793870</t>
  </si>
  <si>
    <t>151101112.S</t>
  </si>
  <si>
    <t>Odstránenie paženia rýh pre podzemné vedenie, príložné hĺbky do 4 m</t>
  </si>
  <si>
    <t>-177576691</t>
  </si>
  <si>
    <t>162501142.S</t>
  </si>
  <si>
    <t>Vodorovné premiestnenie výkopku po spevnenej ceste z horniny tr.1-4, nad 1000 do 10000 m3 na vzdialenosť do 3000 m</t>
  </si>
  <si>
    <t>455207105</t>
  </si>
  <si>
    <t>162501143.S</t>
  </si>
  <si>
    <t>Vodorovné premiestnenie výkopku po spevnenej ceste z horniny tr.1-4, nad 1000 do 10000 m3, príplatok k cene za každých ďalšich a začatých 1000 m</t>
  </si>
  <si>
    <t>997830000</t>
  </si>
  <si>
    <t>171201203.S</t>
  </si>
  <si>
    <t>Uloženie sypaniny na skládky nad 1000 do 10000 m3</t>
  </si>
  <si>
    <t>2119845903</t>
  </si>
  <si>
    <t>171209002.S</t>
  </si>
  <si>
    <t>Poplatok za skládku - zemina a kamenivo (17 05), ostatné</t>
  </si>
  <si>
    <t>-641150279</t>
  </si>
  <si>
    <t>174101003.S</t>
  </si>
  <si>
    <t>Zásyp sypaninou so zhutnením jám, šachiet, rýh, zárezov alebo okolo objektov nad 1000 do 10000 m3</t>
  </si>
  <si>
    <t>-1571050870</t>
  </si>
  <si>
    <t>175101101.S</t>
  </si>
  <si>
    <t>Obsyp potrubia sypaninou z vhodných hornín 1 až 4 bez prehodenia sypaniny</t>
  </si>
  <si>
    <t>928649638</t>
  </si>
  <si>
    <t>583310001500.S</t>
  </si>
  <si>
    <t>Kamenivo ťažené hrubé frakcia 16-22 mm</t>
  </si>
  <si>
    <t>116639700</t>
  </si>
  <si>
    <t>725967634</t>
  </si>
  <si>
    <t>181301115.S</t>
  </si>
  <si>
    <t>Rozprestretie ornice v rovine, plocha nad 500 m2, hr. do 300 mm</t>
  </si>
  <si>
    <t>23909486</t>
  </si>
  <si>
    <t>271571111.S</t>
  </si>
  <si>
    <t>Vankúše zhutnené pod základy zo štrkopiesku</t>
  </si>
  <si>
    <t>-110825170</t>
  </si>
  <si>
    <t>273313611.S</t>
  </si>
  <si>
    <t>Betón základových dosiek, prostý tr. C 16/20</t>
  </si>
  <si>
    <t>-1500977886</t>
  </si>
  <si>
    <t>1529919419</t>
  </si>
  <si>
    <t>1302620904</t>
  </si>
  <si>
    <t>451572111.S</t>
  </si>
  <si>
    <t>Lôžko pod potrubie, stoky a drobné objekty, v otvorenom výkope z kameniva drobného ťaženého 0-4 mm</t>
  </si>
  <si>
    <t>-1781742138</t>
  </si>
  <si>
    <t>452311141.S</t>
  </si>
  <si>
    <t>-418878095</t>
  </si>
  <si>
    <t>452351101.S</t>
  </si>
  <si>
    <t>Debnenie v otvorenom výkope dosiek, sedlových lôžok a blokov pod potrubie,stoky a drobné objekty</t>
  </si>
  <si>
    <t>1375197930</t>
  </si>
  <si>
    <t>584921121.S</t>
  </si>
  <si>
    <t>Zhotovenie spevnenej plochy z cestných panelov osadených do lôžka z kameniva hr. 50 mm</t>
  </si>
  <si>
    <t>1632446616</t>
  </si>
  <si>
    <t>593810000700.S</t>
  </si>
  <si>
    <t>Cestný panel IZD 300/200/15 JP 20 ton, lxšxv 3000x2000x150 mm</t>
  </si>
  <si>
    <t>-2111511977</t>
  </si>
  <si>
    <t>611459181.S</t>
  </si>
  <si>
    <t>Zatieranie škár stropov zo stropníc alebo dosiek maltou do roviny líca</t>
  </si>
  <si>
    <t>-23609513</t>
  </si>
  <si>
    <t>612451071.S</t>
  </si>
  <si>
    <t>Vyspravenie povrchu neomietaných betónových stien vnútorných maltou cementovou pre omietky</t>
  </si>
  <si>
    <t>-1679039559</t>
  </si>
  <si>
    <t>631315661.S</t>
  </si>
  <si>
    <t>Mazanina z betónu prostého (m3) tr. C 20/25 hr.nad 120 do 240 mm</t>
  </si>
  <si>
    <t>-716181512</t>
  </si>
  <si>
    <t>850315121.S</t>
  </si>
  <si>
    <t>Výrez alebo výsek na potrubí z rúr liatinových tlakových DN 150</t>
  </si>
  <si>
    <t>-1879311146</t>
  </si>
  <si>
    <t>857242121.S</t>
  </si>
  <si>
    <t>Montáž liatinovej tvarovky jednoosovej na potrubí z rúr prírubových DN 80</t>
  </si>
  <si>
    <t>2045162539</t>
  </si>
  <si>
    <t>552520088300.S</t>
  </si>
  <si>
    <t>Koleno liatinové prírubové s pätkou DN 80</t>
  </si>
  <si>
    <t>-1146743147</t>
  </si>
  <si>
    <t>857262121.S</t>
  </si>
  <si>
    <t>1841966728</t>
  </si>
  <si>
    <t>319440017200.S</t>
  </si>
  <si>
    <t>Príruba špeciálna DN 100, PN16, D 90 mm, s istením proti posunu pre PE a PVC potrubia, z liatiny, na vodu</t>
  </si>
  <si>
    <t>834191002</t>
  </si>
  <si>
    <t>0801</t>
  </si>
  <si>
    <t>XR-priruba typ A 8/4, 0801 DN 100/50 PN 10-16</t>
  </si>
  <si>
    <t>-1158522933</t>
  </si>
  <si>
    <t>857311121.S</t>
  </si>
  <si>
    <t>Montáž liatinovej tvarovky jednoosovej na potrubí z rúr hrdlových s integrovaným tesnením DN 150</t>
  </si>
  <si>
    <t>2115967887</t>
  </si>
  <si>
    <t>5012941</t>
  </si>
  <si>
    <t>2032620258</t>
  </si>
  <si>
    <t>871271068.S</t>
  </si>
  <si>
    <t>Montáž vodovodného potrubia z dvojvsrtvového PE 100 SDR17/PN10 zváraných natupo D 110x6,6 mm</t>
  </si>
  <si>
    <t>-963756157</t>
  </si>
  <si>
    <t>286130046800.S</t>
  </si>
  <si>
    <t>Rúra HDPE PE100 D 110x6,6 mm, dĺ. 100 m, DN 98.8, PN 10 SDR17 pre tlakový kanalizačný systém</t>
  </si>
  <si>
    <t>237516204</t>
  </si>
  <si>
    <t>891211221.S</t>
  </si>
  <si>
    <t>165368841</t>
  </si>
  <si>
    <t>1634773989</t>
  </si>
  <si>
    <t>551180014800.S</t>
  </si>
  <si>
    <t>Ručné koliesko zo šedej liatiny DN 50 pre armatúry domovej prípojky, uzatváracie uzávery a armatúry pre viac dimenzií</t>
  </si>
  <si>
    <t>1122845527</t>
  </si>
  <si>
    <t>891214121.S</t>
  </si>
  <si>
    <t>-722220646</t>
  </si>
  <si>
    <t>-1962386093</t>
  </si>
  <si>
    <t>891241111.S</t>
  </si>
  <si>
    <t>Montáž vodovodného posúvača s osadením zemnej súpravy (bez poklopov) DN 80</t>
  </si>
  <si>
    <t>-58295464</t>
  </si>
  <si>
    <t>422210001000.S</t>
  </si>
  <si>
    <t>Posúvač uzatvárací DN 80, liatinový, PN 16</t>
  </si>
  <si>
    <t>1115008780</t>
  </si>
  <si>
    <t>422210001800.Sp</t>
  </si>
  <si>
    <t>Zemná súprava posúvačová Y 1020 D 80 mm</t>
  </si>
  <si>
    <t>207557344</t>
  </si>
  <si>
    <t>891247111.S</t>
  </si>
  <si>
    <t>Montáž vodovodnej armatúry na potrubí, hydrant podzemný (bez osadenia poklopov) DN 80</t>
  </si>
  <si>
    <t>-427680627</t>
  </si>
  <si>
    <t>449160000800.S</t>
  </si>
  <si>
    <t>Podzemný hydrant DN 80 s dvojitým uzatváraním, krytie potrubia 1,25 m, PN 16, materíál: liatina, na vodu</t>
  </si>
  <si>
    <t>210075399</t>
  </si>
  <si>
    <t>891261111.S</t>
  </si>
  <si>
    <t>Montáž posúvača s osadením zemnej súpravy (bez poklopov) DN 100</t>
  </si>
  <si>
    <t>2022620059</t>
  </si>
  <si>
    <t>-797405690</t>
  </si>
  <si>
    <t>422210001900.Sp</t>
  </si>
  <si>
    <t>Zemná súprava posúvačová Y 1020 D 100 mm</t>
  </si>
  <si>
    <t>954647144</t>
  </si>
  <si>
    <t>892271111.S</t>
  </si>
  <si>
    <t>Ostatné práce na rúrovom vedení, tlakové skúšky vodovodného potrubia DN 100 alebo 125</t>
  </si>
  <si>
    <t>1965029513</t>
  </si>
  <si>
    <t>892273111.S</t>
  </si>
  <si>
    <t>Preplach a dezinfekcia vodovodného potrubia DN od 80 do 125</t>
  </si>
  <si>
    <t>-1652858745</t>
  </si>
  <si>
    <t>892372111.S</t>
  </si>
  <si>
    <t>Zabezpečenie koncov vodovodného potrubia pri tlakových skúškach DN do 300</t>
  </si>
  <si>
    <t>-1200464033</t>
  </si>
  <si>
    <t>893232111.S</t>
  </si>
  <si>
    <t>Šachta armatúrna z prostého betónu so stropom z dielcov vnútor. pôdorys. plochy nad 2,50 do 3,50 m2</t>
  </si>
  <si>
    <t>-405528089</t>
  </si>
  <si>
    <t>593210005500.S</t>
  </si>
  <si>
    <t>Preklad železobetónový RZP 149/14/22 V, lxšxv 1490x140x215 mm, vyľahčený dutinou</t>
  </si>
  <si>
    <t>-1363595510</t>
  </si>
  <si>
    <t>593210005400.S</t>
  </si>
  <si>
    <t>Preklad železobetónový RZP 119/14/22 V, lxšxv 1190x140x215 mm, vyľahčený dutinou</t>
  </si>
  <si>
    <t>-2035221416</t>
  </si>
  <si>
    <t>894201117</t>
  </si>
  <si>
    <t>Dno alebo steny šachiet armatúrnych hr. nad 200 mm z prostého betónu tr. C 20/25</t>
  </si>
  <si>
    <t>1158629964</t>
  </si>
  <si>
    <t>894502201</t>
  </si>
  <si>
    <t>Debnenie stien šachiet armatúrnych pravouhlých alebo štvorhraných a viachranných obojstranné</t>
  </si>
  <si>
    <t>876212158</t>
  </si>
  <si>
    <t>894609114</t>
  </si>
  <si>
    <t>Výstuž šachiet armatúrných zo zváraných sietí KARI</t>
  </si>
  <si>
    <t>-809462144</t>
  </si>
  <si>
    <t>899102111.S</t>
  </si>
  <si>
    <t>Osadenie poklopu liatinového a oceľového vrátane rámu hmotn. nad 50 do 100 kg</t>
  </si>
  <si>
    <t>1304882049</t>
  </si>
  <si>
    <t>TET48-066-400S</t>
  </si>
  <si>
    <t>-902635251</t>
  </si>
  <si>
    <t>899401112.S</t>
  </si>
  <si>
    <t>Osadenie poklopu liatinového posúvačového</t>
  </si>
  <si>
    <t>242192215</t>
  </si>
  <si>
    <t>552410000100.S</t>
  </si>
  <si>
    <t>Poklop posúvačový Y 4504</t>
  </si>
  <si>
    <t>-1899101085</t>
  </si>
  <si>
    <t>899401113.S</t>
  </si>
  <si>
    <t>Osadenie poklopu liatinového hydrantového</t>
  </si>
  <si>
    <t>272325112</t>
  </si>
  <si>
    <t>552410000700.S</t>
  </si>
  <si>
    <t>Poklop uličny tuhý pre podzemné hydranty, šedá liatina GG 200 bitúmenovaná</t>
  </si>
  <si>
    <t>-1712125573</t>
  </si>
  <si>
    <t>899713111.S</t>
  </si>
  <si>
    <t>Orientačná tabuľka na vodovodných a kanalizačných radoch na stĺpiku oceľovom alebo betónovom</t>
  </si>
  <si>
    <t>-1231615571</t>
  </si>
  <si>
    <t>VK14075</t>
  </si>
  <si>
    <t>Vodárensky orientačný stĺpik - oceľový z PE s ochranou a fóliou bez betónovej pätky rozmery priemer x výška 42x2250mm</t>
  </si>
  <si>
    <t>1296066599</t>
  </si>
  <si>
    <t>VK14076</t>
  </si>
  <si>
    <t>Betónová pätka (s otvorom priemer 70mm) rozmer 290x340mm</t>
  </si>
  <si>
    <t>-399811417</t>
  </si>
  <si>
    <t>899721111.S</t>
  </si>
  <si>
    <t>Vyhľadávací vodič na potrubí PVC DN do 150</t>
  </si>
  <si>
    <t>940000318</t>
  </si>
  <si>
    <t>979082213</t>
  </si>
  <si>
    <t>Vodorovná doprava sutiny so zložením a hrubým urovnaním na vzdialenosť do 1 km</t>
  </si>
  <si>
    <t>1331900790</t>
  </si>
  <si>
    <t>979082219.S</t>
  </si>
  <si>
    <t>Príplatok k cene za každý ďalší aj začatý 1 km nad 1 km pre vodorovnú dopravu sutiny</t>
  </si>
  <si>
    <t>-1648826977</t>
  </si>
  <si>
    <t>979087212</t>
  </si>
  <si>
    <t>Nakladanie na dopravné prostriedky pre vodorovnú dopravu sutiny</t>
  </si>
  <si>
    <t>-684655907</t>
  </si>
  <si>
    <t>979089212.S</t>
  </si>
  <si>
    <t>Poplatok za skladovanie - bitúmenové zmesi, uholný decht, dechtové výrobky (17 03), ostatné</t>
  </si>
  <si>
    <t>-1165987113</t>
  </si>
  <si>
    <t>979093111</t>
  </si>
  <si>
    <t>Uloženie sutiny na skládku s hrubým urovnaním bez zhutnenia</t>
  </si>
  <si>
    <t>-309667904</t>
  </si>
  <si>
    <t>998276101.S</t>
  </si>
  <si>
    <t>Presun hmôt pre rúrové vedenie hĺbené z rúr z plast., hmôt alebo sklolamin. v otvorenom výkope</t>
  </si>
  <si>
    <t>-1660628372</t>
  </si>
  <si>
    <t>1477182464</t>
  </si>
  <si>
    <t>-1289555788</t>
  </si>
  <si>
    <t>711121131.S</t>
  </si>
  <si>
    <t>Zhotovenie  izolácie proti zemnej vlhkosti vodorovná asfaltovým náterom za tepla</t>
  </si>
  <si>
    <t>-124195518</t>
  </si>
  <si>
    <t>711122131.S</t>
  </si>
  <si>
    <t>Zhotovenie  izolácie proti zemnej vlhkosti zvislá asfaltovým náterom za tepla</t>
  </si>
  <si>
    <t>1420871107</t>
  </si>
  <si>
    <t>711131101.S</t>
  </si>
  <si>
    <t>Zhotovenie  izolácie proti zemnej vlhkosti vodorovná AIP na sucho</t>
  </si>
  <si>
    <t>-523666177</t>
  </si>
  <si>
    <t>711132101.S</t>
  </si>
  <si>
    <t>Zhotovenie  izolácie proti zemnej vlhkosti zvislá AIP na sucho</t>
  </si>
  <si>
    <t>-1309550201</t>
  </si>
  <si>
    <t>246170000900</t>
  </si>
  <si>
    <t>968185588</t>
  </si>
  <si>
    <t>246170001000</t>
  </si>
  <si>
    <t>1850153562</t>
  </si>
  <si>
    <t>628110000100.S</t>
  </si>
  <si>
    <t>Pás asfaltový bez krycej vrstvy, vložka strojná lepenka A 400/SH</t>
  </si>
  <si>
    <t>1041456153</t>
  </si>
  <si>
    <t>-713617416</t>
  </si>
  <si>
    <t>722211200.S</t>
  </si>
  <si>
    <t>Montáž vodovodného filtra prírubového DN 50</t>
  </si>
  <si>
    <t>734078917</t>
  </si>
  <si>
    <t>422010001000.S</t>
  </si>
  <si>
    <t>Prírubový filter na vodu DN 50, dĺ. 230 mm, telo a viečko liatina, sitko oceľ, EPDM</t>
  </si>
  <si>
    <t>-1101637660</t>
  </si>
  <si>
    <t>722262151.S</t>
  </si>
  <si>
    <t>Montáž vodomeru pre vodu do 30°C prírubového skrutkového vertikálneho DN 50</t>
  </si>
  <si>
    <t>1016003584</t>
  </si>
  <si>
    <t>388240000400.Sp</t>
  </si>
  <si>
    <t>Vodomer impulzný prírubový DN 50, liatinový</t>
  </si>
  <si>
    <t>-1993412480</t>
  </si>
  <si>
    <t>-1250866744</t>
  </si>
  <si>
    <t>311863020</t>
  </si>
  <si>
    <t>Rebrík L 40x40x5 dl 2000 mm</t>
  </si>
  <si>
    <t>kus</t>
  </si>
  <si>
    <t>1559487790</t>
  </si>
  <si>
    <t>767991912.S</t>
  </si>
  <si>
    <t>Ostatné opravy samostatným rezaním plameňom</t>
  </si>
  <si>
    <t>-915820236</t>
  </si>
  <si>
    <t>210040512</t>
  </si>
  <si>
    <t>Ukončenie vodičov svorkou</t>
  </si>
  <si>
    <t>1487239016</t>
  </si>
  <si>
    <t>230200122.S</t>
  </si>
  <si>
    <t>Nasunutie potrubnej sekcie do oceľovej chráničky DN 250</t>
  </si>
  <si>
    <t>2126958365</t>
  </si>
  <si>
    <t>900215</t>
  </si>
  <si>
    <t>Kĺzne objímky MF MINI výška segmentu 38mm šírka 80mm vonkajší priemer rúry od-do 90 - 150mm</t>
  </si>
  <si>
    <t>-2017169844</t>
  </si>
  <si>
    <t>930100250</t>
  </si>
  <si>
    <t>Tesniaca manžeta "DU-N" rozmer 112x275x75mm vhodná pre rúru/chráničku 100x250mm</t>
  </si>
  <si>
    <t>-1431181010</t>
  </si>
  <si>
    <t>230203009.S</t>
  </si>
  <si>
    <t>Montáž objímky presuvnej PE 100 SDR 11 D 110 mm</t>
  </si>
  <si>
    <t>65659279</t>
  </si>
  <si>
    <t>286530178100.S</t>
  </si>
  <si>
    <t>Presuvná objímka, elektrotvarovka PE 100 SDR 11 D 110 mm</t>
  </si>
  <si>
    <t>-1731266463</t>
  </si>
  <si>
    <t>230203146.S</t>
  </si>
  <si>
    <t>Montáž redukcie elektrotvarovkovej PE 100 SDR 11 D 160/110 mm</t>
  </si>
  <si>
    <t>-67231405</t>
  </si>
  <si>
    <t>286530191000.S</t>
  </si>
  <si>
    <t>Redukcia elektrotvarovková PE 100 SDR 11 D 160/110 mm</t>
  </si>
  <si>
    <t>171738013</t>
  </si>
  <si>
    <t>230203152.Sp</t>
  </si>
  <si>
    <t>Montáž kolena 11° elektrotvarovkového PE 100 SDR 11 D 110 mm</t>
  </si>
  <si>
    <t>-1047150058</t>
  </si>
  <si>
    <t>118</t>
  </si>
  <si>
    <t>286530189000.S</t>
  </si>
  <si>
    <t>Koleno elektrotvarovkové 11° PE 100 SDR 11 D 110 mm</t>
  </si>
  <si>
    <t>-1829077876</t>
  </si>
  <si>
    <t>119</t>
  </si>
  <si>
    <t>230203152.S</t>
  </si>
  <si>
    <t>Montáž kolena 30° elektrotvarovkového PE 100 SDR 11 D 110 mm</t>
  </si>
  <si>
    <t>-1698005241</t>
  </si>
  <si>
    <t>120</t>
  </si>
  <si>
    <t>286530185000.S</t>
  </si>
  <si>
    <t>Koleno 30° elektrotvarovkové 30° PE 100 SDR 11 D 110 mm</t>
  </si>
  <si>
    <t>1391950318</t>
  </si>
  <si>
    <t>121</t>
  </si>
  <si>
    <t>230203167.S</t>
  </si>
  <si>
    <t>Montáž kolena 45° elektrotvarovkového PE 100 SDR 11 D 110 mm</t>
  </si>
  <si>
    <t>485429649</t>
  </si>
  <si>
    <t>122</t>
  </si>
  <si>
    <t>286530186200.S</t>
  </si>
  <si>
    <t>Koleno 45° elektrotvarovkové 45° PE 100 SDR 11 D 110 mm</t>
  </si>
  <si>
    <t>1736081766</t>
  </si>
  <si>
    <t>123</t>
  </si>
  <si>
    <t>230203213.S</t>
  </si>
  <si>
    <t>Montáž T kusu PE 100 SDR 11 D 110 mm</t>
  </si>
  <si>
    <t>2536548</t>
  </si>
  <si>
    <t>124</t>
  </si>
  <si>
    <t>286530074600.S</t>
  </si>
  <si>
    <t>Elektrotvarovka T-kus PE 100 SDR 11 D 110 mm</t>
  </si>
  <si>
    <t>-2005604640</t>
  </si>
  <si>
    <t>125</t>
  </si>
  <si>
    <t>230203859.S</t>
  </si>
  <si>
    <t>Montáž T-kusu redukovaného PE 100 SDR11 D 110/90 mm</t>
  </si>
  <si>
    <t>-2017649720</t>
  </si>
  <si>
    <t>126</t>
  </si>
  <si>
    <t>286530076000.S</t>
  </si>
  <si>
    <t>Elektrotvarovka T-kus 90° redukovaný PE 100 SDR 11 D 110/90 mm</t>
  </si>
  <si>
    <t>1562884068</t>
  </si>
  <si>
    <t>127</t>
  </si>
  <si>
    <t>230204193.S</t>
  </si>
  <si>
    <t>Montáž nákružku integrovaného lemového PE 100 SDR 11 D 110 mm</t>
  </si>
  <si>
    <t>75542814</t>
  </si>
  <si>
    <t>286530154000.S</t>
  </si>
  <si>
    <t>Elektrotvarovka lemový nákružok s integrovanou prírubou PE 100 SDR 11 D/DN 110/100</t>
  </si>
  <si>
    <t>-193160343</t>
  </si>
  <si>
    <t>129</t>
  </si>
  <si>
    <t>230220011.S</t>
  </si>
  <si>
    <t>Montáž orientačného stĺpika</t>
  </si>
  <si>
    <t>374920956</t>
  </si>
  <si>
    <t>130</t>
  </si>
  <si>
    <t>VK844250</t>
  </si>
  <si>
    <t>Hydrantový stĺpik</t>
  </si>
  <si>
    <t>-1851859525</t>
  </si>
  <si>
    <t>4 - SO 114 Pristupová cesta k vodojemu</t>
  </si>
  <si>
    <t>122202201.S</t>
  </si>
  <si>
    <t>Odkopávka a prekopávka nezapažená pre cesty, v hornine 3 do 100 m3</t>
  </si>
  <si>
    <t>-343784141</t>
  </si>
  <si>
    <t>122202209.S</t>
  </si>
  <si>
    <t>Odkopávky a prekopávky nezapažené pre cesty. Príplatok za lepivosť horniny 3</t>
  </si>
  <si>
    <t>1474561497</t>
  </si>
  <si>
    <t>123202101.S</t>
  </si>
  <si>
    <t>Výkop zárezov so šikmými stenami pre podzemné vedenia v horninách 3 do 1000 m3</t>
  </si>
  <si>
    <t>944388812</t>
  </si>
  <si>
    <t>1760357319</t>
  </si>
  <si>
    <t>30182292</t>
  </si>
  <si>
    <t>181101101.S</t>
  </si>
  <si>
    <t>Úprava pláne v zárezoch v hornine 1-4 bez zhutnenia</t>
  </si>
  <si>
    <t>1023914598</t>
  </si>
  <si>
    <t>181101102.S</t>
  </si>
  <si>
    <t>Úprava pláne v zárezoch v hornine 1-4 so zhutnením</t>
  </si>
  <si>
    <t>-76591001</t>
  </si>
  <si>
    <t>-937505318</t>
  </si>
  <si>
    <t>564772111.S</t>
  </si>
  <si>
    <t>Podklad alebo kryt z kameniva hrubého drveného veľ. 32-63 mm (vibr.štrk) po zhut.hr. 250 mm</t>
  </si>
  <si>
    <t>876922362</t>
  </si>
  <si>
    <t>569903311.S</t>
  </si>
  <si>
    <t>Zhotovenie zemných krajníc z hornín akejkoľvek triedy so zhutnením</t>
  </si>
  <si>
    <t>585457937</t>
  </si>
  <si>
    <t>573231109.S</t>
  </si>
  <si>
    <t>Postrek asfaltový spojovací bez posypu kamenivom z cestnej emulzie v množstve 0,70 kg/m2</t>
  </si>
  <si>
    <t>-963397050</t>
  </si>
  <si>
    <t>574391111.S</t>
  </si>
  <si>
    <t>Makadam asfaltový penetračný s postrekom zhutnený, z kamen. hrubého z asfaltu hr. 100 mm</t>
  </si>
  <si>
    <t>-649217621</t>
  </si>
  <si>
    <t>998225111.S</t>
  </si>
  <si>
    <t>Presun hmôt pre pozemnú komunikáciu a letisko s krytom asfaltovým akejkoľvek dĺžky objektu</t>
  </si>
  <si>
    <t>-1757915762</t>
  </si>
  <si>
    <t>5 - SO 115 Odpadové potrubie z vodojemu</t>
  </si>
  <si>
    <t>-598729125</t>
  </si>
  <si>
    <t>132251205.S</t>
  </si>
  <si>
    <t>Výkop ryhy šírky nad 600 do 2000 mm strojne v hornine tr. 3, objem do 30 m3</t>
  </si>
  <si>
    <t>1854660912</t>
  </si>
  <si>
    <t>132251209.S</t>
  </si>
  <si>
    <t>Príplatok k cenám za lepivosť pri hĺbení rýh š. nad 600 do 2 000 mm zapaž. i nezapažených, s urovnaním dna v hornine tr. 3</t>
  </si>
  <si>
    <t>1118720318</t>
  </si>
  <si>
    <t>132351205.S</t>
  </si>
  <si>
    <t>Výkop ryhy šírky nad 600 do 2000 mm strojne v hornine tr. 4, objem do 30 m3</t>
  </si>
  <si>
    <t>-938776263</t>
  </si>
  <si>
    <t>132351209.S</t>
  </si>
  <si>
    <t>Príplatok za lepivosť pri hĺbení rýh š. nad 600 do 2 000 mm zapažených i nezapažených, s urovnaním dna v hornine tr. 4</t>
  </si>
  <si>
    <t>-1839269983</t>
  </si>
  <si>
    <t>132451201.S</t>
  </si>
  <si>
    <t>Výkop ryhy šírky nad 600 do 2000 mm strojne v hornine tr. 5 pre akýkoľvek objem výkopu</t>
  </si>
  <si>
    <t>-740264113</t>
  </si>
  <si>
    <t>-1673230458</t>
  </si>
  <si>
    <t>-1224316531</t>
  </si>
  <si>
    <t>162301111.S</t>
  </si>
  <si>
    <t>Vodorovné premiestnenie výkopku po nespevnenej ceste z horniny tr.1-4, do 100 m3 na vzdialenosť nad 50 do 500 m</t>
  </si>
  <si>
    <t>-1609579589</t>
  </si>
  <si>
    <t>1543806945</t>
  </si>
  <si>
    <t>174101001.S</t>
  </si>
  <si>
    <t>Zásyp sypaninou so zhutnením jám, šachiet, rýh, zárezov alebo okolo objektov do 100 m3</t>
  </si>
  <si>
    <t>59829163</t>
  </si>
  <si>
    <t>-1201761266</t>
  </si>
  <si>
    <t>583310002900.S</t>
  </si>
  <si>
    <t>Štrkopiesok frakcia 0-16 mm</t>
  </si>
  <si>
    <t>1618520020</t>
  </si>
  <si>
    <t>271573001.S</t>
  </si>
  <si>
    <t>Násyp pod základové konštrukcie so zhutnením zo štrkopiesku fr.0-32 mm</t>
  </si>
  <si>
    <t>1024472827</t>
  </si>
  <si>
    <t>-1055976904</t>
  </si>
  <si>
    <t>-1337941765</t>
  </si>
  <si>
    <t>-679966784</t>
  </si>
  <si>
    <t>274351217.S</t>
  </si>
  <si>
    <t>Debnenie stien základových pásov, zhotovenie-tradičné</t>
  </si>
  <si>
    <t>695077633</t>
  </si>
  <si>
    <t>274351218.S</t>
  </si>
  <si>
    <t>Debnenie stien základových pásov, odstránenie-tradičné</t>
  </si>
  <si>
    <t>253752398</t>
  </si>
  <si>
    <t>279313612.S</t>
  </si>
  <si>
    <t>Betón základových múrov, prostý tr. C 20/25</t>
  </si>
  <si>
    <t>-1479228546</t>
  </si>
  <si>
    <t>1308390421</t>
  </si>
  <si>
    <t>871326026.S</t>
  </si>
  <si>
    <t>Montáž kanalizačného PVC-U potrubia hladkého plnostenného DN 150</t>
  </si>
  <si>
    <t>24438396</t>
  </si>
  <si>
    <t>286110002700.S</t>
  </si>
  <si>
    <t>Rúra PVC-U hladký, kanalizačný, gravitačný systém Dxr 160x4,7 mm dĺ. 6 m, SN8 - plnostenná</t>
  </si>
  <si>
    <t>268030858</t>
  </si>
  <si>
    <t>891315111.S</t>
  </si>
  <si>
    <t>Montáž vodovodnej armatúry na potrubí, koncová klapka (žabia) hrdlová DN 150</t>
  </si>
  <si>
    <t>-904275008</t>
  </si>
  <si>
    <t>422830013000.S</t>
  </si>
  <si>
    <t>Koncová klapka DN 160 PE-HD pre rúry z PVC a PE so šikmým tanierom</t>
  </si>
  <si>
    <t>849279131</t>
  </si>
  <si>
    <t>892311000.S</t>
  </si>
  <si>
    <t>Skúška tesnosti kanalizácie D 150 mm</t>
  </si>
  <si>
    <t>1173360884</t>
  </si>
  <si>
    <t>998276101</t>
  </si>
  <si>
    <t>-1785918644</t>
  </si>
  <si>
    <t>6 - SO 121 Zásobovacia vodovodná sieť</t>
  </si>
  <si>
    <t>501 - Privádzacie potrubie</t>
  </si>
  <si>
    <t>1968416838</t>
  </si>
  <si>
    <t>-1499865555</t>
  </si>
  <si>
    <t>904223894</t>
  </si>
  <si>
    <t>132251202.Sa</t>
  </si>
  <si>
    <t>Výkop ryhy šírky nad 600 do 2000 mm strojne v hornine tr. 3, objem nad 100 do 1000 m3</t>
  </si>
  <si>
    <t>112193564</t>
  </si>
  <si>
    <t>132251209.Sa</t>
  </si>
  <si>
    <t>1821562466</t>
  </si>
  <si>
    <t>132351202.Ss</t>
  </si>
  <si>
    <t>Výkop ryhy šírky nad 600 do 2000 mm strojne v hornine tr. 4, objem nad 100 do 1000 m3</t>
  </si>
  <si>
    <t>1090128956</t>
  </si>
  <si>
    <t>325617485</t>
  </si>
  <si>
    <t>132451201.Sa</t>
  </si>
  <si>
    <t>460604618</t>
  </si>
  <si>
    <t>-440818195</t>
  </si>
  <si>
    <t>-1606664481</t>
  </si>
  <si>
    <t>162501122.S</t>
  </si>
  <si>
    <t>Vodorovné premiestnenie výkopku po spevnenej ceste z horniny tr.1-4, nad 100 do 1000 m3 na vzdialenosť do 3000 m</t>
  </si>
  <si>
    <t>1926498439</t>
  </si>
  <si>
    <t>162501123.S</t>
  </si>
  <si>
    <t>Vodorovné premiestnenie výkopku po spevnenej ceste z horniny tr.1-4, nad 100 do 1000 m3, príplatok k cene za každých ďalšich a začatých 1000 m</t>
  </si>
  <si>
    <t>1504604848</t>
  </si>
  <si>
    <t>171201202.S</t>
  </si>
  <si>
    <t>Uloženie sypaniny na skládky nad 100 do 1000 m3</t>
  </si>
  <si>
    <t>1757256394</t>
  </si>
  <si>
    <t>764152139</t>
  </si>
  <si>
    <t>1709675733</t>
  </si>
  <si>
    <t>-1478785265</t>
  </si>
  <si>
    <t>312707322</t>
  </si>
  <si>
    <t>-927390885</t>
  </si>
  <si>
    <t>460583063</t>
  </si>
  <si>
    <t>-1161855685</t>
  </si>
  <si>
    <t>871331074.S</t>
  </si>
  <si>
    <t>Montáž vodovodného potrubia z dvojvsrtvového PE 100 SDR17/PN10 zváraných natupo D 160x9,5 mm</t>
  </si>
  <si>
    <t>-1228643956</t>
  </si>
  <si>
    <t>286130047600.S</t>
  </si>
  <si>
    <t>Rúra HDPE PE100 D 160x9,5 mm, dĺ. 12 m, DN 141, PN 10 (SDR17) pre tlakový rozvod pitnej vody</t>
  </si>
  <si>
    <t>2063660002</t>
  </si>
  <si>
    <t>892351111.S</t>
  </si>
  <si>
    <t>Ostatné práce na rúrovom vedení, tlakové skúšky vodovodného potrubia DN 150 alebo 200</t>
  </si>
  <si>
    <t>967269097</t>
  </si>
  <si>
    <t>892353111.S</t>
  </si>
  <si>
    <t>Preplach a dezinfekcia vodovodného potrubia DN 150 alebo 200</t>
  </si>
  <si>
    <t>-2138095857</t>
  </si>
  <si>
    <t>688432930</t>
  </si>
  <si>
    <t>1916905857</t>
  </si>
  <si>
    <t>1235324589</t>
  </si>
  <si>
    <t>-509940988</t>
  </si>
  <si>
    <t>-326945705</t>
  </si>
  <si>
    <t>-954845020</t>
  </si>
  <si>
    <t>230203012.S</t>
  </si>
  <si>
    <t>Montáž objímky presuvnej PE 100 SDR 11 D 160 mm</t>
  </si>
  <si>
    <t>1832124320</t>
  </si>
  <si>
    <t>286530178400.S</t>
  </si>
  <si>
    <t>Presuvná objímka, elektrotvarovka PE 100 SDR 11 D 160 mm</t>
  </si>
  <si>
    <t>-794980216</t>
  </si>
  <si>
    <t>230203154.Sp</t>
  </si>
  <si>
    <t>Montáž kolena 11° elektrotvarovkového PE 100 SDR 11 D 160 mm</t>
  </si>
  <si>
    <t>-759561253</t>
  </si>
  <si>
    <t>286530189200.S</t>
  </si>
  <si>
    <t>Koleno elektrotvarovkové 11° PE 100 SDR 11 D 160 mm</t>
  </si>
  <si>
    <t>1641768902</t>
  </si>
  <si>
    <t>230203169.S</t>
  </si>
  <si>
    <t>Montáž kolena 45° elektrotvarovkového PE 100 SDR 11 D 160 mm</t>
  </si>
  <si>
    <t>-387762895</t>
  </si>
  <si>
    <t>286530186400.S</t>
  </si>
  <si>
    <t>Koleno 45° elektrotvarovkové 45° PE 100 SDR 11 D 160 mm</t>
  </si>
  <si>
    <t>-1077053023</t>
  </si>
  <si>
    <t>230203215.S</t>
  </si>
  <si>
    <t>Montáž T kusu PE 100 SDR 11 D 160 mm</t>
  </si>
  <si>
    <t>1118359763</t>
  </si>
  <si>
    <t>286530074800.S</t>
  </si>
  <si>
    <t>Elektrotvarovka T-kus PE 100 SDR 11 D 160 mm</t>
  </si>
  <si>
    <t>-1668570199</t>
  </si>
  <si>
    <t>502 - Potrubie A</t>
  </si>
  <si>
    <t>111101101.S</t>
  </si>
  <si>
    <t>Odstránenie travín a tŕstia s príp. premiestnením a uložením na hromady do 50 m, pri celkovej ploche do 1000m2</t>
  </si>
  <si>
    <t>-1495906996</t>
  </si>
  <si>
    <t>-598230886</t>
  </si>
  <si>
    <t>756498625</t>
  </si>
  <si>
    <t>113157242.S</t>
  </si>
  <si>
    <t>Odstránenie podkladu alebo krytu asfaltového v ploche do 200 m2 strojne, hr. vrstvy nad 50 do 100 mm,  -0,22000t</t>
  </si>
  <si>
    <t>1242233983</t>
  </si>
  <si>
    <t>113307212.S</t>
  </si>
  <si>
    <t xml:space="preserve">Odstránenie podkladu alebo krytu z kameniva ťaženého v ploche nad 200 m2 strojne, hr. vrstvy nad 100 do 200 mm,  -0,24000t   </t>
  </si>
  <si>
    <t>-99416747</t>
  </si>
  <si>
    <t>113307222.S</t>
  </si>
  <si>
    <t xml:space="preserve">Odstránenie podkladu alebo krytu z kameniva hrubého drveného v ploche nad 200 m2 strojne, hr. vrstvy nad 100 do 200 mm,  -0,23500t   </t>
  </si>
  <si>
    <t>1345443172</t>
  </si>
  <si>
    <t>-746090175</t>
  </si>
  <si>
    <t>-1449672477</t>
  </si>
  <si>
    <t>920733298</t>
  </si>
  <si>
    <t>119001412.S</t>
  </si>
  <si>
    <t>Dočasné zaistenie podzemného potrubia DN 200-500</t>
  </si>
  <si>
    <t>843146428</t>
  </si>
  <si>
    <t>119001422.S</t>
  </si>
  <si>
    <t>Dočasné zaistenie káblov a káblových tratí do 6 káblov</t>
  </si>
  <si>
    <t>1508035866</t>
  </si>
  <si>
    <t>-2116233182</t>
  </si>
  <si>
    <t>-578662946</t>
  </si>
  <si>
    <t>129203101.S</t>
  </si>
  <si>
    <t>Čistenie koryta vodotoku šírky dna 5 m hĺbka do 2,5 m hornina3</t>
  </si>
  <si>
    <t>-374415791</t>
  </si>
  <si>
    <t>132251202.S</t>
  </si>
  <si>
    <t>1390917605</t>
  </si>
  <si>
    <t>935737571</t>
  </si>
  <si>
    <t>132351202.S</t>
  </si>
  <si>
    <t>-1067902684</t>
  </si>
  <si>
    <t>-1337652908</t>
  </si>
  <si>
    <t>-1472011274</t>
  </si>
  <si>
    <t>-949886441</t>
  </si>
  <si>
    <t>1056074269</t>
  </si>
  <si>
    <t>1787705036</t>
  </si>
  <si>
    <t>1761576480</t>
  </si>
  <si>
    <t>-2021335500</t>
  </si>
  <si>
    <t>1603436676</t>
  </si>
  <si>
    <t>171103202.S</t>
  </si>
  <si>
    <t>Uloženie netriedených sypanín do zemných hrádzí hornín 1-4 , ílová hlina do 50 % objemu</t>
  </si>
  <si>
    <t>-952693629</t>
  </si>
  <si>
    <t>286110004000.S</t>
  </si>
  <si>
    <t>Rúra PVC-U hladký, kanalizačný, gravitačný systém Dxr 400x11,7 mm, dĺ. 6 m, SN8 - plnostenná</t>
  </si>
  <si>
    <t>-99545350</t>
  </si>
  <si>
    <t>187320657</t>
  </si>
  <si>
    <t>1706707944</t>
  </si>
  <si>
    <t>1540646226</t>
  </si>
  <si>
    <t>-1475867751</t>
  </si>
  <si>
    <t>1370031162</t>
  </si>
  <si>
    <t>1360714027</t>
  </si>
  <si>
    <t>349311720</t>
  </si>
  <si>
    <t>332681328</t>
  </si>
  <si>
    <t>1651176224</t>
  </si>
  <si>
    <t>462512161.S</t>
  </si>
  <si>
    <t>Zahádzka z lomového kameňa, hmotnosť jednotlivých kameňov do 200 kg bez výplne medzier</t>
  </si>
  <si>
    <t>476728289</t>
  </si>
  <si>
    <t>564651114.S</t>
  </si>
  <si>
    <t>Podklad z kameniva hrubého drveného veľ. 63-125 mm s rozprestretím a zhutnením, po zhutnení hr. 180 mm</t>
  </si>
  <si>
    <t>-1680210520</t>
  </si>
  <si>
    <t>564661111.S</t>
  </si>
  <si>
    <t>Podklad z kameniva hrubého drveného veľ. 63-125 mm s rozprestretím a zhutnením, po zhutnení hr. 200 mm</t>
  </si>
  <si>
    <t>1653717205</t>
  </si>
  <si>
    <t>564841113.S</t>
  </si>
  <si>
    <t>Podklad zo štrkodrviny s rozprestretím a zhutnením, po zhutnení hr. 140 mm</t>
  </si>
  <si>
    <t>1902800034</t>
  </si>
  <si>
    <t>564851111.S</t>
  </si>
  <si>
    <t>Podklad zo štrkodrviny s rozprestretím a zhutnením, po zhutnení hr. 150 mm</t>
  </si>
  <si>
    <t>-1179145545</t>
  </si>
  <si>
    <t>1217932376</t>
  </si>
  <si>
    <t>574371111.S</t>
  </si>
  <si>
    <t>Makadam asfaltový penetračný s postrekom zhutnený, z kamen. hrubého z asfaltu hr. 80 mm</t>
  </si>
  <si>
    <t>-387823105</t>
  </si>
  <si>
    <t>577144231.S</t>
  </si>
  <si>
    <t>Asfaltový betón vrstva obrusná AC 11 O v pruhu š. do 3 m z nemodifik. asfaltu tr. II, po zhutnení hr. 50 mm</t>
  </si>
  <si>
    <t>-1708251284</t>
  </si>
  <si>
    <t>-1327934032</t>
  </si>
  <si>
    <t>-752165534</t>
  </si>
  <si>
    <t>599142111.S</t>
  </si>
  <si>
    <t>Úprava zálievky dilatačných alebo pracovných škár hĺbky do 40 mm, šírky nad 20 do 40 mm</t>
  </si>
  <si>
    <t>-1396873455</t>
  </si>
  <si>
    <t>1074746295</t>
  </si>
  <si>
    <t>1720027363</t>
  </si>
  <si>
    <t>857244121.S</t>
  </si>
  <si>
    <t>Montáž liatinovej tvarovky odbočnej na potrubí z rúr prírubových DN 80</t>
  </si>
  <si>
    <t>-568749306</t>
  </si>
  <si>
    <t>552520059800.S</t>
  </si>
  <si>
    <t>T-kus prírubový liatinový, DN 80/80, PN 16 s epoxidovou ochrannou vrstvou, na vodu</t>
  </si>
  <si>
    <t>1934435237</t>
  </si>
  <si>
    <t>1325439299</t>
  </si>
  <si>
    <t>-1112977342</t>
  </si>
  <si>
    <t>369559616</t>
  </si>
  <si>
    <t>-1141729172</t>
  </si>
  <si>
    <t>-984975945</t>
  </si>
  <si>
    <t>-1773917659</t>
  </si>
  <si>
    <t>-432368519</t>
  </si>
  <si>
    <t>891243321.S</t>
  </si>
  <si>
    <t>Montáž vodovodného ventila mechan. a plavákového prírubového na vonkajších radoch DN 80</t>
  </si>
  <si>
    <t>1591807390</t>
  </si>
  <si>
    <t>5016331</t>
  </si>
  <si>
    <t>Zavzdušňovacia a odvzdušňovacia súprava DN 80/1305, voda a kanál</t>
  </si>
  <si>
    <t>-1314355158</t>
  </si>
  <si>
    <t>-1491742584</t>
  </si>
  <si>
    <t>-1972044358</t>
  </si>
  <si>
    <t>889214129</t>
  </si>
  <si>
    <t>-2105859827</t>
  </si>
  <si>
    <t>1859682427</t>
  </si>
  <si>
    <t>891311111.S</t>
  </si>
  <si>
    <t>Montáž vodovodného posúvača s osadením zemnej súpravy (bez poklopov) DN 150</t>
  </si>
  <si>
    <t>389940427</t>
  </si>
  <si>
    <t>422210001900.S</t>
  </si>
  <si>
    <t>Zemná súprava posúvačová Y 1020 D 150 mm</t>
  </si>
  <si>
    <t>1445195111</t>
  </si>
  <si>
    <t>422210001200.S</t>
  </si>
  <si>
    <t>Posúvač uzatvárací DN 150, liatinový, PN 16</t>
  </si>
  <si>
    <t>1500027726</t>
  </si>
  <si>
    <t>-2139892814</t>
  </si>
  <si>
    <t>587724464</t>
  </si>
  <si>
    <t>756566001</t>
  </si>
  <si>
    <t>973050669</t>
  </si>
  <si>
    <t>1584207159</t>
  </si>
  <si>
    <t>1541318246</t>
  </si>
  <si>
    <t>-815442477</t>
  </si>
  <si>
    <t>-1357411915</t>
  </si>
  <si>
    <t>-185415670</t>
  </si>
  <si>
    <t>899401113.Sp</t>
  </si>
  <si>
    <t>Osadenie poklopu aut. odvz. súpravy</t>
  </si>
  <si>
    <t>-1819259402</t>
  </si>
  <si>
    <t>5014810</t>
  </si>
  <si>
    <t>Poklop uličný "tuhý" pre za- a odvzd. súpravu, voda a kanál</t>
  </si>
  <si>
    <t>1688422776</t>
  </si>
  <si>
    <t>899623161.S</t>
  </si>
  <si>
    <t>Obetónovanie potrubia alebo muriva stôk betónom prostým tr. C 20/25 v otvorenom výkope</t>
  </si>
  <si>
    <t>1474289680</t>
  </si>
  <si>
    <t>899643111.S</t>
  </si>
  <si>
    <t>Debnenie pre obetónovanie potrubia v otvorenom výkope</t>
  </si>
  <si>
    <t>2003995352</t>
  </si>
  <si>
    <t>-1879844942</t>
  </si>
  <si>
    <t>935746541</t>
  </si>
  <si>
    <t>427039274</t>
  </si>
  <si>
    <t>-1066883487</t>
  </si>
  <si>
    <t>919735112.S</t>
  </si>
  <si>
    <t>Rezanie existujúceho asfaltového krytu alebo podkladu hĺbky nad 50 do 100 mm</t>
  </si>
  <si>
    <t>1329053568</t>
  </si>
  <si>
    <t>1678378100</t>
  </si>
  <si>
    <t>1604858247</t>
  </si>
  <si>
    <t>1612763881</t>
  </si>
  <si>
    <t>979089212.Sa</t>
  </si>
  <si>
    <t>Poplatok za skládku - bitúmenové zmesi, uholný decht, dechtové výrobky (17 03), ostatné</t>
  </si>
  <si>
    <t>-791592093</t>
  </si>
  <si>
    <t>-538716975</t>
  </si>
  <si>
    <t>310616106</t>
  </si>
  <si>
    <t>-801399589</t>
  </si>
  <si>
    <t>263701903</t>
  </si>
  <si>
    <t>900224</t>
  </si>
  <si>
    <t>Kĺzne objímky MF MIDI výška segmentu 38mm šírka 130mm vonkajší priemer rúry od-do 150 - 400mm</t>
  </si>
  <si>
    <t>271115553</t>
  </si>
  <si>
    <t>901525</t>
  </si>
  <si>
    <t>Tesniaca manžeta "C" rozmer 150-160x250mm</t>
  </si>
  <si>
    <t>2012150611</t>
  </si>
  <si>
    <t>-2063876004</t>
  </si>
  <si>
    <t>106862731</t>
  </si>
  <si>
    <t>624789137</t>
  </si>
  <si>
    <t>-663383308</t>
  </si>
  <si>
    <t>230203144.S</t>
  </si>
  <si>
    <t>Montáž redukcie elektrotvarovkovej PE 100 SDR 11 D 110/90 mm</t>
  </si>
  <si>
    <t>2103958951</t>
  </si>
  <si>
    <t>286530190800.S</t>
  </si>
  <si>
    <t>Redukcia elektrotvarovková PE 100 SDR 11 D 110/90 mm</t>
  </si>
  <si>
    <t>454340229</t>
  </si>
  <si>
    <t>1027821808</t>
  </si>
  <si>
    <t>1373247232</t>
  </si>
  <si>
    <t>1829608749</t>
  </si>
  <si>
    <t>448771157</t>
  </si>
  <si>
    <t>315746559</t>
  </si>
  <si>
    <t>-1261486181</t>
  </si>
  <si>
    <t>230203154.S</t>
  </si>
  <si>
    <t>Montáž kolena 30° elektrotvarovkového PE 100 SDR 11 D 160 mm</t>
  </si>
  <si>
    <t>-748903528</t>
  </si>
  <si>
    <t>286530185200.S</t>
  </si>
  <si>
    <t>Koleno 30° elektrotvarovkové 30° PE 100 SDR 11 D 160 mm</t>
  </si>
  <si>
    <t>659442312</t>
  </si>
  <si>
    <t>495215467</t>
  </si>
  <si>
    <t>1598200158</t>
  </si>
  <si>
    <t>-1862282796</t>
  </si>
  <si>
    <t>-1958110072</t>
  </si>
  <si>
    <t>981245868</t>
  </si>
  <si>
    <t>-1844981346</t>
  </si>
  <si>
    <t>-2004100086</t>
  </si>
  <si>
    <t>-340907981</t>
  </si>
  <si>
    <t>2127766728</t>
  </si>
  <si>
    <t>-1349426888</t>
  </si>
  <si>
    <t>-616461502</t>
  </si>
  <si>
    <t>749595284</t>
  </si>
  <si>
    <t>230203868.S</t>
  </si>
  <si>
    <t>Montáž T-kusu redukovaného PE 100 SDR11 D 160/90 mm</t>
  </si>
  <si>
    <t>-732656080</t>
  </si>
  <si>
    <t>286530076900.S</t>
  </si>
  <si>
    <t>Elektrotvarovka T-kus 90° redukovaný PE 100 SDR 11 D 160/90 mm</t>
  </si>
  <si>
    <t>-816716902</t>
  </si>
  <si>
    <t>230204193.Sp</t>
  </si>
  <si>
    <t>Montáž nákružku integrovaného lemového PE 100 SDR 11 D 90 mm</t>
  </si>
  <si>
    <t>-232380221</t>
  </si>
  <si>
    <t>286530153900.S</t>
  </si>
  <si>
    <t>Elektrotvarovka lemový nákružok s integrovanou prírubou PE 100 SDR 11 D/DN 90/80</t>
  </si>
  <si>
    <t>654292352</t>
  </si>
  <si>
    <t>836817155</t>
  </si>
  <si>
    <t>1617232665</t>
  </si>
  <si>
    <t>230204195.S</t>
  </si>
  <si>
    <t>Montáž nákružku integrovaného lemového PE 100 SDR 11 D 160 mm</t>
  </si>
  <si>
    <t>-505872262</t>
  </si>
  <si>
    <t>286530154200.S</t>
  </si>
  <si>
    <t>Elektrotvarovka lemový nákružok s integrovanou prírubou PE 100 SDR 11 D/DN 160/150</t>
  </si>
  <si>
    <t>1186159688</t>
  </si>
  <si>
    <t>131</t>
  </si>
  <si>
    <t>-531383227</t>
  </si>
  <si>
    <t>132</t>
  </si>
  <si>
    <t>247088678</t>
  </si>
  <si>
    <t>503 - Potrubie A-1</t>
  </si>
  <si>
    <t>-586860697</t>
  </si>
  <si>
    <t>-899233455</t>
  </si>
  <si>
    <t>113157312.S</t>
  </si>
  <si>
    <t>Odstránenie podkladu alebo krytu z kameniva ťaženého v ploche nad 200 m2 strojne, hr. vrstvy nad 100 do 200 mm,  -0,24000t</t>
  </si>
  <si>
    <t>-1584106070</t>
  </si>
  <si>
    <t>113157322.S</t>
  </si>
  <si>
    <t>Odstránenie podkladu alebo krytu z kameniva hrubého drveného v ploche nad 200 m2 strojne, hr. vrstvy nad 100 do 200 mm,  -0,23500t</t>
  </si>
  <si>
    <t>720842558</t>
  </si>
  <si>
    <t>-125568116</t>
  </si>
  <si>
    <t>1257434644</t>
  </si>
  <si>
    <t>-835361494</t>
  </si>
  <si>
    <t>11275807</t>
  </si>
  <si>
    <t>-1886356383</t>
  </si>
  <si>
    <t>-1548818147</t>
  </si>
  <si>
    <t>132201202.S</t>
  </si>
  <si>
    <t xml:space="preserve">Výkop ryhy šírky nad 600 do 2000 mm strojne v hornine tr. 3, objem nad 100 do 1000 m3   </t>
  </si>
  <si>
    <t>-633627417</t>
  </si>
  <si>
    <t xml:space="preserve">Príplatok k cenám za lepivosť pri hĺbení rýh š. nad 600 do 2 000 mm zapaž. i nezapažených, s urovnaním dna v hornine tr. 3   </t>
  </si>
  <si>
    <t>705477942</t>
  </si>
  <si>
    <t>132351201.S</t>
  </si>
  <si>
    <t>Výkop ryhy šírky nad 600 do 2000 mm strojne v hornine tr. 4, objem nad 60 do 100 m3</t>
  </si>
  <si>
    <t>164445410</t>
  </si>
  <si>
    <t>1395634040</t>
  </si>
  <si>
    <t>-97206876</t>
  </si>
  <si>
    <t>-963928669</t>
  </si>
  <si>
    <t>1230731371</t>
  </si>
  <si>
    <t>-155833560</t>
  </si>
  <si>
    <t>-272298182</t>
  </si>
  <si>
    <t>-122509226</t>
  </si>
  <si>
    <t>-1840911451</t>
  </si>
  <si>
    <t>-1238727442</t>
  </si>
  <si>
    <t>-1455583567</t>
  </si>
  <si>
    <t>-1495609687</t>
  </si>
  <si>
    <t>1274810559</t>
  </si>
  <si>
    <t>-1909668637</t>
  </si>
  <si>
    <t>-1019677782</t>
  </si>
  <si>
    <t>-935407193</t>
  </si>
  <si>
    <t>468660936</t>
  </si>
  <si>
    <t>-522865133</t>
  </si>
  <si>
    <t>1725329057</t>
  </si>
  <si>
    <t>1839561193</t>
  </si>
  <si>
    <t>1170773315</t>
  </si>
  <si>
    <t>220653225</t>
  </si>
  <si>
    <t>550240442</t>
  </si>
  <si>
    <t>1591825575</t>
  </si>
  <si>
    <t>-429073773</t>
  </si>
  <si>
    <t>-1408796282</t>
  </si>
  <si>
    <t>1662489147</t>
  </si>
  <si>
    <t>-931146501</t>
  </si>
  <si>
    <t>2137903071</t>
  </si>
  <si>
    <t>-1947880324</t>
  </si>
  <si>
    <t>113991043</t>
  </si>
  <si>
    <t>-72172508</t>
  </si>
  <si>
    <t>-978461091</t>
  </si>
  <si>
    <t>1796801671</t>
  </si>
  <si>
    <t>-369710226</t>
  </si>
  <si>
    <t>1207210129</t>
  </si>
  <si>
    <t>868979156</t>
  </si>
  <si>
    <t>1281561490</t>
  </si>
  <si>
    <t>-1198047408</t>
  </si>
  <si>
    <t>839570832</t>
  </si>
  <si>
    <t>858641848</t>
  </si>
  <si>
    <t>-1676078821</t>
  </si>
  <si>
    <t>-1119664580</t>
  </si>
  <si>
    <t>1364912755</t>
  </si>
  <si>
    <t>1260130590</t>
  </si>
  <si>
    <t>1207058350</t>
  </si>
  <si>
    <t>324106367</t>
  </si>
  <si>
    <t>-1779637407</t>
  </si>
  <si>
    <t>115419842</t>
  </si>
  <si>
    <t>53476640</t>
  </si>
  <si>
    <t>-808242534</t>
  </si>
  <si>
    <t>-294829699</t>
  </si>
  <si>
    <t>1178889381</t>
  </si>
  <si>
    <t>-229205365</t>
  </si>
  <si>
    <t>1454087272</t>
  </si>
  <si>
    <t>Poplatok za skládku - bitúmenové zmesi, uholný decht, dechtové výrobky (17 03 ), ostatné</t>
  </si>
  <si>
    <t>-658205860</t>
  </si>
  <si>
    <t>888335961</t>
  </si>
  <si>
    <t>903812982</t>
  </si>
  <si>
    <t>-1604841161</t>
  </si>
  <si>
    <t>-874948088</t>
  </si>
  <si>
    <t>908712250</t>
  </si>
  <si>
    <t>-1172937649</t>
  </si>
  <si>
    <t>1623253182</t>
  </si>
  <si>
    <t>362099239</t>
  </si>
  <si>
    <t>-87875622</t>
  </si>
  <si>
    <t>-1694782496</t>
  </si>
  <si>
    <t>-661904440</t>
  </si>
  <si>
    <t>2046925412</t>
  </si>
  <si>
    <t>638324041</t>
  </si>
  <si>
    <t>1242735276</t>
  </si>
  <si>
    <t>2042697243</t>
  </si>
  <si>
    <t>1673166547</t>
  </si>
  <si>
    <t>1280037995</t>
  </si>
  <si>
    <t>-1022279871</t>
  </si>
  <si>
    <t>1600714894</t>
  </si>
  <si>
    <t>807326719</t>
  </si>
  <si>
    <t>538315999</t>
  </si>
  <si>
    <t>-1100139916</t>
  </si>
  <si>
    <t>-536437484</t>
  </si>
  <si>
    <t>-181095198</t>
  </si>
  <si>
    <t>1407717891</t>
  </si>
  <si>
    <t>504 - Potrubie A-2</t>
  </si>
  <si>
    <t>1240218949</t>
  </si>
  <si>
    <t>1672886505</t>
  </si>
  <si>
    <t>113157342.S</t>
  </si>
  <si>
    <t>Odstránenie podkladu alebo krytu asfaltového v ploche nad 200 m2 strojne, hr. vrstvy nad 50 do 100 mm,  -0,22000t</t>
  </si>
  <si>
    <t>-1019578813</t>
  </si>
  <si>
    <t>-1290025735</t>
  </si>
  <si>
    <t>2025594343</t>
  </si>
  <si>
    <t>-1303877969</t>
  </si>
  <si>
    <t>1013191751</t>
  </si>
  <si>
    <t>1024929787</t>
  </si>
  <si>
    <t>-1174210742</t>
  </si>
  <si>
    <t>-1086561739</t>
  </si>
  <si>
    <t>Čistenie koryta vodotoku šírky dna 5m hĺbka do 2, 5m hornina3</t>
  </si>
  <si>
    <t>-1342081647</t>
  </si>
  <si>
    <t>862454740</t>
  </si>
  <si>
    <t>-702476455</t>
  </si>
  <si>
    <t>-235238575</t>
  </si>
  <si>
    <t>1206783144</t>
  </si>
  <si>
    <t>132551201.S</t>
  </si>
  <si>
    <t>Výkop ryhy šírky nad 600 do 2000 mm strojne v hornine tr. 6 pre akýkoľvek objem výkopu</t>
  </si>
  <si>
    <t>-324725</t>
  </si>
  <si>
    <t>132651201.S</t>
  </si>
  <si>
    <t>Výkop ryhy šírky nad 600 do 2000 mm strojne v hornine tr. 7 pre akýkoľvek objem výkopu</t>
  </si>
  <si>
    <t>-1675767257</t>
  </si>
  <si>
    <t>-1416203543</t>
  </si>
  <si>
    <t>-1936203017</t>
  </si>
  <si>
    <t>-688978784</t>
  </si>
  <si>
    <t>-1072416151</t>
  </si>
  <si>
    <t>2146104296</t>
  </si>
  <si>
    <t>828042840</t>
  </si>
  <si>
    <t>725836109</t>
  </si>
  <si>
    <t>Poplatok za skládku - zemina a kamenivo(17 05), ostatné</t>
  </si>
  <si>
    <t>-409109678</t>
  </si>
  <si>
    <t>-1137234070</t>
  </si>
  <si>
    <t>1769336754</t>
  </si>
  <si>
    <t>1659954695</t>
  </si>
  <si>
    <t>-2003728777</t>
  </si>
  <si>
    <t>-1530888574</t>
  </si>
  <si>
    <t>1951767664</t>
  </si>
  <si>
    <t>2071607274</t>
  </si>
  <si>
    <t>-1670153920</t>
  </si>
  <si>
    <t>-1920492798</t>
  </si>
  <si>
    <t>-1606804013</t>
  </si>
  <si>
    <t>573231109.Sa</t>
  </si>
  <si>
    <t>-1779740644</t>
  </si>
  <si>
    <t>-1032119011</t>
  </si>
  <si>
    <t>1647944160</t>
  </si>
  <si>
    <t>306985633</t>
  </si>
  <si>
    <t>-748542138</t>
  </si>
  <si>
    <t>198874204</t>
  </si>
  <si>
    <t>-1905862157</t>
  </si>
  <si>
    <t>-2102384751</t>
  </si>
  <si>
    <t>-497656303</t>
  </si>
  <si>
    <t>-344308360</t>
  </si>
  <si>
    <t>-2129262139</t>
  </si>
  <si>
    <t>-1399436649</t>
  </si>
  <si>
    <t>1875812101</t>
  </si>
  <si>
    <t>-1421451884</t>
  </si>
  <si>
    <t>5016331a</t>
  </si>
  <si>
    <t>Za- a Od-vzdusnovacia suprava, 9822 DN 80/1305</t>
  </si>
  <si>
    <t>-951619438</t>
  </si>
  <si>
    <t>473187519</t>
  </si>
  <si>
    <t>-691785877</t>
  </si>
  <si>
    <t>685986079</t>
  </si>
  <si>
    <t>-268761963</t>
  </si>
  <si>
    <t>-436154597</t>
  </si>
  <si>
    <t>1622913424</t>
  </si>
  <si>
    <t>1710833101</t>
  </si>
  <si>
    <t>796375967</t>
  </si>
  <si>
    <t>288362312</t>
  </si>
  <si>
    <t>-114521206</t>
  </si>
  <si>
    <t>504535921</t>
  </si>
  <si>
    <t>-163293707</t>
  </si>
  <si>
    <t>Uličný poklop "tuhý" pre za- a odvzd. súpravu, 1790</t>
  </si>
  <si>
    <t>1427555616</t>
  </si>
  <si>
    <t>924715544</t>
  </si>
  <si>
    <t>-644932932</t>
  </si>
  <si>
    <t>600513113</t>
  </si>
  <si>
    <t>1189982715</t>
  </si>
  <si>
    <t>172283378</t>
  </si>
  <si>
    <t>-583250657</t>
  </si>
  <si>
    <t>1137224388</t>
  </si>
  <si>
    <t>-1561457624</t>
  </si>
  <si>
    <t>93126180</t>
  </si>
  <si>
    <t>-66490502</t>
  </si>
  <si>
    <t>1765677318</t>
  </si>
  <si>
    <t>-1690124252</t>
  </si>
  <si>
    <t>-1634739405</t>
  </si>
  <si>
    <t>984886180</t>
  </si>
  <si>
    <t>-108689333</t>
  </si>
  <si>
    <t>-971653862</t>
  </si>
  <si>
    <t>1982311351</t>
  </si>
  <si>
    <t>-1240189934</t>
  </si>
  <si>
    <t>-1921023665</t>
  </si>
  <si>
    <t>-2048302387</t>
  </si>
  <si>
    <t>-288145741</t>
  </si>
  <si>
    <t>2143176531</t>
  </si>
  <si>
    <t>309537440</t>
  </si>
  <si>
    <t>1592801737</t>
  </si>
  <si>
    <t>-1547666149</t>
  </si>
  <si>
    <t>-536927746</t>
  </si>
  <si>
    <t>-1006870711</t>
  </si>
  <si>
    <t>-166976565</t>
  </si>
  <si>
    <t>-1646033023</t>
  </si>
  <si>
    <t>-664424140</t>
  </si>
  <si>
    <t>-503321056</t>
  </si>
  <si>
    <t>-1671325834</t>
  </si>
  <si>
    <t>-713171538</t>
  </si>
  <si>
    <t>-563814735</t>
  </si>
  <si>
    <t>505 - Potrubie A-2-1</t>
  </si>
  <si>
    <t>113117111.S</t>
  </si>
  <si>
    <t>Odstránenie podkladu alebo krytu z kameniva ťaženého ručne, hr. vrstvy do 100 mm,  -0,16000t</t>
  </si>
  <si>
    <t>-689913783</t>
  </si>
  <si>
    <t>113117112.S</t>
  </si>
  <si>
    <t>Odstránenie podkladu alebo krytu z kameniva ťaženého ručne, hr. vrstvy nad 100 do 200 mm,  -0,24000t</t>
  </si>
  <si>
    <t>-977559168</t>
  </si>
  <si>
    <t>113117122.S</t>
  </si>
  <si>
    <t>Odstránenie podkladu alebo krytu z kameniva hrubého drveného ručne, hr. vrstvy nad 100 do 200 mm,  -0,23500t</t>
  </si>
  <si>
    <t>1238667929</t>
  </si>
  <si>
    <t>113117142.Sa</t>
  </si>
  <si>
    <t>Odstránenie podkladu alebo krytu asfaltového ručne, hr. vrstvy nad 50 do 100 mm,  -0,22000t</t>
  </si>
  <si>
    <t>2104645405</t>
  </si>
  <si>
    <t>113201111.S</t>
  </si>
  <si>
    <t>Vytrhanie obrúb kamenných, chodníkových ležatých,  -0,03500t</t>
  </si>
  <si>
    <t>-695443371</t>
  </si>
  <si>
    <t>113202111.S</t>
  </si>
  <si>
    <t>Vytrhanie obrúb kamenných, z krajníkov alebo obrubníkov stojatých,  -0,06500t</t>
  </si>
  <si>
    <t>314499465</t>
  </si>
  <si>
    <t>113209021.Sa</t>
  </si>
  <si>
    <t>Vybúranie lôžka obrúb, obrubníkov a žľabov, hr. do 100 mm, šírky do 150 mm z betónu prostého,  -0,03450t</t>
  </si>
  <si>
    <t>351864832</t>
  </si>
  <si>
    <t>-1025997746</t>
  </si>
  <si>
    <t>-1748088752</t>
  </si>
  <si>
    <t>1976347446</t>
  </si>
  <si>
    <t>1403719007</t>
  </si>
  <si>
    <t>1584067056</t>
  </si>
  <si>
    <t>-234839732</t>
  </si>
  <si>
    <t>-2049248790</t>
  </si>
  <si>
    <t>37315210</t>
  </si>
  <si>
    <t>2121301631</t>
  </si>
  <si>
    <t>1021105646</t>
  </si>
  <si>
    <t>1800921470</t>
  </si>
  <si>
    <t>-876759705</t>
  </si>
  <si>
    <t>1411287423</t>
  </si>
  <si>
    <t>929402069</t>
  </si>
  <si>
    <t>552919759</t>
  </si>
  <si>
    <t>-1229868917</t>
  </si>
  <si>
    <t>1469803057</t>
  </si>
  <si>
    <t>1356072726</t>
  </si>
  <si>
    <t>-555160517</t>
  </si>
  <si>
    <t>-371649070</t>
  </si>
  <si>
    <t>-1080775394</t>
  </si>
  <si>
    <t>-1319663399</t>
  </si>
  <si>
    <t>-1352561813</t>
  </si>
  <si>
    <t>-1113679557</t>
  </si>
  <si>
    <t>-1955916126</t>
  </si>
  <si>
    <t>-2134433867</t>
  </si>
  <si>
    <t>-874178777</t>
  </si>
  <si>
    <t>564831111.S</t>
  </si>
  <si>
    <t>Podklad zo štrkodrviny s rozprestretím a zhutnením, po zhutnení hr. 100 mm</t>
  </si>
  <si>
    <t>-1049105037</t>
  </si>
  <si>
    <t>-1358292159</t>
  </si>
  <si>
    <t>565161111.S</t>
  </si>
  <si>
    <t>Podklad z asfaltového betónu AC 16 P s rozprestretím a zhutnením v pruhu š. do 3 m, po zhutnení hr. 80 mm</t>
  </si>
  <si>
    <t>1026341263</t>
  </si>
  <si>
    <t>609093489</t>
  </si>
  <si>
    <t>1036009417</t>
  </si>
  <si>
    <t>2127421157</t>
  </si>
  <si>
    <t>1067017242</t>
  </si>
  <si>
    <t>557456930</t>
  </si>
  <si>
    <t>776835422</t>
  </si>
  <si>
    <t>552520090800.S</t>
  </si>
  <si>
    <t>Príruba liatinová zaslepovacia DN 100</t>
  </si>
  <si>
    <t>477234118</t>
  </si>
  <si>
    <t>1656486176</t>
  </si>
  <si>
    <t>1955690781</t>
  </si>
  <si>
    <t>715205079</t>
  </si>
  <si>
    <t>-227244713</t>
  </si>
  <si>
    <t>-2040768143</t>
  </si>
  <si>
    <t>-1747422348</t>
  </si>
  <si>
    <t>1242740419</t>
  </si>
  <si>
    <t>1641218164</t>
  </si>
  <si>
    <t>776488640</t>
  </si>
  <si>
    <t>-1738576920</t>
  </si>
  <si>
    <t>-768870591</t>
  </si>
  <si>
    <t>-65657192</t>
  </si>
  <si>
    <t>1693592819</t>
  </si>
  <si>
    <t>-1044963488</t>
  </si>
  <si>
    <t>1680250055</t>
  </si>
  <si>
    <t>-1571046683</t>
  </si>
  <si>
    <t>-1540450329</t>
  </si>
  <si>
    <t>-1163714184</t>
  </si>
  <si>
    <t>-1452466394</t>
  </si>
  <si>
    <t>1388885936</t>
  </si>
  <si>
    <t>917131112.S</t>
  </si>
  <si>
    <t>Osadenie chodník. obrubníka kamenného ležatého do lôžka z betónu prostého tr. C 16/20 bez bočnej opory</t>
  </si>
  <si>
    <t>938361769</t>
  </si>
  <si>
    <t>917431112.S</t>
  </si>
  <si>
    <t>Osadenie chodník. obrubníka kamenného stojatého do lôžka z betónu prostého C 16/20 bez bočnej opory</t>
  </si>
  <si>
    <t>-1595285792</t>
  </si>
  <si>
    <t>583810001300.S</t>
  </si>
  <si>
    <t>Obrubník kamenný rovný z vyvretých hornín, šxv 320x240 mm</t>
  </si>
  <si>
    <t>1967509762</t>
  </si>
  <si>
    <t>-1374290004</t>
  </si>
  <si>
    <t>-827135286</t>
  </si>
  <si>
    <t>894820861</t>
  </si>
  <si>
    <t>-1771865987</t>
  </si>
  <si>
    <t>1009858853</t>
  </si>
  <si>
    <t>1634226918</t>
  </si>
  <si>
    <t>1588758271</t>
  </si>
  <si>
    <t>1812350258</t>
  </si>
  <si>
    <t>1347354359</t>
  </si>
  <si>
    <t>-418264577</t>
  </si>
  <si>
    <t>784695866</t>
  </si>
  <si>
    <t>281505776</t>
  </si>
  <si>
    <t>-836987565</t>
  </si>
  <si>
    <t>-685629092</t>
  </si>
  <si>
    <t>-851341712</t>
  </si>
  <si>
    <t>-496797494</t>
  </si>
  <si>
    <t>62859355</t>
  </si>
  <si>
    <t>704972077</t>
  </si>
  <si>
    <t>-1367693743</t>
  </si>
  <si>
    <t>-1195508029</t>
  </si>
  <si>
    <t>246037859</t>
  </si>
  <si>
    <t>468950701</t>
  </si>
  <si>
    <t>506 - Potrubie A-2-1a</t>
  </si>
  <si>
    <t>113106121.S</t>
  </si>
  <si>
    <t>Rozoberanie dlažby, z betónových alebo kamenin. dlaždíc, dosiek alebo tvaroviek,  -0,13800t</t>
  </si>
  <si>
    <t>1594044448</t>
  </si>
  <si>
    <t>-1162640328</t>
  </si>
  <si>
    <t>301104615</t>
  </si>
  <si>
    <t>-1889576312</t>
  </si>
  <si>
    <t>-345316030</t>
  </si>
  <si>
    <t>1382259367</t>
  </si>
  <si>
    <t>-305279253</t>
  </si>
  <si>
    <t>132251201.S</t>
  </si>
  <si>
    <t>Výkop ryhy šírky nad 600 do 2000 mm strojne v hornine tr. 3, objem nad 60 do 100 m3</t>
  </si>
  <si>
    <t>-142756251</t>
  </si>
  <si>
    <t>-926617376</t>
  </si>
  <si>
    <t>-707380750</t>
  </si>
  <si>
    <t>-191599988</t>
  </si>
  <si>
    <t>1024513674</t>
  </si>
  <si>
    <t>604705164</t>
  </si>
  <si>
    <t>-1543218227</t>
  </si>
  <si>
    <t>162501102.S</t>
  </si>
  <si>
    <t>Vodorovné premiestnenie výkopku po spevnenej ceste z horniny tr.1-4, do 100 m3 na vzdialenosť do 3000 m</t>
  </si>
  <si>
    <t>-120110858</t>
  </si>
  <si>
    <t>162501105.S</t>
  </si>
  <si>
    <t>Vodorovné premiestnenie výkopku po spevnenej ceste z horniny tr.1-4, do 100 m3, príplatok k cene za každých ďalšich a začatých 1000 m</t>
  </si>
  <si>
    <t>1218454482</t>
  </si>
  <si>
    <t>171201201.S</t>
  </si>
  <si>
    <t>Uloženie sypaniny na skládky do 100 m3</t>
  </si>
  <si>
    <t>-627753644</t>
  </si>
  <si>
    <t>-1805550249</t>
  </si>
  <si>
    <t>278676239</t>
  </si>
  <si>
    <t>-1990125269</t>
  </si>
  <si>
    <t>1049190618</t>
  </si>
  <si>
    <t>451311211.S</t>
  </si>
  <si>
    <t>Podklad pod dlažbu z betónu prostého tr. C 8/10 hr. do 100 mm</t>
  </si>
  <si>
    <t>797440851</t>
  </si>
  <si>
    <t>-820540825</t>
  </si>
  <si>
    <t>1257553700</t>
  </si>
  <si>
    <t>-1547139813</t>
  </si>
  <si>
    <t>465921215.S</t>
  </si>
  <si>
    <t>Ukladanie dlažby z betónových dosiek a tvárnic na sucho, hm. do 60 kg so zaliatím maltou MCs hr. do 100 mm</t>
  </si>
  <si>
    <t>723018475</t>
  </si>
  <si>
    <t>Tvárnica priekopová a melioračná, prídlažba betónová, rozmer 500x500x80 mm</t>
  </si>
  <si>
    <t>1034391407</t>
  </si>
  <si>
    <t>-145662765</t>
  </si>
  <si>
    <t>1068185823</t>
  </si>
  <si>
    <t>-2044693140</t>
  </si>
  <si>
    <t>1423860356</t>
  </si>
  <si>
    <t>1370641339</t>
  </si>
  <si>
    <t>1284747432</t>
  </si>
  <si>
    <t>-708017898</t>
  </si>
  <si>
    <t>-91354133</t>
  </si>
  <si>
    <t>-1763008604</t>
  </si>
  <si>
    <t>-1482531095</t>
  </si>
  <si>
    <t>1673830995</t>
  </si>
  <si>
    <t>-531057029</t>
  </si>
  <si>
    <t>-1415478626</t>
  </si>
  <si>
    <t>278223264</t>
  </si>
  <si>
    <t>-542511825</t>
  </si>
  <si>
    <t>3084698</t>
  </si>
  <si>
    <t>1616243817</t>
  </si>
  <si>
    <t>293358091</t>
  </si>
  <si>
    <t>1872721652</t>
  </si>
  <si>
    <t>-1599159429</t>
  </si>
  <si>
    <t>1838124592</t>
  </si>
  <si>
    <t>-905022198</t>
  </si>
  <si>
    <t>853306734</t>
  </si>
  <si>
    <t>503581555</t>
  </si>
  <si>
    <t>-169661574</t>
  </si>
  <si>
    <t>1873560812</t>
  </si>
  <si>
    <t>-68238867</t>
  </si>
  <si>
    <t>678569111</t>
  </si>
  <si>
    <t>-60304111</t>
  </si>
  <si>
    <t>-508338330</t>
  </si>
  <si>
    <t>-100916980</t>
  </si>
  <si>
    <t>-17009721</t>
  </si>
  <si>
    <t>1740171069</t>
  </si>
  <si>
    <t>-63038375</t>
  </si>
  <si>
    <t>-476703475</t>
  </si>
  <si>
    <t>1649828283</t>
  </si>
  <si>
    <t>135432760</t>
  </si>
  <si>
    <t>-778730213</t>
  </si>
  <si>
    <t>1649173301</t>
  </si>
  <si>
    <t>-582316768</t>
  </si>
  <si>
    <t>-853143847</t>
  </si>
  <si>
    <t>297557048</t>
  </si>
  <si>
    <t>101051499</t>
  </si>
  <si>
    <t>2112561922</t>
  </si>
  <si>
    <t>327275589</t>
  </si>
  <si>
    <t>890471981</t>
  </si>
  <si>
    <t>1494193739</t>
  </si>
  <si>
    <t>507 - Potrubie A-2-1b</t>
  </si>
  <si>
    <t>734105127</t>
  </si>
  <si>
    <t>113157222.S</t>
  </si>
  <si>
    <t>Odstránenie podkladu alebo krytu z kameniva hrubého drveného v ploche do 200 m2 strojne, hr. vrstvy nad 100 do 200 mm,  -0,23500t</t>
  </si>
  <si>
    <t>-1525985950</t>
  </si>
  <si>
    <t>1540982028</t>
  </si>
  <si>
    <t>894525766</t>
  </si>
  <si>
    <t>313071734</t>
  </si>
  <si>
    <t>-1848162325</t>
  </si>
  <si>
    <t>-1301247480</t>
  </si>
  <si>
    <t>-1834095593</t>
  </si>
  <si>
    <t>-1899812159</t>
  </si>
  <si>
    <t>-1544950982</t>
  </si>
  <si>
    <t>-1362565443</t>
  </si>
  <si>
    <t>132351206.S</t>
  </si>
  <si>
    <t>Výkop ryhy šírky nad 600 do 2000 mm strojne v hornine tr. 4, objem nad 30 do 60 m3</t>
  </si>
  <si>
    <t>-1187181608</t>
  </si>
  <si>
    <t>1528860197</t>
  </si>
  <si>
    <t>1940814148</t>
  </si>
  <si>
    <t>-1418104239</t>
  </si>
  <si>
    <t>1873129506</t>
  </si>
  <si>
    <t>-150443078</t>
  </si>
  <si>
    <t>1773014265</t>
  </si>
  <si>
    <t>-1949205430</t>
  </si>
  <si>
    <t>1170387267</t>
  </si>
  <si>
    <t>115058503</t>
  </si>
  <si>
    <t>92796162</t>
  </si>
  <si>
    <t>-1528180984</t>
  </si>
  <si>
    <t>472969523</t>
  </si>
  <si>
    <t>528185659</t>
  </si>
  <si>
    <t>-1373400960</t>
  </si>
  <si>
    <t>-1187111794</t>
  </si>
  <si>
    <t>497179044</t>
  </si>
  <si>
    <t>-1487649659</t>
  </si>
  <si>
    <t>65598882</t>
  </si>
  <si>
    <t>1448935209</t>
  </si>
  <si>
    <t>-434558324</t>
  </si>
  <si>
    <t>-97640995</t>
  </si>
  <si>
    <t>1976460930</t>
  </si>
  <si>
    <t>-250242254</t>
  </si>
  <si>
    <t>1050241504</t>
  </si>
  <si>
    <t>952967560</t>
  </si>
  <si>
    <t>881760150</t>
  </si>
  <si>
    <t>1717242553</t>
  </si>
  <si>
    <t>462326448</t>
  </si>
  <si>
    <t>743827915</t>
  </si>
  <si>
    <t>1049103497</t>
  </si>
  <si>
    <t>-1404638684</t>
  </si>
  <si>
    <t>-2108474373</t>
  </si>
  <si>
    <t>-2051129705</t>
  </si>
  <si>
    <t>-1314985061</t>
  </si>
  <si>
    <t>346925331</t>
  </si>
  <si>
    <t>1160807324</t>
  </si>
  <si>
    <t>1646766527</t>
  </si>
  <si>
    <t>-905912388</t>
  </si>
  <si>
    <t>-1152452400</t>
  </si>
  <si>
    <t>-701361478</t>
  </si>
  <si>
    <t>-120328522</t>
  </si>
  <si>
    <t>-135582631</t>
  </si>
  <si>
    <t>981379245</t>
  </si>
  <si>
    <t>-1137403890</t>
  </si>
  <si>
    <t>1459529115</t>
  </si>
  <si>
    <t>1457403641</t>
  </si>
  <si>
    <t>-287627294</t>
  </si>
  <si>
    <t>-1556237380</t>
  </si>
  <si>
    <t>1420582308</t>
  </si>
  <si>
    <t>-1360194159</t>
  </si>
  <si>
    <t>-2071443613</t>
  </si>
  <si>
    <t>-1870896376</t>
  </si>
  <si>
    <t>1533983328</t>
  </si>
  <si>
    <t>667874150</t>
  </si>
  <si>
    <t>-952526518</t>
  </si>
  <si>
    <t>901025</t>
  </si>
  <si>
    <t>Tesniaca manžeta "C" rozmer 100-110x250mm</t>
  </si>
  <si>
    <t>836565696</t>
  </si>
  <si>
    <t>-423130864</t>
  </si>
  <si>
    <t>562224051</t>
  </si>
  <si>
    <t>-581222688</t>
  </si>
  <si>
    <t>140998554</t>
  </si>
  <si>
    <t>-63201379</t>
  </si>
  <si>
    <t>-2011598818</t>
  </si>
  <si>
    <t>817510944</t>
  </si>
  <si>
    <t>-1412393406</t>
  </si>
  <si>
    <t>-372746063</t>
  </si>
  <si>
    <t>1427517874</t>
  </si>
  <si>
    <t>998684348</t>
  </si>
  <si>
    <t>277211967</t>
  </si>
  <si>
    <t>-1178799839</t>
  </si>
  <si>
    <t>1937265881</t>
  </si>
  <si>
    <t>508 - Potrubie A-2-2</t>
  </si>
  <si>
    <t>113157212.S</t>
  </si>
  <si>
    <t>Odstránenie podkladu alebo krytu z kameniva ťaženého v ploche do 200 m2 strojne, hr. vrstvy nad 100 do 200 mm,  -0,24000t</t>
  </si>
  <si>
    <t>1689194302</t>
  </si>
  <si>
    <t>1265342384</t>
  </si>
  <si>
    <t>150920229</t>
  </si>
  <si>
    <t>-846703099</t>
  </si>
  <si>
    <t>-141900693</t>
  </si>
  <si>
    <t>1038920461</t>
  </si>
  <si>
    <t>844511530</t>
  </si>
  <si>
    <t>-490402894</t>
  </si>
  <si>
    <t>1436246311</t>
  </si>
  <si>
    <t>-743638343</t>
  </si>
  <si>
    <t>132251206.S</t>
  </si>
  <si>
    <t>Výkop ryhy šírky nad 600 do 2000 mm strojne v hornine tr. 3, objem nad 30 do 60 m3</t>
  </si>
  <si>
    <t>2144378510</t>
  </si>
  <si>
    <t>-1694828890</t>
  </si>
  <si>
    <t>-1302983561</t>
  </si>
  <si>
    <t>138059171</t>
  </si>
  <si>
    <t>1705656168</t>
  </si>
  <si>
    <t>-1054452419</t>
  </si>
  <si>
    <t>-706134150</t>
  </si>
  <si>
    <t>1193935749</t>
  </si>
  <si>
    <t>1131427809</t>
  </si>
  <si>
    <t>1765560574</t>
  </si>
  <si>
    <t>Poplatok za skládku - zemina a kamenivo (17 05). ostatné</t>
  </si>
  <si>
    <t>-1864072088</t>
  </si>
  <si>
    <t>-1369692403</t>
  </si>
  <si>
    <t>1352153308</t>
  </si>
  <si>
    <t>-1142678163</t>
  </si>
  <si>
    <t>-1166101915</t>
  </si>
  <si>
    <t>518901859</t>
  </si>
  <si>
    <t>-597976357</t>
  </si>
  <si>
    <t>1307840441</t>
  </si>
  <si>
    <t>33077238</t>
  </si>
  <si>
    <t>2026845889</t>
  </si>
  <si>
    <t>-840222451</t>
  </si>
  <si>
    <t>714680871</t>
  </si>
  <si>
    <t>-1500366093</t>
  </si>
  <si>
    <t>608387943</t>
  </si>
  <si>
    <t>465911360</t>
  </si>
  <si>
    <t>-1404528778</t>
  </si>
  <si>
    <t>1429382245</t>
  </si>
  <si>
    <t>-158698519</t>
  </si>
  <si>
    <t>-29706473</t>
  </si>
  <si>
    <t>1946544867</t>
  </si>
  <si>
    <t>-706032780</t>
  </si>
  <si>
    <t>-299483718</t>
  </si>
  <si>
    <t>966771849</t>
  </si>
  <si>
    <t>-918427165</t>
  </si>
  <si>
    <t>551126777</t>
  </si>
  <si>
    <t>-1795324173</t>
  </si>
  <si>
    <t>-422007751</t>
  </si>
  <si>
    <t>-1283520948</t>
  </si>
  <si>
    <t>1085896938</t>
  </si>
  <si>
    <t>-96462471</t>
  </si>
  <si>
    <t>-464197537</t>
  </si>
  <si>
    <t>-570577034</t>
  </si>
  <si>
    <t>1166516963</t>
  </si>
  <si>
    <t>1876658935</t>
  </si>
  <si>
    <t>1496306384</t>
  </si>
  <si>
    <t>314090342</t>
  </si>
  <si>
    <t>-488633029</t>
  </si>
  <si>
    <t>-1101672049</t>
  </si>
  <si>
    <t>-716817510</t>
  </si>
  <si>
    <t>1808248186</t>
  </si>
  <si>
    <t>-266087611</t>
  </si>
  <si>
    <t>-131848712</t>
  </si>
  <si>
    <t>1037216892</t>
  </si>
  <si>
    <t>1377071464</t>
  </si>
  <si>
    <t>123978562</t>
  </si>
  <si>
    <t>-1866029918</t>
  </si>
  <si>
    <t>1968507000</t>
  </si>
  <si>
    <t>-1162927610</t>
  </si>
  <si>
    <t>-1390904521</t>
  </si>
  <si>
    <t>1883262207</t>
  </si>
  <si>
    <t>-25434829</t>
  </si>
  <si>
    <t>1663410104</t>
  </si>
  <si>
    <t>903275612</t>
  </si>
  <si>
    <t>38794778</t>
  </si>
  <si>
    <t>-296248674</t>
  </si>
  <si>
    <t>1131302280</t>
  </si>
  <si>
    <t>754499109</t>
  </si>
  <si>
    <t>1949671998</t>
  </si>
  <si>
    <t>1804315687</t>
  </si>
  <si>
    <t>1853095700</t>
  </si>
  <si>
    <t>1483022298</t>
  </si>
  <si>
    <t>-1503111454</t>
  </si>
  <si>
    <t>-803226925</t>
  </si>
  <si>
    <t>185013182</t>
  </si>
  <si>
    <t>2017132356</t>
  </si>
  <si>
    <t>509 - Potrubie A-2-2a</t>
  </si>
  <si>
    <t>1469847200</t>
  </si>
  <si>
    <t>-1710045850</t>
  </si>
  <si>
    <t>147583209</t>
  </si>
  <si>
    <t>339516252</t>
  </si>
  <si>
    <t>1247185169</t>
  </si>
  <si>
    <t>560423479</t>
  </si>
  <si>
    <t>-336695467</t>
  </si>
  <si>
    <t>-1962479972</t>
  </si>
  <si>
    <t>-1050349710</t>
  </si>
  <si>
    <t>-1509091497</t>
  </si>
  <si>
    <t>920045419</t>
  </si>
  <si>
    <t>1066802434</t>
  </si>
  <si>
    <t>-1203251603</t>
  </si>
  <si>
    <t>127255435</t>
  </si>
  <si>
    <t>429442785</t>
  </si>
  <si>
    <t>1918588147</t>
  </si>
  <si>
    <t>1620066478</t>
  </si>
  <si>
    <t>1639016158</t>
  </si>
  <si>
    <t>-1897270588</t>
  </si>
  <si>
    <t>2104700317</t>
  </si>
  <si>
    <t>-404367543</t>
  </si>
  <si>
    <t>1525563307</t>
  </si>
  <si>
    <t>193900199</t>
  </si>
  <si>
    <t>-824883820</t>
  </si>
  <si>
    <t>-654116228</t>
  </si>
  <si>
    <t>497995751</t>
  </si>
  <si>
    <t>689528808</t>
  </si>
  <si>
    <t>-493323958</t>
  </si>
  <si>
    <t>2102804728</t>
  </si>
  <si>
    <t>-581439671</t>
  </si>
  <si>
    <t>-727070847</t>
  </si>
  <si>
    <t>-1271388782</t>
  </si>
  <si>
    <t>-1326550955</t>
  </si>
  <si>
    <t>-1505364282</t>
  </si>
  <si>
    <t>1864878744</t>
  </si>
  <si>
    <t>1783059393</t>
  </si>
  <si>
    <t>1054300658</t>
  </si>
  <si>
    <t>229369395</t>
  </si>
  <si>
    <t>1209052870</t>
  </si>
  <si>
    <t>1715602262</t>
  </si>
  <si>
    <t>-998152224</t>
  </si>
  <si>
    <t>2108772300</t>
  </si>
  <si>
    <t>-771305531</t>
  </si>
  <si>
    <t>1340989494</t>
  </si>
  <si>
    <t>-1254809309</t>
  </si>
  <si>
    <t>-845998530</t>
  </si>
  <si>
    <t>-735114684</t>
  </si>
  <si>
    <t>-38645286</t>
  </si>
  <si>
    <t>-407721549</t>
  </si>
  <si>
    <t>-1575110699</t>
  </si>
  <si>
    <t>1322213113</t>
  </si>
  <si>
    <t>-775620253</t>
  </si>
  <si>
    <t>-205704564</t>
  </si>
  <si>
    <t>661503708</t>
  </si>
  <si>
    <t>1098989463</t>
  </si>
  <si>
    <t>357260263</t>
  </si>
  <si>
    <t>-859280687</t>
  </si>
  <si>
    <t>610128057</t>
  </si>
  <si>
    <t>-2252062</t>
  </si>
  <si>
    <t>1862867163</t>
  </si>
  <si>
    <t>-1896321369</t>
  </si>
  <si>
    <t>1553024369</t>
  </si>
  <si>
    <t>1732593047</t>
  </si>
  <si>
    <t>-2033965301</t>
  </si>
  <si>
    <t>1057016897</t>
  </si>
  <si>
    <t>-14260606</t>
  </si>
  <si>
    <t>544475445</t>
  </si>
  <si>
    <t>1274544748</t>
  </si>
  <si>
    <t>1986703569</t>
  </si>
  <si>
    <t>1388641582</t>
  </si>
  <si>
    <t>1380457291</t>
  </si>
  <si>
    <t>1500220928</t>
  </si>
  <si>
    <t>1547107886</t>
  </si>
  <si>
    <t>2105264764</t>
  </si>
  <si>
    <t>1174110058</t>
  </si>
  <si>
    <t>-1859096274</t>
  </si>
  <si>
    <t>1281592929</t>
  </si>
  <si>
    <t>-825234192</t>
  </si>
  <si>
    <t>1462910281</t>
  </si>
  <si>
    <t>-1420428</t>
  </si>
  <si>
    <t>510 - Potrubie A-3</t>
  </si>
  <si>
    <t>113106122.S</t>
  </si>
  <si>
    <t>Rozoberanie dlažby pre peších, z kamenných dlaždíc alebo dosiek strojne,  -0,24000t</t>
  </si>
  <si>
    <t>-970870145</t>
  </si>
  <si>
    <t>-565865965</t>
  </si>
  <si>
    <t>-1959663499</t>
  </si>
  <si>
    <t>-1952633136</t>
  </si>
  <si>
    <t>-695078628</t>
  </si>
  <si>
    <t>-1288480283</t>
  </si>
  <si>
    <t>1234357742</t>
  </si>
  <si>
    <t>-1728153167</t>
  </si>
  <si>
    <t>235276792</t>
  </si>
  <si>
    <t>1799497903</t>
  </si>
  <si>
    <t>-1106611790</t>
  </si>
  <si>
    <t>1157130760</t>
  </si>
  <si>
    <t>-531400686</t>
  </si>
  <si>
    <t>63558674</t>
  </si>
  <si>
    <t>-953667224</t>
  </si>
  <si>
    <t>1256248594</t>
  </si>
  <si>
    <t>1475608716</t>
  </si>
  <si>
    <t>535321931</t>
  </si>
  <si>
    <t>1689806514</t>
  </si>
  <si>
    <t>-123842752</t>
  </si>
  <si>
    <t>-1841618702</t>
  </si>
  <si>
    <t>-1405815101</t>
  </si>
  <si>
    <t>828446272</t>
  </si>
  <si>
    <t>1099610797</t>
  </si>
  <si>
    <t>1793419899</t>
  </si>
  <si>
    <t>-919851151</t>
  </si>
  <si>
    <t>695784583</t>
  </si>
  <si>
    <t>2048723658</t>
  </si>
  <si>
    <t>-888704716</t>
  </si>
  <si>
    <t>1246832300</t>
  </si>
  <si>
    <t>-1191048436</t>
  </si>
  <si>
    <t>23067392</t>
  </si>
  <si>
    <t>560484057</t>
  </si>
  <si>
    <t>-1395929750</t>
  </si>
  <si>
    <t>-1082489362</t>
  </si>
  <si>
    <t>596141111.S</t>
  </si>
  <si>
    <t>Kladenie dlažby z mozaiky jednofarebnej pre peších do lôžka z cementovej malty</t>
  </si>
  <si>
    <t>-920882562</t>
  </si>
  <si>
    <t>583810000100.S</t>
  </si>
  <si>
    <t>Mozaika dlažobná chodníková 4/6 trieda 1</t>
  </si>
  <si>
    <t>-1628707637</t>
  </si>
  <si>
    <t>1876499659</t>
  </si>
  <si>
    <t>-49877054</t>
  </si>
  <si>
    <t>-1417313024</t>
  </si>
  <si>
    <t>-708032367</t>
  </si>
  <si>
    <t>249381904</t>
  </si>
  <si>
    <t>382115655</t>
  </si>
  <si>
    <t>-1122999673</t>
  </si>
  <si>
    <t>60421262</t>
  </si>
  <si>
    <t>-519042387</t>
  </si>
  <si>
    <t>1947994562</t>
  </si>
  <si>
    <t>1444705107</t>
  </si>
  <si>
    <t>1268978395</t>
  </si>
  <si>
    <t>846192541</t>
  </si>
  <si>
    <t>321808761</t>
  </si>
  <si>
    <t>-1619145064</t>
  </si>
  <si>
    <t>-820991321</t>
  </si>
  <si>
    <t>-1976542169</t>
  </si>
  <si>
    <t>-646366930</t>
  </si>
  <si>
    <t>-103658463</t>
  </si>
  <si>
    <t>-66679804</t>
  </si>
  <si>
    <t>-1065651590</t>
  </si>
  <si>
    <t>254653112</t>
  </si>
  <si>
    <t>-1762271242</t>
  </si>
  <si>
    <t>1057868189</t>
  </si>
  <si>
    <t>-1127261305</t>
  </si>
  <si>
    <t>2091726422</t>
  </si>
  <si>
    <t>1376789921</t>
  </si>
  <si>
    <t>-725321345</t>
  </si>
  <si>
    <t>-1876083371</t>
  </si>
  <si>
    <t>1965179703</t>
  </si>
  <si>
    <t>1230420421</t>
  </si>
  <si>
    <t>-2132926881</t>
  </si>
  <si>
    <t>-2031759532</t>
  </si>
  <si>
    <t>209819318</t>
  </si>
  <si>
    <t>-1897143718</t>
  </si>
  <si>
    <t>-672776885</t>
  </si>
  <si>
    <t>-1415558668</t>
  </si>
  <si>
    <t>-167563616</t>
  </si>
  <si>
    <t>1171517261</t>
  </si>
  <si>
    <t>-1679102613</t>
  </si>
  <si>
    <t>609185627</t>
  </si>
  <si>
    <t>-969228282</t>
  </si>
  <si>
    <t>-219344446</t>
  </si>
  <si>
    <t>-638120677</t>
  </si>
  <si>
    <t>326524754</t>
  </si>
  <si>
    <t>944085056</t>
  </si>
  <si>
    <t>1207626435</t>
  </si>
  <si>
    <t>880338692</t>
  </si>
  <si>
    <t>1462947938</t>
  </si>
  <si>
    <t>-733526506</t>
  </si>
  <si>
    <t>366731293</t>
  </si>
  <si>
    <t>647187153</t>
  </si>
  <si>
    <t>-1486794688</t>
  </si>
  <si>
    <t>1044248330</t>
  </si>
  <si>
    <t>-1864324837</t>
  </si>
  <si>
    <t>1444424079</t>
  </si>
  <si>
    <t>-1619496615</t>
  </si>
  <si>
    <t>-808351431</t>
  </si>
  <si>
    <t>2055698360</t>
  </si>
  <si>
    <t>-1264797821</t>
  </si>
  <si>
    <t>-1682466737</t>
  </si>
  <si>
    <t>1536068405</t>
  </si>
  <si>
    <t>1308047492</t>
  </si>
  <si>
    <t>588221084</t>
  </si>
  <si>
    <t>-722209441</t>
  </si>
  <si>
    <t>-274115145</t>
  </si>
  <si>
    <t>1706079349</t>
  </si>
  <si>
    <t>511 - Potrubie A-3-1</t>
  </si>
  <si>
    <t>-90301578</t>
  </si>
  <si>
    <t>-449018407</t>
  </si>
  <si>
    <t>-644986830</t>
  </si>
  <si>
    <t>-2035111900</t>
  </si>
  <si>
    <t>-392606660</t>
  </si>
  <si>
    <t>387821808</t>
  </si>
  <si>
    <t>-461890121</t>
  </si>
  <si>
    <t>1191720073</t>
  </si>
  <si>
    <t>-563324829</t>
  </si>
  <si>
    <t>-2140748874</t>
  </si>
  <si>
    <t>-239260175</t>
  </si>
  <si>
    <t>-1287017924</t>
  </si>
  <si>
    <t>-1689675510</t>
  </si>
  <si>
    <t>-1501599845</t>
  </si>
  <si>
    <t>-1247202666</t>
  </si>
  <si>
    <t>122764841</t>
  </si>
  <si>
    <t>-96570410</t>
  </si>
  <si>
    <t>736934078</t>
  </si>
  <si>
    <t>-1830813010</t>
  </si>
  <si>
    <t>209598150</t>
  </si>
  <si>
    <t>1178088960</t>
  </si>
  <si>
    <t>1993285324</t>
  </si>
  <si>
    <t>-1310683084</t>
  </si>
  <si>
    <t>-1610297139</t>
  </si>
  <si>
    <t>-1370327798</t>
  </si>
  <si>
    <t>2090054972</t>
  </si>
  <si>
    <t>733578828</t>
  </si>
  <si>
    <t>188581588</t>
  </si>
  <si>
    <t>-1269399976</t>
  </si>
  <si>
    <t>971584612</t>
  </si>
  <si>
    <t>763295081</t>
  </si>
  <si>
    <t>-852804788</t>
  </si>
  <si>
    <t>964555850</t>
  </si>
  <si>
    <t>605197805</t>
  </si>
  <si>
    <t>-1453548494</t>
  </si>
  <si>
    <t>1444311422</t>
  </si>
  <si>
    <t>-244598023</t>
  </si>
  <si>
    <t>1183477321</t>
  </si>
  <si>
    <t>-93356324</t>
  </si>
  <si>
    <t>593234812</t>
  </si>
  <si>
    <t>-2092247796</t>
  </si>
  <si>
    <t>195458414</t>
  </si>
  <si>
    <t>1299764560</t>
  </si>
  <si>
    <t>1999397325</t>
  </si>
  <si>
    <t>827156632</t>
  </si>
  <si>
    <t>-1411322685</t>
  </si>
  <si>
    <t>-970751304</t>
  </si>
  <si>
    <t>1636469853</t>
  </si>
  <si>
    <t>-494125914</t>
  </si>
  <si>
    <t>2114344692</t>
  </si>
  <si>
    <t>1300061247</t>
  </si>
  <si>
    <t>403416587</t>
  </si>
  <si>
    <t>365111446</t>
  </si>
  <si>
    <t>-690086309</t>
  </si>
  <si>
    <t>-772750118</t>
  </si>
  <si>
    <t>440002430</t>
  </si>
  <si>
    <t>-687430778</t>
  </si>
  <si>
    <t>368607630</t>
  </si>
  <si>
    <t>889186799</t>
  </si>
  <si>
    <t>852412303</t>
  </si>
  <si>
    <t>-1341881770</t>
  </si>
  <si>
    <t>44548831</t>
  </si>
  <si>
    <t>2081908234</t>
  </si>
  <si>
    <t>-843831405</t>
  </si>
  <si>
    <t>-732669014</t>
  </si>
  <si>
    <t>-879649685</t>
  </si>
  <si>
    <t>-634233555</t>
  </si>
  <si>
    <t>-1930070433</t>
  </si>
  <si>
    <t>-1739780787</t>
  </si>
  <si>
    <t>8656144</t>
  </si>
  <si>
    <t>-1872197959</t>
  </si>
  <si>
    <t>-405633215</t>
  </si>
  <si>
    <t>1989953387</t>
  </si>
  <si>
    <t>-2034135067</t>
  </si>
  <si>
    <t>5746790</t>
  </si>
  <si>
    <t>1610305506</t>
  </si>
  <si>
    <t>-2080155269</t>
  </si>
  <si>
    <t>-839368913</t>
  </si>
  <si>
    <t>-799111658</t>
  </si>
  <si>
    <t>123970071</t>
  </si>
  <si>
    <t>-1159350425</t>
  </si>
  <si>
    <t>1511370458</t>
  </si>
  <si>
    <t>-1355821202</t>
  </si>
  <si>
    <t>732935293</t>
  </si>
  <si>
    <t>512 - Potrubie A-4</t>
  </si>
  <si>
    <t>1536344310</t>
  </si>
  <si>
    <t>-1099780835</t>
  </si>
  <si>
    <t>722850154</t>
  </si>
  <si>
    <t>-1484203308</t>
  </si>
  <si>
    <t>-44527996</t>
  </si>
  <si>
    <t>1103742997</t>
  </si>
  <si>
    <t>490521994</t>
  </si>
  <si>
    <t>-1532670619</t>
  </si>
  <si>
    <t>1048529108</t>
  </si>
  <si>
    <t>2052117244</t>
  </si>
  <si>
    <t>565272261</t>
  </si>
  <si>
    <t>1412679093</t>
  </si>
  <si>
    <t>223661391</t>
  </si>
  <si>
    <t>-1254329509</t>
  </si>
  <si>
    <t>130288359</t>
  </si>
  <si>
    <t>877873698</t>
  </si>
  <si>
    <t>-1052153310</t>
  </si>
  <si>
    <t>2030887904</t>
  </si>
  <si>
    <t>-1941029854</t>
  </si>
  <si>
    <t>-2108807251</t>
  </si>
  <si>
    <t>2122532685</t>
  </si>
  <si>
    <t>-9207989</t>
  </si>
  <si>
    <t>-1022756246</t>
  </si>
  <si>
    <t>594333770</t>
  </si>
  <si>
    <t>-1358345521</t>
  </si>
  <si>
    <t>-1971275093</t>
  </si>
  <si>
    <t>2035038977</t>
  </si>
  <si>
    <t>-595910817</t>
  </si>
  <si>
    <t>-1229880877</t>
  </si>
  <si>
    <t>1429510468</t>
  </si>
  <si>
    <t>-1087684892</t>
  </si>
  <si>
    <t>-183388030</t>
  </si>
  <si>
    <t>-1070747816</t>
  </si>
  <si>
    <t>273821342</t>
  </si>
  <si>
    <t>-1256322718</t>
  </si>
  <si>
    <t>644415020</t>
  </si>
  <si>
    <t>-437844283</t>
  </si>
  <si>
    <t>184875220</t>
  </si>
  <si>
    <t>1205238170</t>
  </si>
  <si>
    <t>-2115197797</t>
  </si>
  <si>
    <t>-460044983</t>
  </si>
  <si>
    <t>55439920</t>
  </si>
  <si>
    <t>1302896205</t>
  </si>
  <si>
    <t>-1635643378</t>
  </si>
  <si>
    <t>-1260173530</t>
  </si>
  <si>
    <t>-272493686</t>
  </si>
  <si>
    <t>403246713</t>
  </si>
  <si>
    <t>-1193572445</t>
  </si>
  <si>
    <t>1821500762</t>
  </si>
  <si>
    <t>-2080727435</t>
  </si>
  <si>
    <t>-835155561</t>
  </si>
  <si>
    <t>1929965318</t>
  </si>
  <si>
    <t>960306178</t>
  </si>
  <si>
    <t>-901194136</t>
  </si>
  <si>
    <t>78577070</t>
  </si>
  <si>
    <t>243693973</t>
  </si>
  <si>
    <t>-1476917450</t>
  </si>
  <si>
    <t>1396989028</t>
  </si>
  <si>
    <t>1397454418</t>
  </si>
  <si>
    <t>-557571224</t>
  </si>
  <si>
    <t>-1375568684</t>
  </si>
  <si>
    <t>-1609504974</t>
  </si>
  <si>
    <t>1976269310</t>
  </si>
  <si>
    <t>1476230577</t>
  </si>
  <si>
    <t>-639396667</t>
  </si>
  <si>
    <t>106502785</t>
  </si>
  <si>
    <t>-1036598684</t>
  </si>
  <si>
    <t>-1325759039</t>
  </si>
  <si>
    <t>682230547</t>
  </si>
  <si>
    <t>-968173463</t>
  </si>
  <si>
    <t>-1775229188</t>
  </si>
  <si>
    <t>1327749342</t>
  </si>
  <si>
    <t>513 - Potrubie A-5</t>
  </si>
  <si>
    <t>-1245565317</t>
  </si>
  <si>
    <t>113157211.S</t>
  </si>
  <si>
    <t>Odstránenie podkladu alebo krytu z kameniva ťaženého v ploche do 200 m2 strojne, hr. vrstvy do 100 mm,  -0,16000t</t>
  </si>
  <si>
    <t>-212902056</t>
  </si>
  <si>
    <t>-60367876</t>
  </si>
  <si>
    <t>-209295398</t>
  </si>
  <si>
    <t>726578983</t>
  </si>
  <si>
    <t>-1184280411</t>
  </si>
  <si>
    <t>1391734744</t>
  </si>
  <si>
    <t>-411164132</t>
  </si>
  <si>
    <t>-1032594421</t>
  </si>
  <si>
    <t>1562146962</t>
  </si>
  <si>
    <t>2034548767</t>
  </si>
  <si>
    <t>-1233329261</t>
  </si>
  <si>
    <t>85657295</t>
  </si>
  <si>
    <t>1099668152</t>
  </si>
  <si>
    <t>1001214775</t>
  </si>
  <si>
    <t>1256035223</t>
  </si>
  <si>
    <t>881174489</t>
  </si>
  <si>
    <t>316478563</t>
  </si>
  <si>
    <t>-581836150</t>
  </si>
  <si>
    <t>793029647</t>
  </si>
  <si>
    <t>-1799737035</t>
  </si>
  <si>
    <t>-237354306</t>
  </si>
  <si>
    <t>-1690952881</t>
  </si>
  <si>
    <t>633708190</t>
  </si>
  <si>
    <t>92711316</t>
  </si>
  <si>
    <t>1344067883</t>
  </si>
  <si>
    <t>-1677780408</t>
  </si>
  <si>
    <t>-1186697373</t>
  </si>
  <si>
    <t>-433314966</t>
  </si>
  <si>
    <t>194121101</t>
  </si>
  <si>
    <t>1244470973</t>
  </si>
  <si>
    <t>553974752</t>
  </si>
  <si>
    <t>-606435299</t>
  </si>
  <si>
    <t>-2024552866</t>
  </si>
  <si>
    <t>-818504564</t>
  </si>
  <si>
    <t>286130055800.S</t>
  </si>
  <si>
    <t>Rúra HDPE PE100D 110x6,6 mm, dĺ. 100 m, DN 96.8, PN 10 (SDR17) pre tlakový rozvod vody</t>
  </si>
  <si>
    <t>1088398187</t>
  </si>
  <si>
    <t>-1951813291</t>
  </si>
  <si>
    <t>-1473971704</t>
  </si>
  <si>
    <t>1732925506</t>
  </si>
  <si>
    <t>-2142088919</t>
  </si>
  <si>
    <t>202951926</t>
  </si>
  <si>
    <t>-809167890</t>
  </si>
  <si>
    <t>77330921</t>
  </si>
  <si>
    <t>272717430</t>
  </si>
  <si>
    <t>-1072824856</t>
  </si>
  <si>
    <t>-1723488886</t>
  </si>
  <si>
    <t>1657257463</t>
  </si>
  <si>
    <t>-1461721789</t>
  </si>
  <si>
    <t>382295078</t>
  </si>
  <si>
    <t>1876316305</t>
  </si>
  <si>
    <t>-280357192</t>
  </si>
  <si>
    <t>-548588828</t>
  </si>
  <si>
    <t>-1795567453</t>
  </si>
  <si>
    <t>186810354</t>
  </si>
  <si>
    <t>278677715</t>
  </si>
  <si>
    <t>-873234340</t>
  </si>
  <si>
    <t>-1358542643</t>
  </si>
  <si>
    <t>-54562509</t>
  </si>
  <si>
    <t>981737936</t>
  </si>
  <si>
    <t>135804192</t>
  </si>
  <si>
    <t>-1351459204</t>
  </si>
  <si>
    <t>-1782500446</t>
  </si>
  <si>
    <t>-560500538</t>
  </si>
  <si>
    <t>-1460496419</t>
  </si>
  <si>
    <t>737220493</t>
  </si>
  <si>
    <t>-1845595296</t>
  </si>
  <si>
    <t>-19572239</t>
  </si>
  <si>
    <t>1251326116</t>
  </si>
  <si>
    <t>1041874847</t>
  </si>
  <si>
    <t>-1909744908</t>
  </si>
  <si>
    <t>1731612386</t>
  </si>
  <si>
    <t>167004367</t>
  </si>
  <si>
    <t>514 - Potrubie A-6</t>
  </si>
  <si>
    <t>-520944214</t>
  </si>
  <si>
    <t>-696904859</t>
  </si>
  <si>
    <t>-932105886</t>
  </si>
  <si>
    <t>1405184825</t>
  </si>
  <si>
    <t>-1188422771</t>
  </si>
  <si>
    <t>-70281456</t>
  </si>
  <si>
    <t>-283102733</t>
  </si>
  <si>
    <t>326124933</t>
  </si>
  <si>
    <t>-1646643611</t>
  </si>
  <si>
    <t>737493862</t>
  </si>
  <si>
    <t>-1554596945</t>
  </si>
  <si>
    <t>-751143392</t>
  </si>
  <si>
    <t>-715941942</t>
  </si>
  <si>
    <t>-1210472531</t>
  </si>
  <si>
    <t>1049990488</t>
  </si>
  <si>
    <t>1766273311</t>
  </si>
  <si>
    <t>-1199482727</t>
  </si>
  <si>
    <t>-1867952956</t>
  </si>
  <si>
    <t>1818561962</t>
  </si>
  <si>
    <t>1153474513</t>
  </si>
  <si>
    <t>-1907725277</t>
  </si>
  <si>
    <t>-661476702</t>
  </si>
  <si>
    <t>219913994</t>
  </si>
  <si>
    <t>-1767475977</t>
  </si>
  <si>
    <t>1471602171</t>
  </si>
  <si>
    <t>432133774</t>
  </si>
  <si>
    <t>-140502266</t>
  </si>
  <si>
    <t>1221717558</t>
  </si>
  <si>
    <t>-2099285224</t>
  </si>
  <si>
    <t>-851554756</t>
  </si>
  <si>
    <t>-1761644217</t>
  </si>
  <si>
    <t>-576201560</t>
  </si>
  <si>
    <t>1878971230</t>
  </si>
  <si>
    <t>1574011551</t>
  </si>
  <si>
    <t>1788494420</t>
  </si>
  <si>
    <t>-1727520210</t>
  </si>
  <si>
    <t>78439089</t>
  </si>
  <si>
    <t>878750860</t>
  </si>
  <si>
    <t>-465120798</t>
  </si>
  <si>
    <t>-693243178</t>
  </si>
  <si>
    <t>843753762</t>
  </si>
  <si>
    <t>-1832273714</t>
  </si>
  <si>
    <t>-394383743</t>
  </si>
  <si>
    <t>-580003258</t>
  </si>
  <si>
    <t>-836483823</t>
  </si>
  <si>
    <t>-2117188501</t>
  </si>
  <si>
    <t>-597347113</t>
  </si>
  <si>
    <t>-92000896</t>
  </si>
  <si>
    <t>420657637</t>
  </si>
  <si>
    <t>-498689081</t>
  </si>
  <si>
    <t>-902610358</t>
  </si>
  <si>
    <t>-302373126</t>
  </si>
  <si>
    <t>1157375430</t>
  </si>
  <si>
    <t>-278381702</t>
  </si>
  <si>
    <t>404079542</t>
  </si>
  <si>
    <t>-1966802286</t>
  </si>
  <si>
    <t>-285517335</t>
  </si>
  <si>
    <t>1183146678</t>
  </si>
  <si>
    <t>1058537312</t>
  </si>
  <si>
    <t>-251887650</t>
  </si>
  <si>
    <t>1640849628</t>
  </si>
  <si>
    <t>1651047663</t>
  </si>
  <si>
    <t>1360400110</t>
  </si>
  <si>
    <t>-237762523</t>
  </si>
  <si>
    <t>-150773988</t>
  </si>
  <si>
    <t>1746395521</t>
  </si>
  <si>
    <t>-494219049</t>
  </si>
  <si>
    <t>32216110</t>
  </si>
  <si>
    <t>-485274904</t>
  </si>
  <si>
    <t>-1107610596</t>
  </si>
  <si>
    <t>-871596278</t>
  </si>
  <si>
    <t>1545628377</t>
  </si>
  <si>
    <t>-1550347687</t>
  </si>
  <si>
    <t>-1395017298</t>
  </si>
  <si>
    <t>7 - SO 122 Domové vodovodné prípojky</t>
  </si>
  <si>
    <t>113107242.S</t>
  </si>
  <si>
    <t>Odstránenie krytu asfaltového v ploche nad 200 m2, hr. nad 50 do 100 mm,  -0,25000t</t>
  </si>
  <si>
    <t>-1962301514</t>
  </si>
  <si>
    <t>Odstránenie podkladu v ploche nad 200 m2 z kameniva ťaženého, hr. vrstvy 100 do 200 mm,  -0,24000t</t>
  </si>
  <si>
    <t>-163765269</t>
  </si>
  <si>
    <t>Odstránenie podkladu v ploche nad 200 m2 z kameniva hrubého drveného, hr.100 do 200 mm,  -0,23500t</t>
  </si>
  <si>
    <t>-658456110</t>
  </si>
  <si>
    <t>-1916943408</t>
  </si>
  <si>
    <t>-569354627</t>
  </si>
  <si>
    <t>-260649006</t>
  </si>
  <si>
    <t>1519449997</t>
  </si>
  <si>
    <t>Výkop ryhy šírky 600-2000mm horn.3 od 100 do 1000 m3</t>
  </si>
  <si>
    <t>-1838021497</t>
  </si>
  <si>
    <t>1799607068</t>
  </si>
  <si>
    <t>-1245305667</t>
  </si>
  <si>
    <t>550056359</t>
  </si>
  <si>
    <t>-896472548</t>
  </si>
  <si>
    <t>141721111.S</t>
  </si>
  <si>
    <t>Riadené horizont. vŕtanie v hornine tr.1-4 pre pretláč. PE rúr, hĺbky do 6 m, vonk. priem. do 63 mm</t>
  </si>
  <si>
    <t>-29492155</t>
  </si>
  <si>
    <t>286130046300.S</t>
  </si>
  <si>
    <t>Rúra HDPE PE100 D 63x3,8 mm, dĺ. 100 m, DN 55.4, PN 10 (SDR17) pre tlakový rozvod pitnej vody</t>
  </si>
  <si>
    <t>880855354</t>
  </si>
  <si>
    <t>-1731109849</t>
  </si>
  <si>
    <t>-310346442</t>
  </si>
  <si>
    <t>-182526973</t>
  </si>
  <si>
    <t>278016448</t>
  </si>
  <si>
    <t>715602620</t>
  </si>
  <si>
    <t>Poplatok za skládku - zemina a kamenivo (17 05) ostatné</t>
  </si>
  <si>
    <t>2126815012</t>
  </si>
  <si>
    <t>-255117659</t>
  </si>
  <si>
    <t>-858039424</t>
  </si>
  <si>
    <t>-1094464345</t>
  </si>
  <si>
    <t>912624559</t>
  </si>
  <si>
    <t>-1866118617</t>
  </si>
  <si>
    <t>-9038814</t>
  </si>
  <si>
    <t>1320865473</t>
  </si>
  <si>
    <t>-152357933</t>
  </si>
  <si>
    <t>1377893136</t>
  </si>
  <si>
    <t>486599611</t>
  </si>
  <si>
    <t>871171056.S</t>
  </si>
  <si>
    <t>Montáž vodovodného potrubia z dvojvsrtvového PE 100 SDR17/PN10 zváraných natupo D 32x2,0 mm</t>
  </si>
  <si>
    <t>1494658424</t>
  </si>
  <si>
    <t>286130046000.S</t>
  </si>
  <si>
    <t>Rúra HDPE PE100 D 32x1,9 mm, dĺ. 100 m, DN 28.2, PN 10 (SDR17) pre tlakový rozvod pitnej vody</t>
  </si>
  <si>
    <t>6094569</t>
  </si>
  <si>
    <t>879172199.S</t>
  </si>
  <si>
    <t>Príplatok k cene za montáž vodovodných prípojok DN od 32 do 80</t>
  </si>
  <si>
    <t>-223274941</t>
  </si>
  <si>
    <t>892241111.S</t>
  </si>
  <si>
    <t>Ostatné práce na rúrovom vedení, tlakové skúšky vodovodného potrubia DN do 80</t>
  </si>
  <si>
    <t>1397278964</t>
  </si>
  <si>
    <t>899401111.S</t>
  </si>
  <si>
    <t>Osadenie poklopu liatinového ventilového</t>
  </si>
  <si>
    <t>1826958941</t>
  </si>
  <si>
    <t>552410000300.S</t>
  </si>
  <si>
    <t>Poklop ventilový pre vodu, plyn</t>
  </si>
  <si>
    <t>532211146</t>
  </si>
  <si>
    <t>1483155696</t>
  </si>
  <si>
    <t>413810290</t>
  </si>
  <si>
    <t>655465922</t>
  </si>
  <si>
    <t>276956641</t>
  </si>
  <si>
    <t>-1453426754</t>
  </si>
  <si>
    <t>1052340928</t>
  </si>
  <si>
    <t>230203003.S</t>
  </si>
  <si>
    <t>Montáž objímky presuvnej PE 100 SDR 11 D 32 mm</t>
  </si>
  <si>
    <t>-758178920</t>
  </si>
  <si>
    <t>286530177500.S</t>
  </si>
  <si>
    <t>Presuvná objímka, elektrotvarovka PE 100 SDR 11 D 32 mm</t>
  </si>
  <si>
    <t>-83817922</t>
  </si>
  <si>
    <t>230203329.S</t>
  </si>
  <si>
    <t>Montáž prípojkového ventilu s navŕtavacou armatúrou s predĺženou odbočkou PE 100 SDR11 110/32 mm</t>
  </si>
  <si>
    <t>418760015</t>
  </si>
  <si>
    <t>286530165300.S</t>
  </si>
  <si>
    <t>Prípojkový ventil s predĺženou odbočkou, elektrotvarovka PE 100 SDR 11 D 110/32 mm</t>
  </si>
  <si>
    <t>516020899</t>
  </si>
  <si>
    <t>230203338.S</t>
  </si>
  <si>
    <t>Montáž prípojkového ventilu s navŕtavacou armatúrou s predĺženou odbočkou PE 100 SDR11 160/32 mm</t>
  </si>
  <si>
    <t>601608846</t>
  </si>
  <si>
    <t>286530166200.S</t>
  </si>
  <si>
    <t>Prípojkový ventil s predĺženou odbočkou, elektrotvarovka PE 100 SDR 11 D 160/32 mm</t>
  </si>
  <si>
    <t>-898211722</t>
  </si>
  <si>
    <t>230203403.S</t>
  </si>
  <si>
    <t>Montáž elektrotvaroviek klenuté dno PE 100 SDR11 D 32 mm</t>
  </si>
  <si>
    <t>-2123442503</t>
  </si>
  <si>
    <t>286530173400.S</t>
  </si>
  <si>
    <t>Elektrotvarovkové klenuté dno PE 100 SDR 11 D 32 mm</t>
  </si>
  <si>
    <t>-17088963</t>
  </si>
  <si>
    <t>230203424.S</t>
  </si>
  <si>
    <t>Montáž teleskopickej zemnej súpravy pre H&gt;1,2-1,8 m</t>
  </si>
  <si>
    <t>-2002673953</t>
  </si>
  <si>
    <t>160050523</t>
  </si>
  <si>
    <t>Teleskopická zemná súrpava pre navrtávaciu sedlovú armatúru s ventilom, výška 1,30 - 1,90m</t>
  </si>
  <si>
    <t>1430595223</t>
  </si>
  <si>
    <t>8 - SO 404 Elektrická NN prípojka pre vodojem</t>
  </si>
  <si>
    <t>131211101.S</t>
  </si>
  <si>
    <t>Hĺbenie jám v hornine tr. 3 súdržných - ručným náradím</t>
  </si>
  <si>
    <t>-811083055</t>
  </si>
  <si>
    <t>131211119.S</t>
  </si>
  <si>
    <t>Príplatok za lepivosť pri hĺbení jám ručným náradím v hornine tr. 3</t>
  </si>
  <si>
    <t>-970009618</t>
  </si>
  <si>
    <t>141721112.S</t>
  </si>
  <si>
    <t>Riadené horizont. vŕtanie v hornine tr.1-4 pre pretláč. PE rúr, hĺbky do 6m, vonk. priem.cez 63 do 90mm</t>
  </si>
  <si>
    <t>-1066682485</t>
  </si>
  <si>
    <t>162201101.S</t>
  </si>
  <si>
    <t>Vodorovné premiestnenie výkopku z horniny 1-4 do 20m</t>
  </si>
  <si>
    <t>598450499</t>
  </si>
  <si>
    <t>286130046700.S</t>
  </si>
  <si>
    <t>Rúra HDPE PE100 D 90x5,4 mm, dĺ. 12 m, DN 79.2, PN 10 (SDR17) pre tlakový rozvod pitnej vody</t>
  </si>
  <si>
    <t>1921079472</t>
  </si>
  <si>
    <t>273110001600.S</t>
  </si>
  <si>
    <t>Manžeta tesniaca gumová nedelená na prestup rúr a káblov, priemer do 100 mm</t>
  </si>
  <si>
    <t>1809251839</t>
  </si>
  <si>
    <t>275311116.S</t>
  </si>
  <si>
    <t>Základové pätky a bloky mostných konštrukcií z betónu prostého tr. C 16/20</t>
  </si>
  <si>
    <t>-540457033</t>
  </si>
  <si>
    <t>286110002000.S</t>
  </si>
  <si>
    <t>Rúra PVC-U hladký, kanalizačný, gravitačný systém Dxr 100x3,2 mm, dĺ. 1 m, SN8 - plnostenná</t>
  </si>
  <si>
    <t>-798295442</t>
  </si>
  <si>
    <t>286510003600.S</t>
  </si>
  <si>
    <t>Koleno PVC-U, DN 110x67°, 87° pre pre hladký, kanalizačný, gravitačný systém</t>
  </si>
  <si>
    <t>1972991384</t>
  </si>
  <si>
    <t>210010093.S</t>
  </si>
  <si>
    <t>Rúrka ohybná elektroinštalačná z HDPE, D 90 uložená voľne</t>
  </si>
  <si>
    <t>-1527244755</t>
  </si>
  <si>
    <t>286130072800.S</t>
  </si>
  <si>
    <t>Chránička tuhá dvojplášťová korugovaná DN 90, HDPE</t>
  </si>
  <si>
    <t>675644229</t>
  </si>
  <si>
    <t>210010705.S</t>
  </si>
  <si>
    <t>Rúrka elektroinštalačná hliníková, D 40 uložená pevne</t>
  </si>
  <si>
    <t>-1809092865</t>
  </si>
  <si>
    <t>286130072400.S</t>
  </si>
  <si>
    <t>Chránička tuhá dvojplášťová korugovaná DN 40, HDPE</t>
  </si>
  <si>
    <t>1278401588</t>
  </si>
  <si>
    <t>210100005.S</t>
  </si>
  <si>
    <t>Ukončenie vodičov v rozvádzač. vrátane zapojenia a vodičovej koncovky do 35 mm2</t>
  </si>
  <si>
    <t>1310396816</t>
  </si>
  <si>
    <t>345720005100.S</t>
  </si>
  <si>
    <t>Dutinka lisovacia DI 35-16 izolovaná</t>
  </si>
  <si>
    <t>-299386585</t>
  </si>
  <si>
    <t>354310013600.S</t>
  </si>
  <si>
    <t>Káblové oko hliníkové lisovacie 35 Al 617081</t>
  </si>
  <si>
    <t>648004322</t>
  </si>
  <si>
    <t>354310021700.S</t>
  </si>
  <si>
    <t>Káblové oko medené lisovacie CU 35x6 KU-L</t>
  </si>
  <si>
    <t>1923456588</t>
  </si>
  <si>
    <t>210101262.S</t>
  </si>
  <si>
    <t>NN spojky pre káble s plastovou izoláciou do 1kV  25-35 mm2 pre vonkajšie práce</t>
  </si>
  <si>
    <t>1596214226</t>
  </si>
  <si>
    <t>345820000300.S</t>
  </si>
  <si>
    <t>Spojka NN s polymérovou izoláciou POLJ-01/4x 10-35</t>
  </si>
  <si>
    <t>-431268846</t>
  </si>
  <si>
    <t>210120106.S</t>
  </si>
  <si>
    <t>Poistka nožová veľkost 000 do 160A 500 V</t>
  </si>
  <si>
    <t>-1984908755</t>
  </si>
  <si>
    <t>345290004500.S</t>
  </si>
  <si>
    <t>Poistková vložka nožová PNA000 16A gG, veľkosť 000</t>
  </si>
  <si>
    <t>1009218301</t>
  </si>
  <si>
    <t>345290004700.S</t>
  </si>
  <si>
    <t>Poistková vložka nožová PNA000 25A gG, veľkosť 000</t>
  </si>
  <si>
    <t>1752037570</t>
  </si>
  <si>
    <t>210193046.S</t>
  </si>
  <si>
    <t>Skriňa prípojková plastová SPP 6 - 6x160 A</t>
  </si>
  <si>
    <t>541444817</t>
  </si>
  <si>
    <t>357110014820.S</t>
  </si>
  <si>
    <t>Skriňa prípojková plastová SPP 6 zapustená do výklenku v stene, s 3. modulami krytu káblového priestoru</t>
  </si>
  <si>
    <t>2021121868</t>
  </si>
  <si>
    <t>210193053.S</t>
  </si>
  <si>
    <t>Skriňa RE plastová, trojfázová, jednotarifná 1 odberateľ</t>
  </si>
  <si>
    <t>2085189681</t>
  </si>
  <si>
    <t>357120005100.S</t>
  </si>
  <si>
    <t>Skriňa elektromerová RE 1.0 pilierová š.660 mm s 2. modulmi a okienkom, 2 x istič 3P-B16, 20, resp.25, 2 x istič 1P pred HDO, nulový mostík</t>
  </si>
  <si>
    <t>1651920642</t>
  </si>
  <si>
    <t>210252271.S</t>
  </si>
  <si>
    <t>Montáž pásky nerezovej bandimex</t>
  </si>
  <si>
    <t>-1049853344</t>
  </si>
  <si>
    <t>369160000300.S</t>
  </si>
  <si>
    <t>Objímka na stožiar - páska nerezová</t>
  </si>
  <si>
    <t>-890052994</t>
  </si>
  <si>
    <t>210270801.S</t>
  </si>
  <si>
    <t>Označovací káblový štítok z PVC rozmer 4x8 cm (15-22 znakov)</t>
  </si>
  <si>
    <t>-1296542189</t>
  </si>
  <si>
    <t>283810000400.S</t>
  </si>
  <si>
    <t>Štítok na označenie káblového vývodu</t>
  </si>
  <si>
    <t>477684008</t>
  </si>
  <si>
    <t>210902142.S</t>
  </si>
  <si>
    <t>Kábel hliníkový silový uložený v rúrke 1-AYKY 0,6/1 kV 4x35</t>
  </si>
  <si>
    <t>-1407027506</t>
  </si>
  <si>
    <t>341110030600.S</t>
  </si>
  <si>
    <t>Kábel hliníkový 1-AYKY 4x35 mm2</t>
  </si>
  <si>
    <t>-1676042762</t>
  </si>
  <si>
    <t>-1109972586</t>
  </si>
  <si>
    <t>-631897554</t>
  </si>
  <si>
    <t>460490012.S</t>
  </si>
  <si>
    <t>Rozvinutie a uloženie výstražnej fólie z PE do ryhy, šírka do 33 cm</t>
  </si>
  <si>
    <t>-1955139765</t>
  </si>
  <si>
    <t>Výstražná fóla PE, š. 300, farba červená</t>
  </si>
  <si>
    <t>-718407724</t>
  </si>
  <si>
    <t>553895188</t>
  </si>
  <si>
    <t>460620013.S</t>
  </si>
  <si>
    <t>Proviz. úprava terénu v zemine tr. 3, aby nerovnosti terénu neboli väčšie ako 2 cm od vodor.hladiny</t>
  </si>
  <si>
    <t>-1259360921</t>
  </si>
  <si>
    <t>HZS000214.S</t>
  </si>
  <si>
    <t>Stavebno montážne práce najnáročnejšie na odbornosť - prehliadky pracoviska a revízie (Tr. 4) v rozsahu viac ako 4 a menej ako 8 hodín</t>
  </si>
  <si>
    <t>-775067934</t>
  </si>
  <si>
    <t>Podpis:</t>
  </si>
  <si>
    <t>Dvere kovové 900x1970 mm L otočné jednostranné vlysové s uhoľníkovou zárubňou so zámkom cylindrickým</t>
  </si>
  <si>
    <t>Dvere kovové 900x1970 mm P otočné jednostranné vlysové s uhoľníkovou zárubňou so zámkom cylindrickým</t>
  </si>
  <si>
    <t>Koleno PVC-U, DN 160x87° hladká pre gravitačnú kanalizáciu KG potrubia</t>
  </si>
  <si>
    <t>Príruba špeciálna S2000 DN 100, PN16, D 110 mm, s istením proti posunu pre PE a PVC potrubia, z liatiny, na vodu, 0400</t>
  </si>
  <si>
    <t>Tvarovka liatinová spojka Multi-range hrdlo-hrdlo, DN 150, PN 10/16 s povrchovou úpravou, na vodu</t>
  </si>
  <si>
    <t>Poklop liatinový 600x600 mm, D400 kN, s tesnením, uzamykateľný</t>
  </si>
  <si>
    <t>Lak asfaltový penetr. SN v sudoch</t>
  </si>
  <si>
    <t>Lak asfaltový renov. SN v sudoch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</si>
</sst>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39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sz val="10"/>
      <color rgb="FFFFFFFF"/>
      <name val="Arial CE"/>
    </font>
    <font>
      <b/>
      <sz val="10"/>
      <color rgb="FFFFFFFF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8"/>
      <color theme="10"/>
      <name val="Wingdings 2"/>
      <charset val="2"/>
    </font>
    <font>
      <b/>
      <sz val="10"/>
      <color rgb="FF00336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family val="2"/>
      <scheme val="minor"/>
    </font>
    <font>
      <sz val="10"/>
      <color theme="1"/>
      <name val="Arial CE"/>
    </font>
    <font>
      <b/>
      <sz val="10"/>
      <color theme="1"/>
      <name val="Arial CE"/>
    </font>
  </fonts>
  <fills count="7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  <fill>
      <patternFill patternType="solid">
        <fgColor rgb="FFFCFFC9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6" fillId="0" borderId="0" applyNumberFormat="0" applyFill="0" applyBorder="0" applyAlignment="0" applyProtection="0"/>
  </cellStyleXfs>
  <cellXfs count="235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/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0" fontId="15" fillId="0" borderId="3" xfId="0" applyFont="1" applyBorder="1" applyAlignment="1">
      <alignment vertical="center"/>
    </xf>
    <xf numFmtId="0" fontId="0" fillId="4" borderId="0" xfId="0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18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0" fillId="0" borderId="0" xfId="0" applyFont="1" applyAlignment="1">
      <alignment horizontal="left" vertical="center"/>
    </xf>
    <xf numFmtId="0" fontId="0" fillId="0" borderId="15" xfId="0" applyBorder="1" applyAlignment="1">
      <alignment vertical="center"/>
    </xf>
    <xf numFmtId="0" fontId="0" fillId="5" borderId="7" xfId="0" applyFill="1" applyBorder="1" applyAlignment="1">
      <alignment vertical="center"/>
    </xf>
    <xf numFmtId="0" fontId="21" fillId="5" borderId="0" xfId="0" applyFont="1" applyFill="1" applyAlignment="1">
      <alignment horizontal="center" vertical="center"/>
    </xf>
    <xf numFmtId="0" fontId="22" fillId="0" borderId="16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4" fillId="0" borderId="3" xfId="0" applyFont="1" applyBorder="1" applyAlignment="1">
      <alignment vertical="center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vertical="center"/>
    </xf>
    <xf numFmtId="4" fontId="23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9" fillId="0" borderId="14" xfId="0" applyNumberFormat="1" applyFont="1" applyBorder="1" applyAlignment="1">
      <alignment vertical="center"/>
    </xf>
    <xf numFmtId="4" fontId="19" fillId="0" borderId="0" xfId="0" applyNumberFormat="1" applyFont="1" applyAlignment="1">
      <alignment vertical="center"/>
    </xf>
    <xf numFmtId="166" fontId="19" fillId="0" borderId="0" xfId="0" applyNumberFormat="1" applyFont="1" applyAlignment="1">
      <alignment vertical="center"/>
    </xf>
    <xf numFmtId="4" fontId="19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5" fillId="0" borderId="3" xfId="0" applyFont="1" applyBorder="1" applyAlignment="1">
      <alignment vertical="center"/>
    </xf>
    <xf numFmtId="0" fontId="25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7" fillId="0" borderId="14" xfId="0" applyNumberFormat="1" applyFont="1" applyBorder="1" applyAlignment="1">
      <alignment vertical="center"/>
    </xf>
    <xf numFmtId="4" fontId="27" fillId="0" borderId="0" xfId="0" applyNumberFormat="1" applyFont="1" applyAlignment="1">
      <alignment vertical="center"/>
    </xf>
    <xf numFmtId="166" fontId="27" fillId="0" borderId="0" xfId="0" applyNumberFormat="1" applyFont="1" applyAlignment="1">
      <alignment vertical="center"/>
    </xf>
    <xf numFmtId="4" fontId="27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28" fillId="0" borderId="0" xfId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1" fillId="0" borderId="14" xfId="0" applyNumberFormat="1" applyFont="1" applyBorder="1" applyAlignment="1">
      <alignment vertical="center"/>
    </xf>
    <xf numFmtId="4" fontId="1" fillId="0" borderId="0" xfId="0" applyNumberFormat="1" applyFont="1" applyAlignment="1">
      <alignment vertical="center"/>
    </xf>
    <xf numFmtId="166" fontId="1" fillId="0" borderId="0" xfId="0" applyNumberFormat="1" applyFont="1" applyAlignment="1">
      <alignment vertical="center"/>
    </xf>
    <xf numFmtId="4" fontId="1" fillId="0" borderId="15" xfId="0" applyNumberFormat="1" applyFont="1" applyBorder="1" applyAlignment="1">
      <alignment vertical="center"/>
    </xf>
    <xf numFmtId="4" fontId="27" fillId="0" borderId="19" xfId="0" applyNumberFormat="1" applyFont="1" applyBorder="1" applyAlignment="1">
      <alignment vertical="center"/>
    </xf>
    <xf numFmtId="4" fontId="27" fillId="0" borderId="20" xfId="0" applyNumberFormat="1" applyFont="1" applyBorder="1" applyAlignment="1">
      <alignment vertical="center"/>
    </xf>
    <xf numFmtId="166" fontId="27" fillId="0" borderId="20" xfId="0" applyNumberFormat="1" applyFont="1" applyBorder="1" applyAlignment="1">
      <alignment vertical="center"/>
    </xf>
    <xf numFmtId="4" fontId="27" fillId="0" borderId="21" xfId="0" applyNumberFormat="1" applyFont="1" applyBorder="1" applyAlignment="1">
      <alignment vertical="center"/>
    </xf>
    <xf numFmtId="0" fontId="30" fillId="0" borderId="0" xfId="0" applyFont="1" applyAlignment="1">
      <alignment horizontal="left" vertical="center"/>
    </xf>
    <xf numFmtId="0" fontId="0" fillId="0" borderId="3" xfId="0" applyBorder="1" applyAlignment="1">
      <alignment vertical="center" wrapText="1"/>
    </xf>
    <xf numFmtId="0" fontId="14" fillId="0" borderId="0" xfId="0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164" fontId="15" fillId="0" borderId="0" xfId="0" applyNumberFormat="1" applyFont="1" applyAlignment="1">
      <alignment horizontal="right" vertical="center"/>
    </xf>
    <xf numFmtId="0" fontId="0" fillId="5" borderId="0" xfId="0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21" fillId="5" borderId="0" xfId="0" applyFont="1" applyFill="1" applyAlignment="1">
      <alignment horizontal="left" vertical="center"/>
    </xf>
    <xf numFmtId="0" fontId="21" fillId="5" borderId="0" xfId="0" applyFont="1" applyFill="1" applyAlignment="1">
      <alignment horizontal="right" vertical="center"/>
    </xf>
    <xf numFmtId="0" fontId="31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21" fillId="5" borderId="16" xfId="0" applyFont="1" applyFill="1" applyBorder="1" applyAlignment="1">
      <alignment horizontal="center" vertical="center" wrapText="1"/>
    </xf>
    <xf numFmtId="0" fontId="21" fillId="5" borderId="17" xfId="0" applyFont="1" applyFill="1" applyBorder="1" applyAlignment="1">
      <alignment horizontal="center" vertical="center" wrapText="1"/>
    </xf>
    <xf numFmtId="0" fontId="21" fillId="5" borderId="18" xfId="0" applyFont="1" applyFill="1" applyBorder="1" applyAlignment="1">
      <alignment horizontal="center" vertical="center" wrapText="1"/>
    </xf>
    <xf numFmtId="0" fontId="21" fillId="5" borderId="0" xfId="0" applyFont="1" applyFill="1" applyAlignment="1">
      <alignment horizontal="center" vertical="center" wrapText="1"/>
    </xf>
    <xf numFmtId="4" fontId="23" fillId="0" borderId="0" xfId="0" applyNumberFormat="1" applyFont="1"/>
    <xf numFmtId="166" fontId="32" fillId="0" borderId="12" xfId="0" applyNumberFormat="1" applyFont="1" applyBorder="1"/>
    <xf numFmtId="166" fontId="32" fillId="0" borderId="13" xfId="0" applyNumberFormat="1" applyFont="1" applyBorder="1"/>
    <xf numFmtId="4" fontId="33" fillId="0" borderId="0" xfId="0" applyNumberFormat="1" applyFont="1" applyAlignment="1">
      <alignment vertical="center"/>
    </xf>
    <xf numFmtId="0" fontId="8" fillId="0" borderId="3" xfId="0" applyFont="1" applyBorder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Protection="1">
      <protection locked="0"/>
    </xf>
    <xf numFmtId="4" fontId="6" fillId="0" borderId="0" xfId="0" applyNumberFormat="1" applyFont="1"/>
    <xf numFmtId="0" fontId="8" fillId="0" borderId="14" xfId="0" applyFont="1" applyBorder="1"/>
    <xf numFmtId="166" fontId="8" fillId="0" borderId="0" xfId="0" applyNumberFormat="1" applyFont="1"/>
    <xf numFmtId="166" fontId="8" fillId="0" borderId="15" xfId="0" applyNumberFormat="1" applyFont="1" applyBorder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/>
    <xf numFmtId="0" fontId="0" fillId="0" borderId="3" xfId="0" applyBorder="1" applyAlignment="1" applyProtection="1">
      <alignment vertical="center"/>
      <protection locked="0"/>
    </xf>
    <xf numFmtId="0" fontId="21" fillId="0" borderId="22" xfId="0" applyFont="1" applyBorder="1" applyAlignment="1" applyProtection="1">
      <alignment horizontal="center" vertical="center"/>
      <protection locked="0"/>
    </xf>
    <xf numFmtId="49" fontId="21" fillId="0" borderId="22" xfId="0" applyNumberFormat="1" applyFont="1" applyBorder="1" applyAlignment="1" applyProtection="1">
      <alignment horizontal="left" vertical="center" wrapText="1"/>
      <protection locked="0"/>
    </xf>
    <xf numFmtId="0" fontId="21" fillId="0" borderId="22" xfId="0" applyFont="1" applyBorder="1" applyAlignment="1" applyProtection="1">
      <alignment horizontal="left" vertical="center" wrapText="1"/>
      <protection locked="0"/>
    </xf>
    <xf numFmtId="0" fontId="21" fillId="0" borderId="22" xfId="0" applyFont="1" applyBorder="1" applyAlignment="1" applyProtection="1">
      <alignment horizontal="center" vertical="center" wrapText="1"/>
      <protection locked="0"/>
    </xf>
    <xf numFmtId="167" fontId="21" fillId="0" borderId="22" xfId="0" applyNumberFormat="1" applyFont="1" applyBorder="1" applyAlignment="1" applyProtection="1">
      <alignment vertical="center"/>
      <protection locked="0"/>
    </xf>
    <xf numFmtId="4" fontId="21" fillId="3" borderId="22" xfId="0" applyNumberFormat="1" applyFont="1" applyFill="1" applyBorder="1" applyAlignment="1" applyProtection="1">
      <alignment vertical="center"/>
      <protection locked="0"/>
    </xf>
    <xf numFmtId="4" fontId="21" fillId="0" borderId="22" xfId="0" applyNumberFormat="1" applyFont="1" applyBorder="1" applyAlignment="1" applyProtection="1">
      <alignment vertical="center"/>
      <protection locked="0"/>
    </xf>
    <xf numFmtId="0" fontId="0" fillId="0" borderId="22" xfId="0" applyBorder="1" applyAlignment="1" applyProtection="1">
      <alignment vertical="center"/>
      <protection locked="0"/>
    </xf>
    <xf numFmtId="0" fontId="22" fillId="3" borderId="14" xfId="0" applyFont="1" applyFill="1" applyBorder="1" applyAlignment="1" applyProtection="1">
      <alignment horizontal="left" vertical="center"/>
      <protection locked="0"/>
    </xf>
    <xf numFmtId="0" fontId="22" fillId="0" borderId="0" xfId="0" applyFont="1" applyAlignment="1">
      <alignment horizontal="center" vertical="center"/>
    </xf>
    <xf numFmtId="166" fontId="22" fillId="0" borderId="0" xfId="0" applyNumberFormat="1" applyFont="1" applyAlignment="1">
      <alignment vertical="center"/>
    </xf>
    <xf numFmtId="166" fontId="22" fillId="0" borderId="15" xfId="0" applyNumberFormat="1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4" fontId="0" fillId="0" borderId="0" xfId="0" applyNumberFormat="1" applyAlignment="1">
      <alignment vertical="center"/>
    </xf>
    <xf numFmtId="0" fontId="34" fillId="0" borderId="22" xfId="0" applyFont="1" applyBorder="1" applyAlignment="1" applyProtection="1">
      <alignment horizontal="center" vertical="center"/>
      <protection locked="0"/>
    </xf>
    <xf numFmtId="49" fontId="34" fillId="0" borderId="22" xfId="0" applyNumberFormat="1" applyFont="1" applyBorder="1" applyAlignment="1" applyProtection="1">
      <alignment horizontal="left" vertical="center" wrapText="1"/>
      <protection locked="0"/>
    </xf>
    <xf numFmtId="0" fontId="34" fillId="0" borderId="22" xfId="0" applyFont="1" applyBorder="1" applyAlignment="1" applyProtection="1">
      <alignment horizontal="left" vertical="center" wrapText="1"/>
      <protection locked="0"/>
    </xf>
    <xf numFmtId="0" fontId="34" fillId="0" borderId="22" xfId="0" applyFont="1" applyBorder="1" applyAlignment="1" applyProtection="1">
      <alignment horizontal="center" vertical="center" wrapText="1"/>
      <protection locked="0"/>
    </xf>
    <xf numFmtId="167" fontId="34" fillId="0" borderId="22" xfId="0" applyNumberFormat="1" applyFont="1" applyBorder="1" applyAlignment="1" applyProtection="1">
      <alignment vertical="center"/>
      <protection locked="0"/>
    </xf>
    <xf numFmtId="4" fontId="34" fillId="3" borderId="22" xfId="0" applyNumberFormat="1" applyFont="1" applyFill="1" applyBorder="1" applyAlignment="1" applyProtection="1">
      <alignment vertical="center"/>
      <protection locked="0"/>
    </xf>
    <xf numFmtId="4" fontId="34" fillId="0" borderId="22" xfId="0" applyNumberFormat="1" applyFont="1" applyBorder="1" applyAlignment="1" applyProtection="1">
      <alignment vertical="center"/>
      <protection locked="0"/>
    </xf>
    <xf numFmtId="0" fontId="35" fillId="0" borderId="22" xfId="0" applyFont="1" applyBorder="1" applyAlignment="1" applyProtection="1">
      <alignment vertical="center"/>
      <protection locked="0"/>
    </xf>
    <xf numFmtId="0" fontId="35" fillId="0" borderId="3" xfId="0" applyFont="1" applyBorder="1" applyAlignment="1">
      <alignment vertical="center"/>
    </xf>
    <xf numFmtId="0" fontId="34" fillId="3" borderId="14" xfId="0" applyFont="1" applyFill="1" applyBorder="1" applyAlignment="1" applyProtection="1">
      <alignment horizontal="left" vertical="center"/>
      <protection locked="0"/>
    </xf>
    <xf numFmtId="0" fontId="34" fillId="0" borderId="0" xfId="0" applyFont="1" applyAlignment="1">
      <alignment horizontal="center" vertical="center"/>
    </xf>
    <xf numFmtId="0" fontId="22" fillId="3" borderId="19" xfId="0" applyFont="1" applyFill="1" applyBorder="1" applyAlignment="1" applyProtection="1">
      <alignment horizontal="left" vertical="center"/>
      <protection locked="0"/>
    </xf>
    <xf numFmtId="0" fontId="22" fillId="0" borderId="20" xfId="0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166" fontId="22" fillId="0" borderId="20" xfId="0" applyNumberFormat="1" applyFont="1" applyBorder="1" applyAlignment="1">
      <alignment vertical="center"/>
    </xf>
    <xf numFmtId="166" fontId="22" fillId="0" borderId="21" xfId="0" applyNumberFormat="1" applyFont="1" applyBorder="1" applyAlignment="1">
      <alignment vertical="center"/>
    </xf>
    <xf numFmtId="167" fontId="21" fillId="3" borderId="22" xfId="0" applyNumberFormat="1" applyFont="1" applyFill="1" applyBorder="1" applyAlignment="1" applyProtection="1">
      <alignment vertical="center"/>
      <protection locked="0"/>
    </xf>
    <xf numFmtId="0" fontId="34" fillId="3" borderId="19" xfId="0" applyFont="1" applyFill="1" applyBorder="1" applyAlignment="1" applyProtection="1">
      <alignment horizontal="left" vertical="center"/>
      <protection locked="0"/>
    </xf>
    <xf numFmtId="0" fontId="34" fillId="0" borderId="20" xfId="0" applyFont="1" applyBorder="1" applyAlignment="1">
      <alignment horizontal="center" vertical="center"/>
    </xf>
    <xf numFmtId="0" fontId="37" fillId="0" borderId="0" xfId="0" applyFont="1" applyAlignment="1">
      <alignment vertical="center"/>
    </xf>
    <xf numFmtId="0" fontId="18" fillId="6" borderId="4" xfId="0" applyFont="1" applyFill="1" applyBorder="1" applyAlignment="1">
      <alignment horizontal="left" vertical="center"/>
    </xf>
    <xf numFmtId="0" fontId="0" fillId="6" borderId="4" xfId="0" applyFill="1" applyBorder="1" applyAlignment="1">
      <alignment vertical="center"/>
    </xf>
    <xf numFmtId="0" fontId="0" fillId="6" borderId="0" xfId="0" applyFill="1"/>
    <xf numFmtId="0" fontId="1" fillId="6" borderId="5" xfId="0" applyFont="1" applyFill="1" applyBorder="1" applyAlignment="1">
      <alignment horizontal="left" vertical="center"/>
    </xf>
    <xf numFmtId="0" fontId="0" fillId="6" borderId="5" xfId="0" applyFill="1" applyBorder="1" applyAlignment="1">
      <alignment vertical="center"/>
    </xf>
    <xf numFmtId="164" fontId="37" fillId="6" borderId="0" xfId="0" applyNumberFormat="1" applyFont="1" applyFill="1" applyAlignment="1">
      <alignment horizontal="right" vertical="center"/>
    </xf>
    <xf numFmtId="0" fontId="2" fillId="0" borderId="0" xfId="0" applyFont="1" applyAlignment="1" applyProtection="1">
      <alignment horizontal="left" vertical="center"/>
      <protection locked="0"/>
    </xf>
    <xf numFmtId="0" fontId="29" fillId="0" borderId="0" xfId="0" applyFont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4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4" fontId="26" fillId="0" borderId="0" xfId="0" applyNumberFormat="1" applyFont="1" applyAlignment="1">
      <alignment vertical="center"/>
    </xf>
    <xf numFmtId="0" fontId="26" fillId="0" borderId="0" xfId="0" applyFont="1" applyAlignment="1">
      <alignment vertical="center"/>
    </xf>
    <xf numFmtId="4" fontId="26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0" fontId="21" fillId="5" borderId="7" xfId="0" applyFont="1" applyFill="1" applyBorder="1" applyAlignment="1">
      <alignment horizontal="center" vertical="center"/>
    </xf>
    <xf numFmtId="0" fontId="21" fillId="5" borderId="7" xfId="0" applyFont="1" applyFill="1" applyBorder="1" applyAlignment="1">
      <alignment horizontal="left" vertical="center"/>
    </xf>
    <xf numFmtId="0" fontId="21" fillId="5" borderId="6" xfId="0" applyFont="1" applyFill="1" applyBorder="1" applyAlignment="1">
      <alignment horizontal="center" vertical="center"/>
    </xf>
    <xf numFmtId="4" fontId="23" fillId="0" borderId="0" xfId="0" applyNumberFormat="1" applyFont="1" applyAlignment="1">
      <alignment horizontal="right" vertical="center"/>
    </xf>
    <xf numFmtId="4" fontId="23" fillId="0" borderId="0" xfId="0" applyNumberFormat="1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left" vertical="center"/>
    </xf>
    <xf numFmtId="0" fontId="20" fillId="0" borderId="14" xfId="0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1" fillId="5" borderId="8" xfId="0" applyFont="1" applyFill="1" applyBorder="1" applyAlignment="1">
      <alignment horizontal="left" vertical="center"/>
    </xf>
    <xf numFmtId="0" fontId="21" fillId="5" borderId="7" xfId="0" applyFont="1" applyFill="1" applyBorder="1" applyAlignment="1">
      <alignment horizontal="right" vertical="center"/>
    </xf>
    <xf numFmtId="164" fontId="15" fillId="0" borderId="0" xfId="0" applyNumberFormat="1" applyFont="1" applyAlignment="1">
      <alignment horizontal="left" vertical="center"/>
    </xf>
    <xf numFmtId="0" fontId="15" fillId="0" borderId="0" xfId="0" applyFont="1" applyAlignment="1">
      <alignment vertical="center"/>
    </xf>
    <xf numFmtId="4" fontId="16" fillId="0" borderId="0" xfId="0" applyNumberFormat="1" applyFont="1" applyAlignment="1">
      <alignment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7" xfId="0" applyFill="1" applyBorder="1" applyAlignment="1">
      <alignment vertical="center"/>
    </xf>
    <xf numFmtId="0" fontId="0" fillId="4" borderId="8" xfId="0" applyFill="1" applyBorder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0" fillId="0" borderId="0" xfId="0"/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 wrapText="1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" fontId="14" fillId="0" borderId="5" xfId="0" applyNumberFormat="1" applyFont="1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4" fontId="38" fillId="0" borderId="0" xfId="0" applyNumberFormat="1" applyFont="1" applyAlignment="1">
      <alignment vertical="center"/>
    </xf>
    <xf numFmtId="0" fontId="37" fillId="0" borderId="0" xfId="0" applyFont="1" applyAlignment="1">
      <alignment vertical="center"/>
    </xf>
    <xf numFmtId="164" fontId="37" fillId="6" borderId="0" xfId="0" applyNumberFormat="1" applyFont="1" applyFill="1" applyAlignment="1">
      <alignment horizontal="left" vertical="center"/>
    </xf>
    <xf numFmtId="0" fontId="37" fillId="6" borderId="0" xfId="0" applyFont="1" applyFill="1" applyAlignment="1">
      <alignment vertical="center"/>
    </xf>
    <xf numFmtId="4" fontId="17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2" fillId="0" borderId="0" xfId="0" applyFont="1" applyAlignment="1" applyProtection="1">
      <alignment horizontal="left" vertical="center"/>
      <protection locked="0"/>
    </xf>
    <xf numFmtId="0" fontId="34" fillId="0" borderId="22" xfId="0" applyFont="1" applyFill="1" applyBorder="1" applyAlignment="1" applyProtection="1">
      <alignment horizontal="left" vertical="center" wrapText="1"/>
      <protection locked="0"/>
    </xf>
  </cellXfs>
  <cellStyles count="2">
    <cellStyle name="Hypertextové prepojenie" xfId="1" builtinId="8"/>
    <cellStyle name="Normálna" xfId="0" builtinId="0" customBuiltin="1"/>
  </cellStyles>
  <dxfs count="0"/>
  <tableStyles count="0"/>
  <colors>
    <mruColors>
      <color rgb="FFFCFF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125"/>
  <sheetViews>
    <sheetView showGridLines="0" tabSelected="1" workbookViewId="0">
      <selection activeCell="AR30" sqref="AR30"/>
    </sheetView>
  </sheetViews>
  <sheetFormatPr baseColWidth="10" defaultRowHeight="11"/>
  <cols>
    <col min="1" max="1" width="8.25" customWidth="1"/>
    <col min="2" max="2" width="1.75" customWidth="1"/>
    <col min="3" max="3" width="4.25" customWidth="1"/>
    <col min="4" max="33" width="2.75" customWidth="1"/>
    <col min="34" max="34" width="3.25" customWidth="1"/>
    <col min="35" max="35" width="31.75" customWidth="1"/>
    <col min="36" max="37" width="2.5" customWidth="1"/>
    <col min="38" max="38" width="8.25" customWidth="1"/>
    <col min="39" max="39" width="3.25" customWidth="1"/>
    <col min="40" max="40" width="13.25" customWidth="1"/>
    <col min="41" max="41" width="7.5" customWidth="1"/>
    <col min="42" max="42" width="4.25" customWidth="1"/>
    <col min="43" max="43" width="15.75" hidden="1" customWidth="1"/>
    <col min="44" max="44" width="13.75" customWidth="1"/>
    <col min="45" max="47" width="25.75" hidden="1" customWidth="1"/>
    <col min="48" max="49" width="21.75" hidden="1" customWidth="1"/>
    <col min="50" max="51" width="25" hidden="1" customWidth="1"/>
    <col min="52" max="52" width="21.75" hidden="1" customWidth="1"/>
    <col min="53" max="53" width="19.25" hidden="1" customWidth="1"/>
    <col min="54" max="54" width="25" hidden="1" customWidth="1"/>
    <col min="55" max="55" width="21.75" hidden="1" customWidth="1"/>
    <col min="56" max="56" width="19.25" hidden="1" customWidth="1"/>
    <col min="57" max="57" width="66.5" customWidth="1"/>
    <col min="71" max="91" width="9.25" hidden="1"/>
  </cols>
  <sheetData>
    <row r="1" spans="1:74">
      <c r="A1" s="12" t="s">
        <v>0</v>
      </c>
      <c r="AZ1" s="12" t="s">
        <v>1</v>
      </c>
      <c r="BA1" s="12" t="s">
        <v>2</v>
      </c>
      <c r="BB1" s="12" t="s">
        <v>1</v>
      </c>
      <c r="BT1" s="12" t="s">
        <v>3</v>
      </c>
      <c r="BU1" s="12" t="s">
        <v>3</v>
      </c>
      <c r="BV1" s="12" t="s">
        <v>4</v>
      </c>
    </row>
    <row r="2" spans="1:74" ht="37" customHeight="1">
      <c r="AR2" s="210" t="s">
        <v>5</v>
      </c>
      <c r="AS2" s="211"/>
      <c r="AT2" s="211"/>
      <c r="AU2" s="211"/>
      <c r="AV2" s="211"/>
      <c r="AW2" s="211"/>
      <c r="AX2" s="211"/>
      <c r="AY2" s="211"/>
      <c r="AZ2" s="211"/>
      <c r="BA2" s="211"/>
      <c r="BB2" s="211"/>
      <c r="BC2" s="211"/>
      <c r="BD2" s="211"/>
      <c r="BE2" s="211"/>
      <c r="BS2" s="13" t="s">
        <v>6</v>
      </c>
      <c r="BT2" s="13" t="s">
        <v>7</v>
      </c>
    </row>
    <row r="3" spans="1:74" ht="7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6"/>
      <c r="BS3" s="13" t="s">
        <v>6</v>
      </c>
      <c r="BT3" s="13" t="s">
        <v>7</v>
      </c>
    </row>
    <row r="4" spans="1:74" ht="25" customHeight="1">
      <c r="B4" s="16"/>
      <c r="D4" s="17" t="s">
        <v>8</v>
      </c>
      <c r="AR4" s="16"/>
      <c r="AS4" s="18" t="s">
        <v>9</v>
      </c>
      <c r="BE4" s="19" t="s">
        <v>10</v>
      </c>
      <c r="BS4" s="13" t="s">
        <v>11</v>
      </c>
    </row>
    <row r="5" spans="1:74" ht="12" customHeight="1">
      <c r="B5" s="16"/>
      <c r="D5" s="20" t="s">
        <v>12</v>
      </c>
      <c r="K5" s="215" t="s">
        <v>13</v>
      </c>
      <c r="L5" s="211"/>
      <c r="M5" s="211"/>
      <c r="N5" s="211"/>
      <c r="O5" s="211"/>
      <c r="P5" s="211"/>
      <c r="Q5" s="211"/>
      <c r="R5" s="211"/>
      <c r="S5" s="211"/>
      <c r="T5" s="211"/>
      <c r="U5" s="211"/>
      <c r="V5" s="211"/>
      <c r="W5" s="211"/>
      <c r="X5" s="211"/>
      <c r="Y5" s="211"/>
      <c r="Z5" s="211"/>
      <c r="AA5" s="211"/>
      <c r="AB5" s="211"/>
      <c r="AC5" s="211"/>
      <c r="AD5" s="211"/>
      <c r="AE5" s="211"/>
      <c r="AF5" s="211"/>
      <c r="AG5" s="211"/>
      <c r="AH5" s="211"/>
      <c r="AI5" s="211"/>
      <c r="AJ5" s="211"/>
      <c r="AR5" s="16"/>
      <c r="BE5" s="212" t="s">
        <v>14</v>
      </c>
      <c r="BS5" s="13" t="s">
        <v>6</v>
      </c>
    </row>
    <row r="6" spans="1:74" ht="37" customHeight="1">
      <c r="B6" s="16"/>
      <c r="D6" s="22" t="s">
        <v>15</v>
      </c>
      <c r="K6" s="216" t="s">
        <v>16</v>
      </c>
      <c r="L6" s="211"/>
      <c r="M6" s="211"/>
      <c r="N6" s="211"/>
      <c r="O6" s="211"/>
      <c r="P6" s="211"/>
      <c r="Q6" s="211"/>
      <c r="R6" s="211"/>
      <c r="S6" s="211"/>
      <c r="T6" s="211"/>
      <c r="U6" s="211"/>
      <c r="V6" s="211"/>
      <c r="W6" s="211"/>
      <c r="X6" s="211"/>
      <c r="Y6" s="211"/>
      <c r="Z6" s="211"/>
      <c r="AA6" s="211"/>
      <c r="AB6" s="211"/>
      <c r="AC6" s="211"/>
      <c r="AD6" s="211"/>
      <c r="AE6" s="211"/>
      <c r="AF6" s="211"/>
      <c r="AG6" s="211"/>
      <c r="AH6" s="211"/>
      <c r="AI6" s="211"/>
      <c r="AJ6" s="211"/>
      <c r="AR6" s="16"/>
      <c r="BE6" s="213"/>
      <c r="BS6" s="13" t="s">
        <v>6</v>
      </c>
    </row>
    <row r="7" spans="1:74" ht="12" customHeight="1">
      <c r="B7" s="16"/>
      <c r="D7" s="23" t="s">
        <v>17</v>
      </c>
      <c r="K7" s="21" t="s">
        <v>1</v>
      </c>
      <c r="AK7" s="23" t="s">
        <v>18</v>
      </c>
      <c r="AN7" s="21" t="s">
        <v>1</v>
      </c>
      <c r="AR7" s="16"/>
      <c r="BE7" s="213"/>
      <c r="BS7" s="13" t="s">
        <v>6</v>
      </c>
    </row>
    <row r="8" spans="1:74" ht="12" customHeight="1">
      <c r="B8" s="16"/>
      <c r="D8" s="23" t="s">
        <v>19</v>
      </c>
      <c r="K8" s="21" t="s">
        <v>20</v>
      </c>
      <c r="AK8" s="23" t="s">
        <v>21</v>
      </c>
      <c r="AN8" s="24" t="s">
        <v>27</v>
      </c>
      <c r="AR8" s="16"/>
      <c r="BE8" s="213"/>
      <c r="BS8" s="13" t="s">
        <v>6</v>
      </c>
    </row>
    <row r="9" spans="1:74" ht="14.5" customHeight="1">
      <c r="B9" s="16"/>
      <c r="AR9" s="16"/>
      <c r="BE9" s="213"/>
      <c r="BS9" s="13" t="s">
        <v>6</v>
      </c>
    </row>
    <row r="10" spans="1:74" ht="12" customHeight="1">
      <c r="B10" s="16"/>
      <c r="D10" s="23" t="s">
        <v>22</v>
      </c>
      <c r="AK10" s="23" t="s">
        <v>23</v>
      </c>
      <c r="AN10" s="21" t="s">
        <v>1</v>
      </c>
      <c r="AR10" s="16"/>
      <c r="BE10" s="213"/>
      <c r="BS10" s="13" t="s">
        <v>6</v>
      </c>
    </row>
    <row r="11" spans="1:74" ht="18.5" customHeight="1">
      <c r="B11" s="16"/>
      <c r="E11" s="21" t="s">
        <v>24</v>
      </c>
      <c r="AK11" s="23" t="s">
        <v>25</v>
      </c>
      <c r="AN11" s="21" t="s">
        <v>1</v>
      </c>
      <c r="AR11" s="16"/>
      <c r="BE11" s="213"/>
      <c r="BS11" s="13" t="s">
        <v>6</v>
      </c>
    </row>
    <row r="12" spans="1:74" ht="7" customHeight="1">
      <c r="B12" s="16"/>
      <c r="AR12" s="16"/>
      <c r="BE12" s="213"/>
      <c r="BS12" s="13" t="s">
        <v>6</v>
      </c>
    </row>
    <row r="13" spans="1:74" ht="12" customHeight="1">
      <c r="B13" s="16"/>
      <c r="D13" s="23" t="s">
        <v>26</v>
      </c>
      <c r="AK13" s="23" t="s">
        <v>23</v>
      </c>
      <c r="AN13" s="25" t="s">
        <v>27</v>
      </c>
      <c r="AR13" s="16"/>
      <c r="BE13" s="213"/>
      <c r="BS13" s="13" t="s">
        <v>6</v>
      </c>
    </row>
    <row r="14" spans="1:74" ht="13">
      <c r="B14" s="16"/>
      <c r="E14" s="217" t="s">
        <v>27</v>
      </c>
      <c r="F14" s="218"/>
      <c r="G14" s="218"/>
      <c r="H14" s="218"/>
      <c r="I14" s="218"/>
      <c r="J14" s="218"/>
      <c r="K14" s="218"/>
      <c r="L14" s="218"/>
      <c r="M14" s="218"/>
      <c r="N14" s="218"/>
      <c r="O14" s="218"/>
      <c r="P14" s="218"/>
      <c r="Q14" s="218"/>
      <c r="R14" s="218"/>
      <c r="S14" s="218"/>
      <c r="T14" s="218"/>
      <c r="U14" s="218"/>
      <c r="V14" s="218"/>
      <c r="W14" s="218"/>
      <c r="X14" s="218"/>
      <c r="Y14" s="218"/>
      <c r="Z14" s="218"/>
      <c r="AA14" s="218"/>
      <c r="AB14" s="218"/>
      <c r="AC14" s="218"/>
      <c r="AD14" s="218"/>
      <c r="AE14" s="218"/>
      <c r="AF14" s="218"/>
      <c r="AG14" s="218"/>
      <c r="AH14" s="218"/>
      <c r="AI14" s="218"/>
      <c r="AJ14" s="218"/>
      <c r="AK14" s="23" t="s">
        <v>25</v>
      </c>
      <c r="AN14" s="25" t="s">
        <v>27</v>
      </c>
      <c r="AR14" s="16"/>
      <c r="BE14" s="213"/>
      <c r="BS14" s="13" t="s">
        <v>6</v>
      </c>
    </row>
    <row r="15" spans="1:74" ht="7" customHeight="1">
      <c r="B15" s="16"/>
      <c r="AR15" s="16"/>
      <c r="BE15" s="213"/>
      <c r="BS15" s="13" t="s">
        <v>3</v>
      </c>
    </row>
    <row r="16" spans="1:74" ht="12" customHeight="1">
      <c r="B16" s="16"/>
      <c r="D16" s="23" t="s">
        <v>28</v>
      </c>
      <c r="AK16" s="23" t="s">
        <v>23</v>
      </c>
      <c r="AN16" s="21" t="s">
        <v>1</v>
      </c>
      <c r="AR16" s="16"/>
      <c r="BE16" s="213"/>
      <c r="BS16" s="13" t="s">
        <v>3</v>
      </c>
    </row>
    <row r="17" spans="2:71" ht="18.5" customHeight="1">
      <c r="B17" s="16"/>
      <c r="E17" s="21" t="s">
        <v>24</v>
      </c>
      <c r="AK17" s="23" t="s">
        <v>25</v>
      </c>
      <c r="AN17" s="21" t="s">
        <v>1</v>
      </c>
      <c r="AR17" s="16"/>
      <c r="BE17" s="213"/>
      <c r="BS17" s="13" t="s">
        <v>29</v>
      </c>
    </row>
    <row r="18" spans="2:71" ht="7" customHeight="1">
      <c r="B18" s="16"/>
      <c r="AR18" s="16"/>
      <c r="BE18" s="213"/>
      <c r="BS18" s="13" t="s">
        <v>6</v>
      </c>
    </row>
    <row r="19" spans="2:71" ht="12" customHeight="1">
      <c r="B19" s="16"/>
      <c r="D19" s="23" t="s">
        <v>30</v>
      </c>
      <c r="AK19" s="23" t="s">
        <v>23</v>
      </c>
      <c r="AN19" s="21" t="s">
        <v>1</v>
      </c>
      <c r="AR19" s="16"/>
      <c r="BE19" s="213"/>
      <c r="BS19" s="13" t="s">
        <v>6</v>
      </c>
    </row>
    <row r="20" spans="2:71" ht="18.5" customHeight="1">
      <c r="B20" s="16"/>
      <c r="E20" s="21" t="s">
        <v>24</v>
      </c>
      <c r="AK20" s="23" t="s">
        <v>25</v>
      </c>
      <c r="AN20" s="21" t="s">
        <v>1</v>
      </c>
      <c r="AR20" s="16"/>
      <c r="BE20" s="213"/>
      <c r="BS20" s="13" t="s">
        <v>29</v>
      </c>
    </row>
    <row r="21" spans="2:71" ht="7" customHeight="1">
      <c r="B21" s="16"/>
      <c r="AR21" s="16"/>
      <c r="BE21" s="213"/>
    </row>
    <row r="22" spans="2:71" ht="12" customHeight="1">
      <c r="B22" s="16"/>
      <c r="D22" s="23" t="s">
        <v>31</v>
      </c>
      <c r="AR22" s="16"/>
      <c r="BE22" s="213"/>
    </row>
    <row r="23" spans="2:71" ht="16.5" customHeight="1">
      <c r="B23" s="16"/>
      <c r="E23" s="219" t="s">
        <v>1</v>
      </c>
      <c r="F23" s="219"/>
      <c r="G23" s="219"/>
      <c r="H23" s="219"/>
      <c r="I23" s="219"/>
      <c r="J23" s="219"/>
      <c r="K23" s="219"/>
      <c r="L23" s="219"/>
      <c r="M23" s="219"/>
      <c r="N23" s="219"/>
      <c r="O23" s="219"/>
      <c r="P23" s="219"/>
      <c r="Q23" s="219"/>
      <c r="R23" s="219"/>
      <c r="S23" s="219"/>
      <c r="T23" s="219"/>
      <c r="U23" s="219"/>
      <c r="V23" s="219"/>
      <c r="W23" s="219"/>
      <c r="X23" s="219"/>
      <c r="Y23" s="219"/>
      <c r="Z23" s="219"/>
      <c r="AA23" s="219"/>
      <c r="AB23" s="219"/>
      <c r="AC23" s="219"/>
      <c r="AD23" s="219"/>
      <c r="AE23" s="219"/>
      <c r="AF23" s="219"/>
      <c r="AG23" s="219"/>
      <c r="AH23" s="219"/>
      <c r="AI23" s="219"/>
      <c r="AJ23" s="219"/>
      <c r="AK23" s="219"/>
      <c r="AL23" s="219"/>
      <c r="AM23" s="219"/>
      <c r="AN23" s="219"/>
      <c r="AR23" s="16"/>
      <c r="BE23" s="213"/>
    </row>
    <row r="24" spans="2:71" ht="7" customHeight="1">
      <c r="B24" s="16"/>
      <c r="AR24" s="16"/>
      <c r="BE24" s="213"/>
    </row>
    <row r="25" spans="2:71" ht="7" customHeight="1">
      <c r="B25" s="16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R25" s="16"/>
      <c r="BE25" s="213"/>
    </row>
    <row r="26" spans="2:71" s="1" customFormat="1" ht="26" customHeight="1">
      <c r="B26" s="28"/>
      <c r="D26" s="29" t="s">
        <v>32</v>
      </c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220">
        <f>ROUND(AG94,2)</f>
        <v>0</v>
      </c>
      <c r="AL26" s="221"/>
      <c r="AM26" s="221"/>
      <c r="AN26" s="221"/>
      <c r="AO26" s="221"/>
      <c r="AR26" s="28"/>
      <c r="BE26" s="213"/>
    </row>
    <row r="27" spans="2:71" s="1" customFormat="1" ht="7" customHeight="1">
      <c r="B27" s="28"/>
      <c r="AR27" s="28"/>
      <c r="BE27" s="213"/>
    </row>
    <row r="28" spans="2:71" s="1" customFormat="1" ht="13">
      <c r="B28" s="28"/>
      <c r="L28" s="222" t="s">
        <v>33</v>
      </c>
      <c r="M28" s="222"/>
      <c r="N28" s="222"/>
      <c r="O28" s="222"/>
      <c r="P28" s="222"/>
      <c r="W28" s="222" t="s">
        <v>34</v>
      </c>
      <c r="X28" s="222"/>
      <c r="Y28" s="222"/>
      <c r="Z28" s="222"/>
      <c r="AA28" s="222"/>
      <c r="AB28" s="222"/>
      <c r="AC28" s="222"/>
      <c r="AD28" s="222"/>
      <c r="AE28" s="222"/>
      <c r="AK28" s="222" t="s">
        <v>35</v>
      </c>
      <c r="AL28" s="222"/>
      <c r="AM28" s="222"/>
      <c r="AN28" s="222"/>
      <c r="AO28" s="222"/>
      <c r="AR28" s="28"/>
      <c r="BE28" s="213"/>
    </row>
    <row r="29" spans="2:71" s="2" customFormat="1" ht="14.5" customHeight="1">
      <c r="B29" s="32"/>
      <c r="D29" s="23" t="s">
        <v>36</v>
      </c>
      <c r="F29" s="33" t="s">
        <v>37</v>
      </c>
      <c r="L29" s="225">
        <v>0.23</v>
      </c>
      <c r="M29" s="226"/>
      <c r="N29" s="226"/>
      <c r="O29" s="226"/>
      <c r="P29" s="226"/>
      <c r="Q29" s="172"/>
      <c r="R29" s="172"/>
      <c r="S29" s="172"/>
      <c r="T29" s="172"/>
      <c r="U29" s="172"/>
      <c r="V29" s="172"/>
      <c r="W29" s="223">
        <f>ROUND(AZ94, 2)</f>
        <v>0</v>
      </c>
      <c r="X29" s="224"/>
      <c r="Y29" s="224"/>
      <c r="Z29" s="224"/>
      <c r="AA29" s="224"/>
      <c r="AB29" s="224"/>
      <c r="AC29" s="224"/>
      <c r="AD29" s="224"/>
      <c r="AE29" s="224"/>
      <c r="AF29" s="172"/>
      <c r="AG29" s="172"/>
      <c r="AH29" s="172"/>
      <c r="AI29" s="172"/>
      <c r="AJ29" s="172"/>
      <c r="AK29" s="223">
        <f>ROUND(AV94, 2)</f>
        <v>0</v>
      </c>
      <c r="AL29" s="224"/>
      <c r="AM29" s="224"/>
      <c r="AN29" s="224"/>
      <c r="AO29" s="224"/>
      <c r="AP29" s="34"/>
      <c r="AQ29" s="34"/>
      <c r="AR29" s="35"/>
      <c r="AS29" s="34"/>
      <c r="AT29" s="34"/>
      <c r="AU29" s="34"/>
      <c r="AV29" s="34"/>
      <c r="AW29" s="34"/>
      <c r="AX29" s="34"/>
      <c r="AY29" s="34"/>
      <c r="AZ29" s="34"/>
      <c r="BE29" s="214"/>
    </row>
    <row r="30" spans="2:71" s="2" customFormat="1" ht="14.5" customHeight="1">
      <c r="B30" s="32"/>
      <c r="F30" s="33" t="s">
        <v>38</v>
      </c>
      <c r="L30" s="225">
        <v>0.23</v>
      </c>
      <c r="M30" s="226"/>
      <c r="N30" s="226"/>
      <c r="O30" s="226"/>
      <c r="P30" s="226"/>
      <c r="Q30" s="172"/>
      <c r="R30" s="172"/>
      <c r="S30" s="172"/>
      <c r="T30" s="172"/>
      <c r="U30" s="172"/>
      <c r="V30" s="172"/>
      <c r="W30" s="223">
        <f>ROUND(BA94, 2)</f>
        <v>0</v>
      </c>
      <c r="X30" s="224"/>
      <c r="Y30" s="224"/>
      <c r="Z30" s="224"/>
      <c r="AA30" s="224"/>
      <c r="AB30" s="224"/>
      <c r="AC30" s="224"/>
      <c r="AD30" s="224"/>
      <c r="AE30" s="224"/>
      <c r="AF30" s="172"/>
      <c r="AG30" s="172"/>
      <c r="AH30" s="172"/>
      <c r="AI30" s="172"/>
      <c r="AJ30" s="172"/>
      <c r="AK30" s="223">
        <f>ROUND(AW94, 2)</f>
        <v>0</v>
      </c>
      <c r="AL30" s="224"/>
      <c r="AM30" s="224"/>
      <c r="AN30" s="224"/>
      <c r="AO30" s="224"/>
      <c r="AR30" s="32"/>
      <c r="BE30" s="214"/>
    </row>
    <row r="31" spans="2:71" s="2" customFormat="1" ht="14.5" hidden="1" customHeight="1">
      <c r="B31" s="32"/>
      <c r="F31" s="23" t="s">
        <v>39</v>
      </c>
      <c r="L31" s="229">
        <v>0.23</v>
      </c>
      <c r="M31" s="228"/>
      <c r="N31" s="228"/>
      <c r="O31" s="228"/>
      <c r="P31" s="228"/>
      <c r="W31" s="227">
        <f>ROUND(BB94, 2)</f>
        <v>0</v>
      </c>
      <c r="X31" s="228"/>
      <c r="Y31" s="228"/>
      <c r="Z31" s="228"/>
      <c r="AA31" s="228"/>
      <c r="AB31" s="228"/>
      <c r="AC31" s="228"/>
      <c r="AD31" s="228"/>
      <c r="AE31" s="228"/>
      <c r="AK31" s="227">
        <v>0</v>
      </c>
      <c r="AL31" s="228"/>
      <c r="AM31" s="228"/>
      <c r="AN31" s="228"/>
      <c r="AO31" s="228"/>
      <c r="AR31" s="32"/>
      <c r="BE31" s="214"/>
    </row>
    <row r="32" spans="2:71" s="2" customFormat="1" ht="14.5" hidden="1" customHeight="1">
      <c r="B32" s="32"/>
      <c r="F32" s="23" t="s">
        <v>40</v>
      </c>
      <c r="L32" s="229">
        <v>0.23</v>
      </c>
      <c r="M32" s="228"/>
      <c r="N32" s="228"/>
      <c r="O32" s="228"/>
      <c r="P32" s="228"/>
      <c r="W32" s="227">
        <f>ROUND(BC94, 2)</f>
        <v>0</v>
      </c>
      <c r="X32" s="228"/>
      <c r="Y32" s="228"/>
      <c r="Z32" s="228"/>
      <c r="AA32" s="228"/>
      <c r="AB32" s="228"/>
      <c r="AC32" s="228"/>
      <c r="AD32" s="228"/>
      <c r="AE32" s="228"/>
      <c r="AK32" s="227">
        <v>0</v>
      </c>
      <c r="AL32" s="228"/>
      <c r="AM32" s="228"/>
      <c r="AN32" s="228"/>
      <c r="AO32" s="228"/>
      <c r="AR32" s="32"/>
      <c r="BE32" s="214"/>
    </row>
    <row r="33" spans="2:57" s="2" customFormat="1" ht="14.5" hidden="1" customHeight="1">
      <c r="B33" s="32"/>
      <c r="F33" s="33" t="s">
        <v>41</v>
      </c>
      <c r="L33" s="203">
        <v>0</v>
      </c>
      <c r="M33" s="204"/>
      <c r="N33" s="204"/>
      <c r="O33" s="204"/>
      <c r="P33" s="204"/>
      <c r="Q33" s="34"/>
      <c r="R33" s="34"/>
      <c r="S33" s="34"/>
      <c r="T33" s="34"/>
      <c r="U33" s="34"/>
      <c r="V33" s="34"/>
      <c r="W33" s="205">
        <f>ROUND(BD94, 2)</f>
        <v>0</v>
      </c>
      <c r="X33" s="204"/>
      <c r="Y33" s="204"/>
      <c r="Z33" s="204"/>
      <c r="AA33" s="204"/>
      <c r="AB33" s="204"/>
      <c r="AC33" s="204"/>
      <c r="AD33" s="204"/>
      <c r="AE33" s="204"/>
      <c r="AF33" s="34"/>
      <c r="AG33" s="34"/>
      <c r="AH33" s="34"/>
      <c r="AI33" s="34"/>
      <c r="AJ33" s="34"/>
      <c r="AK33" s="205">
        <v>0</v>
      </c>
      <c r="AL33" s="204"/>
      <c r="AM33" s="204"/>
      <c r="AN33" s="204"/>
      <c r="AO33" s="204"/>
      <c r="AP33" s="34"/>
      <c r="AQ33" s="34"/>
      <c r="AR33" s="35"/>
      <c r="AS33" s="34"/>
      <c r="AT33" s="34"/>
      <c r="AU33" s="34"/>
      <c r="AV33" s="34"/>
      <c r="AW33" s="34"/>
      <c r="AX33" s="34"/>
      <c r="AY33" s="34"/>
      <c r="AZ33" s="34"/>
      <c r="BE33" s="214"/>
    </row>
    <row r="34" spans="2:57" s="1" customFormat="1" ht="7" customHeight="1">
      <c r="B34" s="28"/>
      <c r="AR34" s="28"/>
      <c r="BE34" s="213"/>
    </row>
    <row r="35" spans="2:57" s="1" customFormat="1" ht="26" customHeight="1">
      <c r="B35" s="28"/>
      <c r="C35" s="36"/>
      <c r="D35" s="37" t="s">
        <v>42</v>
      </c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9" t="s">
        <v>43</v>
      </c>
      <c r="U35" s="38"/>
      <c r="V35" s="38"/>
      <c r="W35" s="38"/>
      <c r="X35" s="209" t="s">
        <v>44</v>
      </c>
      <c r="Y35" s="207"/>
      <c r="Z35" s="207"/>
      <c r="AA35" s="207"/>
      <c r="AB35" s="207"/>
      <c r="AC35" s="38"/>
      <c r="AD35" s="38"/>
      <c r="AE35" s="38"/>
      <c r="AF35" s="38"/>
      <c r="AG35" s="38"/>
      <c r="AH35" s="38"/>
      <c r="AI35" s="38"/>
      <c r="AJ35" s="38"/>
      <c r="AK35" s="206">
        <f>SUM(AK26:AK33)</f>
        <v>0</v>
      </c>
      <c r="AL35" s="207"/>
      <c r="AM35" s="207"/>
      <c r="AN35" s="207"/>
      <c r="AO35" s="208"/>
      <c r="AP35" s="36"/>
      <c r="AQ35" s="36"/>
      <c r="AR35" s="28"/>
    </row>
    <row r="36" spans="2:57" s="1" customFormat="1" ht="7" customHeight="1">
      <c r="B36" s="28"/>
      <c r="AR36" s="28"/>
    </row>
    <row r="37" spans="2:57" s="1" customFormat="1" ht="14.5" customHeight="1">
      <c r="B37" s="28"/>
      <c r="AR37" s="28"/>
    </row>
    <row r="38" spans="2:57" ht="14.5" customHeight="1">
      <c r="B38" s="16"/>
      <c r="AR38" s="16"/>
    </row>
    <row r="39" spans="2:57" ht="14.5" customHeight="1">
      <c r="B39" s="16"/>
      <c r="AR39" s="16"/>
    </row>
    <row r="40" spans="2:57" ht="14.5" customHeight="1">
      <c r="B40" s="16"/>
      <c r="AR40" s="16"/>
    </row>
    <row r="41" spans="2:57" ht="14.5" customHeight="1">
      <c r="B41" s="16"/>
      <c r="AR41" s="16"/>
    </row>
    <row r="42" spans="2:57" ht="14.5" customHeight="1">
      <c r="B42" s="16"/>
      <c r="AR42" s="16"/>
    </row>
    <row r="43" spans="2:57" ht="14.5" customHeight="1">
      <c r="B43" s="16"/>
      <c r="AR43" s="16"/>
    </row>
    <row r="44" spans="2:57" ht="14.5" customHeight="1">
      <c r="B44" s="16"/>
      <c r="AR44" s="16"/>
    </row>
    <row r="45" spans="2:57" ht="14.5" customHeight="1">
      <c r="B45" s="16"/>
      <c r="AR45" s="16"/>
    </row>
    <row r="46" spans="2:57" ht="14.5" customHeight="1">
      <c r="B46" s="16"/>
      <c r="AR46" s="16"/>
    </row>
    <row r="47" spans="2:57" ht="14.5" customHeight="1">
      <c r="B47" s="16"/>
      <c r="AR47" s="16"/>
    </row>
    <row r="48" spans="2:57" ht="14.5" customHeight="1">
      <c r="B48" s="16"/>
      <c r="AR48" s="16"/>
    </row>
    <row r="49" spans="2:44" s="1" customFormat="1" ht="14.5" customHeight="1">
      <c r="B49" s="28"/>
      <c r="D49" s="40" t="s">
        <v>45</v>
      </c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0" t="s">
        <v>46</v>
      </c>
      <c r="AI49" s="41"/>
      <c r="AJ49" s="41"/>
      <c r="AK49" s="41"/>
      <c r="AL49" s="41"/>
      <c r="AM49" s="41"/>
      <c r="AN49" s="41"/>
      <c r="AO49" s="41"/>
      <c r="AR49" s="28"/>
    </row>
    <row r="50" spans="2:44">
      <c r="B50" s="16"/>
      <c r="AR50" s="16"/>
    </row>
    <row r="51" spans="2:44">
      <c r="B51" s="16"/>
      <c r="AR51" s="16"/>
    </row>
    <row r="52" spans="2:44">
      <c r="B52" s="16"/>
      <c r="AR52" s="16"/>
    </row>
    <row r="53" spans="2:44">
      <c r="B53" s="16"/>
      <c r="AR53" s="16"/>
    </row>
    <row r="54" spans="2:44">
      <c r="B54" s="16"/>
      <c r="AR54" s="16"/>
    </row>
    <row r="55" spans="2:44">
      <c r="B55" s="16"/>
      <c r="AR55" s="16"/>
    </row>
    <row r="56" spans="2:44">
      <c r="B56" s="16"/>
      <c r="AR56" s="16"/>
    </row>
    <row r="57" spans="2:44">
      <c r="B57" s="16"/>
      <c r="AR57" s="16"/>
    </row>
    <row r="58" spans="2:44">
      <c r="B58" s="16"/>
      <c r="AR58" s="16"/>
    </row>
    <row r="59" spans="2:44">
      <c r="B59" s="16"/>
      <c r="AR59" s="16"/>
    </row>
    <row r="60" spans="2:44" s="1" customFormat="1" ht="13">
      <c r="B60" s="28"/>
      <c r="D60" s="42" t="s">
        <v>47</v>
      </c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42" t="s">
        <v>48</v>
      </c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42" t="s">
        <v>47</v>
      </c>
      <c r="AI60" s="30"/>
      <c r="AJ60" s="30"/>
      <c r="AK60" s="30"/>
      <c r="AL60" s="30"/>
      <c r="AM60" s="42" t="s">
        <v>48</v>
      </c>
      <c r="AN60" s="30"/>
      <c r="AO60" s="30"/>
      <c r="AR60" s="28"/>
    </row>
    <row r="61" spans="2:44">
      <c r="B61" s="16"/>
      <c r="AR61" s="16"/>
    </row>
    <row r="62" spans="2:44">
      <c r="B62" s="16"/>
      <c r="AR62" s="16"/>
    </row>
    <row r="63" spans="2:44">
      <c r="B63" s="16"/>
      <c r="AR63" s="16"/>
    </row>
    <row r="64" spans="2:44" s="1" customFormat="1" ht="13">
      <c r="B64" s="28"/>
      <c r="D64" s="40" t="s">
        <v>49</v>
      </c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  <c r="AC64" s="41"/>
      <c r="AD64" s="41"/>
      <c r="AE64" s="41"/>
      <c r="AF64" s="41"/>
      <c r="AG64" s="41"/>
      <c r="AH64" s="173" t="s">
        <v>50</v>
      </c>
      <c r="AI64" s="174"/>
      <c r="AJ64" s="41"/>
      <c r="AK64" s="41"/>
      <c r="AL64" s="41"/>
      <c r="AM64" s="41"/>
      <c r="AN64" s="41"/>
      <c r="AO64" s="41"/>
      <c r="AR64" s="28"/>
    </row>
    <row r="65" spans="2:44">
      <c r="B65" s="16"/>
      <c r="AH65" s="175"/>
      <c r="AI65" s="175"/>
      <c r="AR65" s="16"/>
    </row>
    <row r="66" spans="2:44">
      <c r="B66" s="16"/>
      <c r="AH66" s="175"/>
      <c r="AI66" s="175"/>
      <c r="AR66" s="16"/>
    </row>
    <row r="67" spans="2:44">
      <c r="B67" s="16"/>
      <c r="AH67" s="175"/>
      <c r="AI67" s="175"/>
      <c r="AR67" s="16"/>
    </row>
    <row r="68" spans="2:44">
      <c r="B68" s="16"/>
      <c r="AH68" s="175"/>
      <c r="AI68" s="175"/>
      <c r="AR68" s="16"/>
    </row>
    <row r="69" spans="2:44">
      <c r="B69" s="16"/>
      <c r="AH69" s="175"/>
      <c r="AI69" s="175"/>
      <c r="AR69" s="16"/>
    </row>
    <row r="70" spans="2:44">
      <c r="B70" s="16"/>
      <c r="AH70" s="175"/>
      <c r="AI70" s="175"/>
      <c r="AR70" s="16"/>
    </row>
    <row r="71" spans="2:44">
      <c r="B71" s="16"/>
      <c r="AH71" s="175"/>
      <c r="AI71" s="175"/>
      <c r="AR71" s="16"/>
    </row>
    <row r="72" spans="2:44">
      <c r="B72" s="16"/>
      <c r="AH72" s="175"/>
      <c r="AI72" s="175"/>
      <c r="AR72" s="16"/>
    </row>
    <row r="73" spans="2:44">
      <c r="B73" s="16"/>
      <c r="AH73" s="175"/>
      <c r="AI73" s="175"/>
      <c r="AR73" s="16"/>
    </row>
    <row r="74" spans="2:44">
      <c r="B74" s="16"/>
      <c r="AH74" s="175"/>
      <c r="AI74" s="175"/>
      <c r="AR74" s="16"/>
    </row>
    <row r="75" spans="2:44" s="1" customFormat="1" ht="13">
      <c r="B75" s="28"/>
      <c r="D75" s="42" t="s">
        <v>47</v>
      </c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42" t="s">
        <v>48</v>
      </c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176" t="s">
        <v>3582</v>
      </c>
      <c r="AI75" s="177"/>
      <c r="AJ75" s="30"/>
      <c r="AK75" s="30"/>
      <c r="AL75" s="30"/>
      <c r="AM75" s="42" t="s">
        <v>48</v>
      </c>
      <c r="AN75" s="30"/>
      <c r="AO75" s="30"/>
      <c r="AR75" s="28"/>
    </row>
    <row r="76" spans="2:44" s="1" customFormat="1">
      <c r="B76" s="28"/>
      <c r="AR76" s="28"/>
    </row>
    <row r="77" spans="2:44" s="1" customFormat="1" ht="7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4"/>
      <c r="AB77" s="44"/>
      <c r="AC77" s="44"/>
      <c r="AD77" s="44"/>
      <c r="AE77" s="44"/>
      <c r="AF77" s="44"/>
      <c r="AG77" s="44"/>
      <c r="AH77" s="44"/>
      <c r="AI77" s="44"/>
      <c r="AJ77" s="44"/>
      <c r="AK77" s="44"/>
      <c r="AL77" s="44"/>
      <c r="AM77" s="44"/>
      <c r="AN77" s="44"/>
      <c r="AO77" s="44"/>
      <c r="AP77" s="44"/>
      <c r="AQ77" s="44"/>
      <c r="AR77" s="28"/>
    </row>
    <row r="81" spans="1:91" s="1" customFormat="1" ht="7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  <c r="AO81" s="46"/>
      <c r="AP81" s="46"/>
      <c r="AQ81" s="46"/>
      <c r="AR81" s="28"/>
    </row>
    <row r="82" spans="1:91" s="1" customFormat="1" ht="25" customHeight="1">
      <c r="B82" s="28"/>
      <c r="C82" s="17" t="s">
        <v>51</v>
      </c>
      <c r="AR82" s="28"/>
    </row>
    <row r="83" spans="1:91" s="1" customFormat="1" ht="7" customHeight="1">
      <c r="B83" s="28"/>
      <c r="AR83" s="28"/>
    </row>
    <row r="84" spans="1:91" s="3" customFormat="1" ht="12" customHeight="1">
      <c r="B84" s="47"/>
      <c r="C84" s="23" t="s">
        <v>12</v>
      </c>
      <c r="L84" s="3" t="str">
        <f>K5</f>
        <v>2026-11</v>
      </c>
      <c r="AR84" s="47"/>
    </row>
    <row r="85" spans="1:91" s="4" customFormat="1" ht="37" customHeight="1">
      <c r="B85" s="48"/>
      <c r="C85" s="49" t="s">
        <v>15</v>
      </c>
      <c r="L85" s="187" t="str">
        <f>K6</f>
        <v>Rokycany - Infraštruktúra, 100 Zásobovanie vodou</v>
      </c>
      <c r="M85" s="188"/>
      <c r="N85" s="188"/>
      <c r="O85" s="188"/>
      <c r="P85" s="188"/>
      <c r="Q85" s="188"/>
      <c r="R85" s="188"/>
      <c r="S85" s="188"/>
      <c r="T85" s="188"/>
      <c r="U85" s="188"/>
      <c r="V85" s="188"/>
      <c r="W85" s="188"/>
      <c r="X85" s="188"/>
      <c r="Y85" s="188"/>
      <c r="Z85" s="188"/>
      <c r="AA85" s="188"/>
      <c r="AB85" s="188"/>
      <c r="AC85" s="188"/>
      <c r="AD85" s="188"/>
      <c r="AE85" s="188"/>
      <c r="AF85" s="188"/>
      <c r="AG85" s="188"/>
      <c r="AH85" s="188"/>
      <c r="AI85" s="188"/>
      <c r="AJ85" s="188"/>
      <c r="AR85" s="48"/>
    </row>
    <row r="86" spans="1:91" s="1" customFormat="1" ht="7" customHeight="1">
      <c r="B86" s="28"/>
      <c r="AR86" s="28"/>
    </row>
    <row r="87" spans="1:91" s="1" customFormat="1" ht="12" customHeight="1">
      <c r="B87" s="28"/>
      <c r="C87" s="23" t="s">
        <v>19</v>
      </c>
      <c r="L87" s="50" t="str">
        <f>IF(K8="","",K8)</f>
        <v>Rokycany</v>
      </c>
      <c r="AI87" s="23" t="s">
        <v>21</v>
      </c>
      <c r="AM87" s="194" t="str">
        <f>IF(AN8= "","",AN8)</f>
        <v>Vyplň údaj</v>
      </c>
      <c r="AN87" s="194"/>
      <c r="AR87" s="28"/>
    </row>
    <row r="88" spans="1:91" s="1" customFormat="1" ht="7" customHeight="1">
      <c r="B88" s="28"/>
      <c r="AR88" s="28"/>
    </row>
    <row r="89" spans="1:91" s="1" customFormat="1" ht="15.25" customHeight="1">
      <c r="B89" s="28"/>
      <c r="C89" s="23" t="s">
        <v>22</v>
      </c>
      <c r="L89" s="3" t="str">
        <f>IF(E11= "","",E11)</f>
        <v xml:space="preserve"> </v>
      </c>
      <c r="AI89" s="23" t="s">
        <v>28</v>
      </c>
      <c r="AM89" s="195" t="str">
        <f>IF(E17="","",E17)</f>
        <v xml:space="preserve"> </v>
      </c>
      <c r="AN89" s="196"/>
      <c r="AO89" s="196"/>
      <c r="AP89" s="196"/>
      <c r="AR89" s="28"/>
      <c r="AS89" s="197" t="s">
        <v>52</v>
      </c>
      <c r="AT89" s="198"/>
      <c r="AU89" s="52"/>
      <c r="AV89" s="52"/>
      <c r="AW89" s="52"/>
      <c r="AX89" s="52"/>
      <c r="AY89" s="52"/>
      <c r="AZ89" s="52"/>
      <c r="BA89" s="52"/>
      <c r="BB89" s="52"/>
      <c r="BC89" s="52"/>
      <c r="BD89" s="53"/>
    </row>
    <row r="90" spans="1:91" s="1" customFormat="1" ht="15.25" customHeight="1">
      <c r="B90" s="28"/>
      <c r="C90" s="23" t="s">
        <v>26</v>
      </c>
      <c r="L90" s="3" t="str">
        <f>IF(E14= "Vyplň údaj","",E14)</f>
        <v/>
      </c>
      <c r="AI90" s="23" t="s">
        <v>30</v>
      </c>
      <c r="AM90" s="195" t="str">
        <f>IF(E20="","",E20)</f>
        <v xml:space="preserve"> </v>
      </c>
      <c r="AN90" s="196"/>
      <c r="AO90" s="196"/>
      <c r="AP90" s="196"/>
      <c r="AR90" s="28"/>
      <c r="AS90" s="199"/>
      <c r="AT90" s="200"/>
      <c r="BD90" s="55"/>
    </row>
    <row r="91" spans="1:91" s="1" customFormat="1" ht="10.75" customHeight="1">
      <c r="B91" s="28"/>
      <c r="AR91" s="28"/>
      <c r="AS91" s="199"/>
      <c r="AT91" s="200"/>
      <c r="BD91" s="55"/>
    </row>
    <row r="92" spans="1:91" s="1" customFormat="1" ht="29.25" customHeight="1">
      <c r="B92" s="28"/>
      <c r="C92" s="191" t="s">
        <v>53</v>
      </c>
      <c r="D92" s="190"/>
      <c r="E92" s="190"/>
      <c r="F92" s="190"/>
      <c r="G92" s="190"/>
      <c r="H92" s="56"/>
      <c r="I92" s="189" t="s">
        <v>54</v>
      </c>
      <c r="J92" s="190"/>
      <c r="K92" s="190"/>
      <c r="L92" s="190"/>
      <c r="M92" s="190"/>
      <c r="N92" s="190"/>
      <c r="O92" s="190"/>
      <c r="P92" s="190"/>
      <c r="Q92" s="190"/>
      <c r="R92" s="190"/>
      <c r="S92" s="190"/>
      <c r="T92" s="190"/>
      <c r="U92" s="190"/>
      <c r="V92" s="190"/>
      <c r="W92" s="190"/>
      <c r="X92" s="190"/>
      <c r="Y92" s="190"/>
      <c r="Z92" s="190"/>
      <c r="AA92" s="190"/>
      <c r="AB92" s="190"/>
      <c r="AC92" s="190"/>
      <c r="AD92" s="190"/>
      <c r="AE92" s="190"/>
      <c r="AF92" s="190"/>
      <c r="AG92" s="202" t="s">
        <v>55</v>
      </c>
      <c r="AH92" s="190"/>
      <c r="AI92" s="190"/>
      <c r="AJ92" s="190"/>
      <c r="AK92" s="190"/>
      <c r="AL92" s="190"/>
      <c r="AM92" s="190"/>
      <c r="AN92" s="189" t="s">
        <v>56</v>
      </c>
      <c r="AO92" s="190"/>
      <c r="AP92" s="201"/>
      <c r="AQ92" s="57" t="s">
        <v>57</v>
      </c>
      <c r="AR92" s="28"/>
      <c r="AS92" s="58" t="s">
        <v>58</v>
      </c>
      <c r="AT92" s="59" t="s">
        <v>59</v>
      </c>
      <c r="AU92" s="59" t="s">
        <v>60</v>
      </c>
      <c r="AV92" s="59" t="s">
        <v>61</v>
      </c>
      <c r="AW92" s="59" t="s">
        <v>62</v>
      </c>
      <c r="AX92" s="59" t="s">
        <v>63</v>
      </c>
      <c r="AY92" s="59" t="s">
        <v>64</v>
      </c>
      <c r="AZ92" s="59" t="s">
        <v>65</v>
      </c>
      <c r="BA92" s="59" t="s">
        <v>66</v>
      </c>
      <c r="BB92" s="59" t="s">
        <v>67</v>
      </c>
      <c r="BC92" s="59" t="s">
        <v>68</v>
      </c>
      <c r="BD92" s="60" t="s">
        <v>69</v>
      </c>
    </row>
    <row r="93" spans="1:91" s="1" customFormat="1" ht="10.75" customHeight="1">
      <c r="B93" s="28"/>
      <c r="AR93" s="28"/>
      <c r="AS93" s="61"/>
      <c r="AT93" s="52"/>
      <c r="AU93" s="52"/>
      <c r="AV93" s="52"/>
      <c r="AW93" s="52"/>
      <c r="AX93" s="52"/>
      <c r="AY93" s="52"/>
      <c r="AZ93" s="52"/>
      <c r="BA93" s="52"/>
      <c r="BB93" s="52"/>
      <c r="BC93" s="52"/>
      <c r="BD93" s="53"/>
    </row>
    <row r="94" spans="1:91" s="5" customFormat="1" ht="32.5" customHeight="1">
      <c r="B94" s="62"/>
      <c r="C94" s="63" t="s">
        <v>70</v>
      </c>
      <c r="D94" s="64"/>
      <c r="E94" s="64"/>
      <c r="F94" s="64"/>
      <c r="G94" s="64"/>
      <c r="H94" s="64"/>
      <c r="I94" s="64"/>
      <c r="J94" s="64"/>
      <c r="K94" s="64"/>
      <c r="L94" s="64"/>
      <c r="M94" s="64"/>
      <c r="N94" s="64"/>
      <c r="O94" s="64"/>
      <c r="P94" s="64"/>
      <c r="Q94" s="64"/>
      <c r="R94" s="64"/>
      <c r="S94" s="64"/>
      <c r="T94" s="64"/>
      <c r="U94" s="64"/>
      <c r="V94" s="64"/>
      <c r="W94" s="64"/>
      <c r="X94" s="64"/>
      <c r="Y94" s="64"/>
      <c r="Z94" s="64"/>
      <c r="AA94" s="64"/>
      <c r="AB94" s="64"/>
      <c r="AC94" s="64"/>
      <c r="AD94" s="64"/>
      <c r="AE94" s="64"/>
      <c r="AF94" s="64"/>
      <c r="AG94" s="192">
        <f>ROUND(AG95+SUM(AG103:AG107)+AG122+AG123,2)</f>
        <v>0</v>
      </c>
      <c r="AH94" s="192"/>
      <c r="AI94" s="192"/>
      <c r="AJ94" s="192"/>
      <c r="AK94" s="192"/>
      <c r="AL94" s="192"/>
      <c r="AM94" s="192"/>
      <c r="AN94" s="193">
        <f t="shared" ref="AN94:AN123" si="0">SUM(AG94,AT94)</f>
        <v>0</v>
      </c>
      <c r="AO94" s="193"/>
      <c r="AP94" s="193"/>
      <c r="AQ94" s="66" t="s">
        <v>1</v>
      </c>
      <c r="AR94" s="62"/>
      <c r="AS94" s="67">
        <f>ROUND(AS95+SUM(AS103:AS107)+AS122+AS123,2)</f>
        <v>0</v>
      </c>
      <c r="AT94" s="68">
        <f t="shared" ref="AT94:AT123" si="1">ROUND(SUM(AV94:AW94),2)</f>
        <v>0</v>
      </c>
      <c r="AU94" s="69">
        <f>ROUND(AU95+SUM(AU103:AU107)+AU122+AU123,5)</f>
        <v>0</v>
      </c>
      <c r="AV94" s="68">
        <f>ROUND(AZ94*L29,2)</f>
        <v>0</v>
      </c>
      <c r="AW94" s="68">
        <f>ROUND(BA94*L30,2)</f>
        <v>0</v>
      </c>
      <c r="AX94" s="68">
        <f>ROUND(BB94*L29,2)</f>
        <v>0</v>
      </c>
      <c r="AY94" s="68">
        <f>ROUND(BC94*L30,2)</f>
        <v>0</v>
      </c>
      <c r="AZ94" s="68">
        <f>ROUND(AZ95+SUM(AZ103:AZ107)+AZ122+AZ123,2)</f>
        <v>0</v>
      </c>
      <c r="BA94" s="68">
        <f>ROUND(BA95+SUM(BA103:BA107)+BA122+BA123,2)</f>
        <v>0</v>
      </c>
      <c r="BB94" s="68">
        <f>ROUND(BB95+SUM(BB103:BB107)+BB122+BB123,2)</f>
        <v>0</v>
      </c>
      <c r="BC94" s="68">
        <f>ROUND(BC95+SUM(BC103:BC107)+BC122+BC123,2)</f>
        <v>0</v>
      </c>
      <c r="BD94" s="70">
        <f>ROUND(BD95+SUM(BD103:BD107)+BD122+BD123,2)</f>
        <v>0</v>
      </c>
      <c r="BS94" s="71" t="s">
        <v>71</v>
      </c>
      <c r="BT94" s="71" t="s">
        <v>72</v>
      </c>
      <c r="BU94" s="72" t="s">
        <v>73</v>
      </c>
      <c r="BV94" s="71" t="s">
        <v>74</v>
      </c>
      <c r="BW94" s="71" t="s">
        <v>4</v>
      </c>
      <c r="BX94" s="71" t="s">
        <v>75</v>
      </c>
      <c r="CL94" s="71" t="s">
        <v>1</v>
      </c>
    </row>
    <row r="95" spans="1:91" s="6" customFormat="1" ht="16.5" customHeight="1">
      <c r="B95" s="73"/>
      <c r="C95" s="74"/>
      <c r="D95" s="181" t="s">
        <v>76</v>
      </c>
      <c r="E95" s="181"/>
      <c r="F95" s="181"/>
      <c r="G95" s="181"/>
      <c r="H95" s="181"/>
      <c r="I95" s="75"/>
      <c r="J95" s="181" t="s">
        <v>77</v>
      </c>
      <c r="K95" s="181"/>
      <c r="L95" s="181"/>
      <c r="M95" s="181"/>
      <c r="N95" s="181"/>
      <c r="O95" s="181"/>
      <c r="P95" s="181"/>
      <c r="Q95" s="181"/>
      <c r="R95" s="181"/>
      <c r="S95" s="181"/>
      <c r="T95" s="181"/>
      <c r="U95" s="181"/>
      <c r="V95" s="181"/>
      <c r="W95" s="181"/>
      <c r="X95" s="181"/>
      <c r="Y95" s="181"/>
      <c r="Z95" s="181"/>
      <c r="AA95" s="181"/>
      <c r="AB95" s="181"/>
      <c r="AC95" s="181"/>
      <c r="AD95" s="181"/>
      <c r="AE95" s="181"/>
      <c r="AF95" s="181"/>
      <c r="AG95" s="186">
        <f>ROUND(SUM(AG96:AG102),2)</f>
        <v>0</v>
      </c>
      <c r="AH95" s="185"/>
      <c r="AI95" s="185"/>
      <c r="AJ95" s="185"/>
      <c r="AK95" s="185"/>
      <c r="AL95" s="185"/>
      <c r="AM95" s="185"/>
      <c r="AN95" s="184">
        <f t="shared" si="0"/>
        <v>0</v>
      </c>
      <c r="AO95" s="185"/>
      <c r="AP95" s="185"/>
      <c r="AQ95" s="76" t="s">
        <v>78</v>
      </c>
      <c r="AR95" s="73"/>
      <c r="AS95" s="77">
        <f>ROUND(SUM(AS96:AS102),2)</f>
        <v>0</v>
      </c>
      <c r="AT95" s="78">
        <f t="shared" si="1"/>
        <v>0</v>
      </c>
      <c r="AU95" s="79">
        <f>ROUND(SUM(AU96:AU102),5)</f>
        <v>0</v>
      </c>
      <c r="AV95" s="78">
        <f>ROUND(AZ95*L29,2)</f>
        <v>0</v>
      </c>
      <c r="AW95" s="78">
        <f>ROUND(BA95*L30,2)</f>
        <v>0</v>
      </c>
      <c r="AX95" s="78">
        <f>ROUND(BB95*L29,2)</f>
        <v>0</v>
      </c>
      <c r="AY95" s="78">
        <f>ROUND(BC95*L30,2)</f>
        <v>0</v>
      </c>
      <c r="AZ95" s="78">
        <f>ROUND(SUM(AZ96:AZ102),2)</f>
        <v>0</v>
      </c>
      <c r="BA95" s="78">
        <f>ROUND(SUM(BA96:BA102),2)</f>
        <v>0</v>
      </c>
      <c r="BB95" s="78">
        <f>ROUND(SUM(BB96:BB102),2)</f>
        <v>0</v>
      </c>
      <c r="BC95" s="78">
        <f>ROUND(SUM(BC96:BC102),2)</f>
        <v>0</v>
      </c>
      <c r="BD95" s="80">
        <f>ROUND(SUM(BD96:BD102),2)</f>
        <v>0</v>
      </c>
      <c r="BS95" s="81" t="s">
        <v>71</v>
      </c>
      <c r="BT95" s="81" t="s">
        <v>76</v>
      </c>
      <c r="BU95" s="81" t="s">
        <v>73</v>
      </c>
      <c r="BV95" s="81" t="s">
        <v>74</v>
      </c>
      <c r="BW95" s="81" t="s">
        <v>79</v>
      </c>
      <c r="BX95" s="81" t="s">
        <v>4</v>
      </c>
      <c r="CL95" s="81" t="s">
        <v>1</v>
      </c>
      <c r="CM95" s="81" t="s">
        <v>72</v>
      </c>
    </row>
    <row r="96" spans="1:91" s="3" customFormat="1" ht="16.5" customHeight="1">
      <c r="A96" s="82" t="s">
        <v>80</v>
      </c>
      <c r="B96" s="47"/>
      <c r="C96" s="9"/>
      <c r="D96" s="9"/>
      <c r="E96" s="180" t="s">
        <v>81</v>
      </c>
      <c r="F96" s="180"/>
      <c r="G96" s="180"/>
      <c r="H96" s="180"/>
      <c r="I96" s="180"/>
      <c r="J96" s="9"/>
      <c r="K96" s="180" t="s">
        <v>82</v>
      </c>
      <c r="L96" s="180"/>
      <c r="M96" s="180"/>
      <c r="N96" s="180"/>
      <c r="O96" s="180"/>
      <c r="P96" s="180"/>
      <c r="Q96" s="180"/>
      <c r="R96" s="180"/>
      <c r="S96" s="180"/>
      <c r="T96" s="180"/>
      <c r="U96" s="180"/>
      <c r="V96" s="180"/>
      <c r="W96" s="180"/>
      <c r="X96" s="180"/>
      <c r="Y96" s="180"/>
      <c r="Z96" s="180"/>
      <c r="AA96" s="180"/>
      <c r="AB96" s="180"/>
      <c r="AC96" s="180"/>
      <c r="AD96" s="180"/>
      <c r="AE96" s="180"/>
      <c r="AF96" s="180"/>
      <c r="AG96" s="182">
        <f>'11 - Osadenie vodojemu'!J32</f>
        <v>0</v>
      </c>
      <c r="AH96" s="183"/>
      <c r="AI96" s="183"/>
      <c r="AJ96" s="183"/>
      <c r="AK96" s="183"/>
      <c r="AL96" s="183"/>
      <c r="AM96" s="183"/>
      <c r="AN96" s="182">
        <f t="shared" si="0"/>
        <v>0</v>
      </c>
      <c r="AO96" s="183"/>
      <c r="AP96" s="183"/>
      <c r="AQ96" s="83" t="s">
        <v>83</v>
      </c>
      <c r="AR96" s="47"/>
      <c r="AS96" s="84">
        <v>0</v>
      </c>
      <c r="AT96" s="85">
        <f t="shared" si="1"/>
        <v>0</v>
      </c>
      <c r="AU96" s="86">
        <f>'11 - Osadenie vodojemu'!P123</f>
        <v>0</v>
      </c>
      <c r="AV96" s="85">
        <f>'11 - Osadenie vodojemu'!J35</f>
        <v>0</v>
      </c>
      <c r="AW96" s="85">
        <f>'11 - Osadenie vodojemu'!J36</f>
        <v>0</v>
      </c>
      <c r="AX96" s="85">
        <f>'11 - Osadenie vodojemu'!J37</f>
        <v>0</v>
      </c>
      <c r="AY96" s="85">
        <f>'11 - Osadenie vodojemu'!J38</f>
        <v>0</v>
      </c>
      <c r="AZ96" s="85">
        <f>'11 - Osadenie vodojemu'!F35</f>
        <v>0</v>
      </c>
      <c r="BA96" s="85">
        <f>'11 - Osadenie vodojemu'!F36</f>
        <v>0</v>
      </c>
      <c r="BB96" s="85">
        <f>'11 - Osadenie vodojemu'!F37</f>
        <v>0</v>
      </c>
      <c r="BC96" s="85">
        <f>'11 - Osadenie vodojemu'!F38</f>
        <v>0</v>
      </c>
      <c r="BD96" s="87">
        <f>'11 - Osadenie vodojemu'!F39</f>
        <v>0</v>
      </c>
      <c r="BT96" s="21" t="s">
        <v>84</v>
      </c>
      <c r="BV96" s="21" t="s">
        <v>74</v>
      </c>
      <c r="BW96" s="21" t="s">
        <v>85</v>
      </c>
      <c r="BX96" s="21" t="s">
        <v>79</v>
      </c>
      <c r="CL96" s="21" t="s">
        <v>1</v>
      </c>
    </row>
    <row r="97" spans="1:91" s="3" customFormat="1" ht="16.5" customHeight="1">
      <c r="A97" s="82" t="s">
        <v>80</v>
      </c>
      <c r="B97" s="47"/>
      <c r="C97" s="9"/>
      <c r="D97" s="9"/>
      <c r="E97" s="180" t="s">
        <v>86</v>
      </c>
      <c r="F97" s="180"/>
      <c r="G97" s="180"/>
      <c r="H97" s="180"/>
      <c r="I97" s="180"/>
      <c r="J97" s="9"/>
      <c r="K97" s="180" t="s">
        <v>87</v>
      </c>
      <c r="L97" s="180"/>
      <c r="M97" s="180"/>
      <c r="N97" s="180"/>
      <c r="O97" s="180"/>
      <c r="P97" s="180"/>
      <c r="Q97" s="180"/>
      <c r="R97" s="180"/>
      <c r="S97" s="180"/>
      <c r="T97" s="180"/>
      <c r="U97" s="180"/>
      <c r="V97" s="180"/>
      <c r="W97" s="180"/>
      <c r="X97" s="180"/>
      <c r="Y97" s="180"/>
      <c r="Z97" s="180"/>
      <c r="AA97" s="180"/>
      <c r="AB97" s="180"/>
      <c r="AC97" s="180"/>
      <c r="AD97" s="180"/>
      <c r="AE97" s="180"/>
      <c r="AF97" s="180"/>
      <c r="AG97" s="182">
        <f>'12 - Nádrž 100 m3 - 2x'!J32</f>
        <v>0</v>
      </c>
      <c r="AH97" s="183"/>
      <c r="AI97" s="183"/>
      <c r="AJ97" s="183"/>
      <c r="AK97" s="183"/>
      <c r="AL97" s="183"/>
      <c r="AM97" s="183"/>
      <c r="AN97" s="182">
        <f t="shared" si="0"/>
        <v>0</v>
      </c>
      <c r="AO97" s="183"/>
      <c r="AP97" s="183"/>
      <c r="AQ97" s="83" t="s">
        <v>83</v>
      </c>
      <c r="AR97" s="47"/>
      <c r="AS97" s="84">
        <v>0</v>
      </c>
      <c r="AT97" s="85">
        <f t="shared" si="1"/>
        <v>0</v>
      </c>
      <c r="AU97" s="86">
        <f>'12 - Nádrž 100 m3 - 2x'!P135</f>
        <v>0</v>
      </c>
      <c r="AV97" s="85">
        <f>'12 - Nádrž 100 m3 - 2x'!J35</f>
        <v>0</v>
      </c>
      <c r="AW97" s="85">
        <f>'12 - Nádrž 100 m3 - 2x'!J36</f>
        <v>0</v>
      </c>
      <c r="AX97" s="85">
        <f>'12 - Nádrž 100 m3 - 2x'!J37</f>
        <v>0</v>
      </c>
      <c r="AY97" s="85">
        <f>'12 - Nádrž 100 m3 - 2x'!J38</f>
        <v>0</v>
      </c>
      <c r="AZ97" s="85">
        <f>'12 - Nádrž 100 m3 - 2x'!F35</f>
        <v>0</v>
      </c>
      <c r="BA97" s="85">
        <f>'12 - Nádrž 100 m3 - 2x'!F36</f>
        <v>0</v>
      </c>
      <c r="BB97" s="85">
        <f>'12 - Nádrž 100 m3 - 2x'!F37</f>
        <v>0</v>
      </c>
      <c r="BC97" s="85">
        <f>'12 - Nádrž 100 m3 - 2x'!F38</f>
        <v>0</v>
      </c>
      <c r="BD97" s="87">
        <f>'12 - Nádrž 100 m3 - 2x'!F39</f>
        <v>0</v>
      </c>
      <c r="BT97" s="21" t="s">
        <v>84</v>
      </c>
      <c r="BV97" s="21" t="s">
        <v>74</v>
      </c>
      <c r="BW97" s="21" t="s">
        <v>88</v>
      </c>
      <c r="BX97" s="21" t="s">
        <v>79</v>
      </c>
      <c r="CL97" s="21" t="s">
        <v>1</v>
      </c>
    </row>
    <row r="98" spans="1:91" s="3" customFormat="1" ht="16.5" customHeight="1">
      <c r="A98" s="82" t="s">
        <v>80</v>
      </c>
      <c r="B98" s="47"/>
      <c r="C98" s="9"/>
      <c r="D98" s="9"/>
      <c r="E98" s="180" t="s">
        <v>89</v>
      </c>
      <c r="F98" s="180"/>
      <c r="G98" s="180"/>
      <c r="H98" s="180"/>
      <c r="I98" s="180"/>
      <c r="J98" s="9"/>
      <c r="K98" s="180" t="s">
        <v>90</v>
      </c>
      <c r="L98" s="180"/>
      <c r="M98" s="180"/>
      <c r="N98" s="180"/>
      <c r="O98" s="180"/>
      <c r="P98" s="180"/>
      <c r="Q98" s="180"/>
      <c r="R98" s="180"/>
      <c r="S98" s="180"/>
      <c r="T98" s="180"/>
      <c r="U98" s="180"/>
      <c r="V98" s="180"/>
      <c r="W98" s="180"/>
      <c r="X98" s="180"/>
      <c r="Y98" s="180"/>
      <c r="Z98" s="180"/>
      <c r="AA98" s="180"/>
      <c r="AB98" s="180"/>
      <c r="AC98" s="180"/>
      <c r="AD98" s="180"/>
      <c r="AE98" s="180"/>
      <c r="AF98" s="180"/>
      <c r="AG98" s="182">
        <f>'13 - Manipulačná komora M...'!J32</f>
        <v>0</v>
      </c>
      <c r="AH98" s="183"/>
      <c r="AI98" s="183"/>
      <c r="AJ98" s="183"/>
      <c r="AK98" s="183"/>
      <c r="AL98" s="183"/>
      <c r="AM98" s="183"/>
      <c r="AN98" s="182">
        <f t="shared" si="0"/>
        <v>0</v>
      </c>
      <c r="AO98" s="183"/>
      <c r="AP98" s="183"/>
      <c r="AQ98" s="83" t="s">
        <v>83</v>
      </c>
      <c r="AR98" s="47"/>
      <c r="AS98" s="84">
        <v>0</v>
      </c>
      <c r="AT98" s="85">
        <f t="shared" si="1"/>
        <v>0</v>
      </c>
      <c r="AU98" s="86">
        <f>'13 - Manipulačná komora M...'!P138</f>
        <v>0</v>
      </c>
      <c r="AV98" s="85">
        <f>'13 - Manipulačná komora M...'!J35</f>
        <v>0</v>
      </c>
      <c r="AW98" s="85">
        <f>'13 - Manipulačná komora M...'!J36</f>
        <v>0</v>
      </c>
      <c r="AX98" s="85">
        <f>'13 - Manipulačná komora M...'!J37</f>
        <v>0</v>
      </c>
      <c r="AY98" s="85">
        <f>'13 - Manipulačná komora M...'!J38</f>
        <v>0</v>
      </c>
      <c r="AZ98" s="85">
        <f>'13 - Manipulačná komora M...'!F35</f>
        <v>0</v>
      </c>
      <c r="BA98" s="85">
        <f>'13 - Manipulačná komora M...'!F36</f>
        <v>0</v>
      </c>
      <c r="BB98" s="85">
        <f>'13 - Manipulačná komora M...'!F37</f>
        <v>0</v>
      </c>
      <c r="BC98" s="85">
        <f>'13 - Manipulačná komora M...'!F38</f>
        <v>0</v>
      </c>
      <c r="BD98" s="87">
        <f>'13 - Manipulačná komora M...'!F39</f>
        <v>0</v>
      </c>
      <c r="BT98" s="21" t="s">
        <v>84</v>
      </c>
      <c r="BV98" s="21" t="s">
        <v>74</v>
      </c>
      <c r="BW98" s="21" t="s">
        <v>91</v>
      </c>
      <c r="BX98" s="21" t="s">
        <v>79</v>
      </c>
      <c r="CL98" s="21" t="s">
        <v>1</v>
      </c>
    </row>
    <row r="99" spans="1:91" s="3" customFormat="1" ht="16.5" customHeight="1">
      <c r="A99" s="82" t="s">
        <v>80</v>
      </c>
      <c r="B99" s="47"/>
      <c r="C99" s="9"/>
      <c r="D99" s="9"/>
      <c r="E99" s="180" t="s">
        <v>92</v>
      </c>
      <c r="F99" s="180"/>
      <c r="G99" s="180"/>
      <c r="H99" s="180"/>
      <c r="I99" s="180"/>
      <c r="J99" s="9"/>
      <c r="K99" s="180" t="s">
        <v>93</v>
      </c>
      <c r="L99" s="180"/>
      <c r="M99" s="180"/>
      <c r="N99" s="180"/>
      <c r="O99" s="180"/>
      <c r="P99" s="180"/>
      <c r="Q99" s="180"/>
      <c r="R99" s="180"/>
      <c r="S99" s="180"/>
      <c r="T99" s="180"/>
      <c r="U99" s="180"/>
      <c r="V99" s="180"/>
      <c r="W99" s="180"/>
      <c r="X99" s="180"/>
      <c r="Y99" s="180"/>
      <c r="Z99" s="180"/>
      <c r="AA99" s="180"/>
      <c r="AB99" s="180"/>
      <c r="AC99" s="180"/>
      <c r="AD99" s="180"/>
      <c r="AE99" s="180"/>
      <c r="AF99" s="180"/>
      <c r="AG99" s="182">
        <f>'14 - Úprava armatúr vodojemu'!J32</f>
        <v>0</v>
      </c>
      <c r="AH99" s="183"/>
      <c r="AI99" s="183"/>
      <c r="AJ99" s="183"/>
      <c r="AK99" s="183"/>
      <c r="AL99" s="183"/>
      <c r="AM99" s="183"/>
      <c r="AN99" s="182">
        <f t="shared" si="0"/>
        <v>0</v>
      </c>
      <c r="AO99" s="183"/>
      <c r="AP99" s="183"/>
      <c r="AQ99" s="83" t="s">
        <v>83</v>
      </c>
      <c r="AR99" s="47"/>
      <c r="AS99" s="84">
        <v>0</v>
      </c>
      <c r="AT99" s="85">
        <f t="shared" si="1"/>
        <v>0</v>
      </c>
      <c r="AU99" s="86">
        <f>'14 - Úprava armatúr vodojemu'!P127</f>
        <v>0</v>
      </c>
      <c r="AV99" s="85">
        <f>'14 - Úprava armatúr vodojemu'!J35</f>
        <v>0</v>
      </c>
      <c r="AW99" s="85">
        <f>'14 - Úprava armatúr vodojemu'!J36</f>
        <v>0</v>
      </c>
      <c r="AX99" s="85">
        <f>'14 - Úprava armatúr vodojemu'!J37</f>
        <v>0</v>
      </c>
      <c r="AY99" s="85">
        <f>'14 - Úprava armatúr vodojemu'!J38</f>
        <v>0</v>
      </c>
      <c r="AZ99" s="85">
        <f>'14 - Úprava armatúr vodojemu'!F35</f>
        <v>0</v>
      </c>
      <c r="BA99" s="85">
        <f>'14 - Úprava armatúr vodojemu'!F36</f>
        <v>0</v>
      </c>
      <c r="BB99" s="85">
        <f>'14 - Úprava armatúr vodojemu'!F37</f>
        <v>0</v>
      </c>
      <c r="BC99" s="85">
        <f>'14 - Úprava armatúr vodojemu'!F38</f>
        <v>0</v>
      </c>
      <c r="BD99" s="87">
        <f>'14 - Úprava armatúr vodojemu'!F39</f>
        <v>0</v>
      </c>
      <c r="BT99" s="21" t="s">
        <v>84</v>
      </c>
      <c r="BV99" s="21" t="s">
        <v>74</v>
      </c>
      <c r="BW99" s="21" t="s">
        <v>94</v>
      </c>
      <c r="BX99" s="21" t="s">
        <v>79</v>
      </c>
      <c r="CL99" s="21" t="s">
        <v>1</v>
      </c>
    </row>
    <row r="100" spans="1:91" s="3" customFormat="1" ht="16.5" customHeight="1">
      <c r="A100" s="82" t="s">
        <v>80</v>
      </c>
      <c r="B100" s="47"/>
      <c r="C100" s="9"/>
      <c r="D100" s="9"/>
      <c r="E100" s="180" t="s">
        <v>95</v>
      </c>
      <c r="F100" s="180"/>
      <c r="G100" s="180"/>
      <c r="H100" s="180"/>
      <c r="I100" s="180"/>
      <c r="J100" s="9"/>
      <c r="K100" s="180" t="s">
        <v>96</v>
      </c>
      <c r="L100" s="180"/>
      <c r="M100" s="180"/>
      <c r="N100" s="180"/>
      <c r="O100" s="180"/>
      <c r="P100" s="180"/>
      <c r="Q100" s="180"/>
      <c r="R100" s="180"/>
      <c r="S100" s="180"/>
      <c r="T100" s="180"/>
      <c r="U100" s="180"/>
      <c r="V100" s="180"/>
      <c r="W100" s="180"/>
      <c r="X100" s="180"/>
      <c r="Y100" s="180"/>
      <c r="Z100" s="180"/>
      <c r="AA100" s="180"/>
      <c r="AB100" s="180"/>
      <c r="AC100" s="180"/>
      <c r="AD100" s="180"/>
      <c r="AE100" s="180"/>
      <c r="AF100" s="180"/>
      <c r="AG100" s="182">
        <f>'15 - Elektroinštalácia a ...'!J32</f>
        <v>0</v>
      </c>
      <c r="AH100" s="183"/>
      <c r="AI100" s="183"/>
      <c r="AJ100" s="183"/>
      <c r="AK100" s="183"/>
      <c r="AL100" s="183"/>
      <c r="AM100" s="183"/>
      <c r="AN100" s="182">
        <f t="shared" si="0"/>
        <v>0</v>
      </c>
      <c r="AO100" s="183"/>
      <c r="AP100" s="183"/>
      <c r="AQ100" s="83" t="s">
        <v>83</v>
      </c>
      <c r="AR100" s="47"/>
      <c r="AS100" s="84">
        <v>0</v>
      </c>
      <c r="AT100" s="85">
        <f t="shared" si="1"/>
        <v>0</v>
      </c>
      <c r="AU100" s="86">
        <f>'15 - Elektroinštalácia a ...'!P126</f>
        <v>0</v>
      </c>
      <c r="AV100" s="85">
        <f>'15 - Elektroinštalácia a ...'!J35</f>
        <v>0</v>
      </c>
      <c r="AW100" s="85">
        <f>'15 - Elektroinštalácia a ...'!J36</f>
        <v>0</v>
      </c>
      <c r="AX100" s="85">
        <f>'15 - Elektroinštalácia a ...'!J37</f>
        <v>0</v>
      </c>
      <c r="AY100" s="85">
        <f>'15 - Elektroinštalácia a ...'!J38</f>
        <v>0</v>
      </c>
      <c r="AZ100" s="85">
        <f>'15 - Elektroinštalácia a ...'!F35</f>
        <v>0</v>
      </c>
      <c r="BA100" s="85">
        <f>'15 - Elektroinštalácia a ...'!F36</f>
        <v>0</v>
      </c>
      <c r="BB100" s="85">
        <f>'15 - Elektroinštalácia a ...'!F37</f>
        <v>0</v>
      </c>
      <c r="BC100" s="85">
        <f>'15 - Elektroinštalácia a ...'!F38</f>
        <v>0</v>
      </c>
      <c r="BD100" s="87">
        <f>'15 - Elektroinštalácia a ...'!F39</f>
        <v>0</v>
      </c>
      <c r="BT100" s="21" t="s">
        <v>84</v>
      </c>
      <c r="BV100" s="21" t="s">
        <v>74</v>
      </c>
      <c r="BW100" s="21" t="s">
        <v>97</v>
      </c>
      <c r="BX100" s="21" t="s">
        <v>79</v>
      </c>
      <c r="CL100" s="21" t="s">
        <v>1</v>
      </c>
    </row>
    <row r="101" spans="1:91" s="3" customFormat="1" ht="16.5" customHeight="1">
      <c r="A101" s="82" t="s">
        <v>80</v>
      </c>
      <c r="B101" s="47"/>
      <c r="C101" s="9"/>
      <c r="D101" s="9"/>
      <c r="E101" s="180" t="s">
        <v>98</v>
      </c>
      <c r="F101" s="180"/>
      <c r="G101" s="180"/>
      <c r="H101" s="180"/>
      <c r="I101" s="180"/>
      <c r="J101" s="9"/>
      <c r="K101" s="180" t="s">
        <v>99</v>
      </c>
      <c r="L101" s="180"/>
      <c r="M101" s="180"/>
      <c r="N101" s="180"/>
      <c r="O101" s="180"/>
      <c r="P101" s="180"/>
      <c r="Q101" s="180"/>
      <c r="R101" s="180"/>
      <c r="S101" s="180"/>
      <c r="T101" s="180"/>
      <c r="U101" s="180"/>
      <c r="V101" s="180"/>
      <c r="W101" s="180"/>
      <c r="X101" s="180"/>
      <c r="Y101" s="180"/>
      <c r="Z101" s="180"/>
      <c r="AA101" s="180"/>
      <c r="AB101" s="180"/>
      <c r="AC101" s="180"/>
      <c r="AD101" s="180"/>
      <c r="AE101" s="180"/>
      <c r="AF101" s="180"/>
      <c r="AG101" s="182">
        <f>'16 - Hygienické zabezpeče...'!J32</f>
        <v>0</v>
      </c>
      <c r="AH101" s="183"/>
      <c r="AI101" s="183"/>
      <c r="AJ101" s="183"/>
      <c r="AK101" s="183"/>
      <c r="AL101" s="183"/>
      <c r="AM101" s="183"/>
      <c r="AN101" s="182">
        <f t="shared" si="0"/>
        <v>0</v>
      </c>
      <c r="AO101" s="183"/>
      <c r="AP101" s="183"/>
      <c r="AQ101" s="83" t="s">
        <v>83</v>
      </c>
      <c r="AR101" s="47"/>
      <c r="AS101" s="84">
        <v>0</v>
      </c>
      <c r="AT101" s="85">
        <f t="shared" si="1"/>
        <v>0</v>
      </c>
      <c r="AU101" s="86">
        <f>'16 - Hygienické zabezpeče...'!P122</f>
        <v>0</v>
      </c>
      <c r="AV101" s="85">
        <f>'16 - Hygienické zabezpeče...'!J35</f>
        <v>0</v>
      </c>
      <c r="AW101" s="85">
        <f>'16 - Hygienické zabezpeče...'!J36</f>
        <v>0</v>
      </c>
      <c r="AX101" s="85">
        <f>'16 - Hygienické zabezpeče...'!J37</f>
        <v>0</v>
      </c>
      <c r="AY101" s="85">
        <f>'16 - Hygienické zabezpeče...'!J38</f>
        <v>0</v>
      </c>
      <c r="AZ101" s="85">
        <f>'16 - Hygienické zabezpeče...'!F35</f>
        <v>0</v>
      </c>
      <c r="BA101" s="85">
        <f>'16 - Hygienické zabezpeče...'!F36</f>
        <v>0</v>
      </c>
      <c r="BB101" s="85">
        <f>'16 - Hygienické zabezpeče...'!F37</f>
        <v>0</v>
      </c>
      <c r="BC101" s="85">
        <f>'16 - Hygienické zabezpeče...'!F38</f>
        <v>0</v>
      </c>
      <c r="BD101" s="87">
        <f>'16 - Hygienické zabezpeče...'!F39</f>
        <v>0</v>
      </c>
      <c r="BT101" s="21" t="s">
        <v>84</v>
      </c>
      <c r="BV101" s="21" t="s">
        <v>74</v>
      </c>
      <c r="BW101" s="21" t="s">
        <v>100</v>
      </c>
      <c r="BX101" s="21" t="s">
        <v>79</v>
      </c>
      <c r="CL101" s="21" t="s">
        <v>1</v>
      </c>
    </row>
    <row r="102" spans="1:91" s="3" customFormat="1" ht="16.5" customHeight="1">
      <c r="A102" s="82" t="s">
        <v>80</v>
      </c>
      <c r="B102" s="47"/>
      <c r="C102" s="9"/>
      <c r="D102" s="9"/>
      <c r="E102" s="180" t="s">
        <v>101</v>
      </c>
      <c r="F102" s="180"/>
      <c r="G102" s="180"/>
      <c r="H102" s="180"/>
      <c r="I102" s="180"/>
      <c r="J102" s="9"/>
      <c r="K102" s="180" t="s">
        <v>102</v>
      </c>
      <c r="L102" s="180"/>
      <c r="M102" s="180"/>
      <c r="N102" s="180"/>
      <c r="O102" s="180"/>
      <c r="P102" s="180"/>
      <c r="Q102" s="180"/>
      <c r="R102" s="180"/>
      <c r="S102" s="180"/>
      <c r="T102" s="180"/>
      <c r="U102" s="180"/>
      <c r="V102" s="180"/>
      <c r="W102" s="180"/>
      <c r="X102" s="180"/>
      <c r="Y102" s="180"/>
      <c r="Z102" s="180"/>
      <c r="AA102" s="180"/>
      <c r="AB102" s="180"/>
      <c r="AC102" s="180"/>
      <c r="AD102" s="180"/>
      <c r="AE102" s="180"/>
      <c r="AF102" s="180"/>
      <c r="AG102" s="182">
        <f>'17 - Telemetria'!J32</f>
        <v>0</v>
      </c>
      <c r="AH102" s="183"/>
      <c r="AI102" s="183"/>
      <c r="AJ102" s="183"/>
      <c r="AK102" s="183"/>
      <c r="AL102" s="183"/>
      <c r="AM102" s="183"/>
      <c r="AN102" s="182">
        <f t="shared" si="0"/>
        <v>0</v>
      </c>
      <c r="AO102" s="183"/>
      <c r="AP102" s="183"/>
      <c r="AQ102" s="83" t="s">
        <v>83</v>
      </c>
      <c r="AR102" s="47"/>
      <c r="AS102" s="84">
        <v>0</v>
      </c>
      <c r="AT102" s="85">
        <f t="shared" si="1"/>
        <v>0</v>
      </c>
      <c r="AU102" s="86">
        <f>'17 - Telemetria'!P123</f>
        <v>0</v>
      </c>
      <c r="AV102" s="85">
        <f>'17 - Telemetria'!J35</f>
        <v>0</v>
      </c>
      <c r="AW102" s="85">
        <f>'17 - Telemetria'!J36</f>
        <v>0</v>
      </c>
      <c r="AX102" s="85">
        <f>'17 - Telemetria'!J37</f>
        <v>0</v>
      </c>
      <c r="AY102" s="85">
        <f>'17 - Telemetria'!J38</f>
        <v>0</v>
      </c>
      <c r="AZ102" s="85">
        <f>'17 - Telemetria'!F35</f>
        <v>0</v>
      </c>
      <c r="BA102" s="85">
        <f>'17 - Telemetria'!F36</f>
        <v>0</v>
      </c>
      <c r="BB102" s="85">
        <f>'17 - Telemetria'!F37</f>
        <v>0</v>
      </c>
      <c r="BC102" s="85">
        <f>'17 - Telemetria'!F38</f>
        <v>0</v>
      </c>
      <c r="BD102" s="87">
        <f>'17 - Telemetria'!F39</f>
        <v>0</v>
      </c>
      <c r="BT102" s="21" t="s">
        <v>84</v>
      </c>
      <c r="BV102" s="21" t="s">
        <v>74</v>
      </c>
      <c r="BW102" s="21" t="s">
        <v>103</v>
      </c>
      <c r="BX102" s="21" t="s">
        <v>79</v>
      </c>
      <c r="CL102" s="21" t="s">
        <v>1</v>
      </c>
    </row>
    <row r="103" spans="1:91" s="6" customFormat="1" ht="16.5" customHeight="1">
      <c r="A103" s="82" t="s">
        <v>80</v>
      </c>
      <c r="B103" s="73"/>
      <c r="C103" s="74"/>
      <c r="D103" s="181" t="s">
        <v>84</v>
      </c>
      <c r="E103" s="181"/>
      <c r="F103" s="181"/>
      <c r="G103" s="181"/>
      <c r="H103" s="181"/>
      <c r="I103" s="75"/>
      <c r="J103" s="181" t="s">
        <v>104</v>
      </c>
      <c r="K103" s="181"/>
      <c r="L103" s="181"/>
      <c r="M103" s="181"/>
      <c r="N103" s="181"/>
      <c r="O103" s="181"/>
      <c r="P103" s="181"/>
      <c r="Q103" s="181"/>
      <c r="R103" s="181"/>
      <c r="S103" s="181"/>
      <c r="T103" s="181"/>
      <c r="U103" s="181"/>
      <c r="V103" s="181"/>
      <c r="W103" s="181"/>
      <c r="X103" s="181"/>
      <c r="Y103" s="181"/>
      <c r="Z103" s="181"/>
      <c r="AA103" s="181"/>
      <c r="AB103" s="181"/>
      <c r="AC103" s="181"/>
      <c r="AD103" s="181"/>
      <c r="AE103" s="181"/>
      <c r="AF103" s="181"/>
      <c r="AG103" s="184">
        <f>'2 - SO 112 Oplotenie vodo...'!J30</f>
        <v>0</v>
      </c>
      <c r="AH103" s="185"/>
      <c r="AI103" s="185"/>
      <c r="AJ103" s="185"/>
      <c r="AK103" s="185"/>
      <c r="AL103" s="185"/>
      <c r="AM103" s="185"/>
      <c r="AN103" s="184">
        <f t="shared" si="0"/>
        <v>0</v>
      </c>
      <c r="AO103" s="185"/>
      <c r="AP103" s="185"/>
      <c r="AQ103" s="76" t="s">
        <v>78</v>
      </c>
      <c r="AR103" s="73"/>
      <c r="AS103" s="77">
        <v>0</v>
      </c>
      <c r="AT103" s="78">
        <f t="shared" si="1"/>
        <v>0</v>
      </c>
      <c r="AU103" s="79">
        <f>'2 - SO 112 Oplotenie vodo...'!P122</f>
        <v>0</v>
      </c>
      <c r="AV103" s="78">
        <f>'2 - SO 112 Oplotenie vodo...'!J33</f>
        <v>0</v>
      </c>
      <c r="AW103" s="78">
        <f>'2 - SO 112 Oplotenie vodo...'!J34</f>
        <v>0</v>
      </c>
      <c r="AX103" s="78">
        <f>'2 - SO 112 Oplotenie vodo...'!J35</f>
        <v>0</v>
      </c>
      <c r="AY103" s="78">
        <f>'2 - SO 112 Oplotenie vodo...'!J36</f>
        <v>0</v>
      </c>
      <c r="AZ103" s="78">
        <f>'2 - SO 112 Oplotenie vodo...'!F33</f>
        <v>0</v>
      </c>
      <c r="BA103" s="78">
        <f>'2 - SO 112 Oplotenie vodo...'!F34</f>
        <v>0</v>
      </c>
      <c r="BB103" s="78">
        <f>'2 - SO 112 Oplotenie vodo...'!F35</f>
        <v>0</v>
      </c>
      <c r="BC103" s="78">
        <f>'2 - SO 112 Oplotenie vodo...'!F36</f>
        <v>0</v>
      </c>
      <c r="BD103" s="80">
        <f>'2 - SO 112 Oplotenie vodo...'!F37</f>
        <v>0</v>
      </c>
      <c r="BT103" s="81" t="s">
        <v>76</v>
      </c>
      <c r="BV103" s="81" t="s">
        <v>74</v>
      </c>
      <c r="BW103" s="81" t="s">
        <v>105</v>
      </c>
      <c r="BX103" s="81" t="s">
        <v>4</v>
      </c>
      <c r="CL103" s="81" t="s">
        <v>1</v>
      </c>
      <c r="CM103" s="81" t="s">
        <v>72</v>
      </c>
    </row>
    <row r="104" spans="1:91" s="6" customFormat="1" ht="24.75" customHeight="1">
      <c r="A104" s="82" t="s">
        <v>80</v>
      </c>
      <c r="B104" s="73"/>
      <c r="C104" s="74"/>
      <c r="D104" s="181" t="s">
        <v>106</v>
      </c>
      <c r="E104" s="181"/>
      <c r="F104" s="181"/>
      <c r="G104" s="181"/>
      <c r="H104" s="181"/>
      <c r="I104" s="75"/>
      <c r="J104" s="181" t="s">
        <v>107</v>
      </c>
      <c r="K104" s="181"/>
      <c r="L104" s="181"/>
      <c r="M104" s="181"/>
      <c r="N104" s="181"/>
      <c r="O104" s="181"/>
      <c r="P104" s="181"/>
      <c r="Q104" s="181"/>
      <c r="R104" s="181"/>
      <c r="S104" s="181"/>
      <c r="T104" s="181"/>
      <c r="U104" s="181"/>
      <c r="V104" s="181"/>
      <c r="W104" s="181"/>
      <c r="X104" s="181"/>
      <c r="Y104" s="181"/>
      <c r="Z104" s="181"/>
      <c r="AA104" s="181"/>
      <c r="AB104" s="181"/>
      <c r="AC104" s="181"/>
      <c r="AD104" s="181"/>
      <c r="AE104" s="181"/>
      <c r="AF104" s="181"/>
      <c r="AG104" s="184">
        <f>'3 - SO 113 Privádzacie po...'!J30</f>
        <v>0</v>
      </c>
      <c r="AH104" s="185"/>
      <c r="AI104" s="185"/>
      <c r="AJ104" s="185"/>
      <c r="AK104" s="185"/>
      <c r="AL104" s="185"/>
      <c r="AM104" s="185"/>
      <c r="AN104" s="184">
        <f t="shared" si="0"/>
        <v>0</v>
      </c>
      <c r="AO104" s="185"/>
      <c r="AP104" s="185"/>
      <c r="AQ104" s="76" t="s">
        <v>78</v>
      </c>
      <c r="AR104" s="73"/>
      <c r="AS104" s="77">
        <v>0</v>
      </c>
      <c r="AT104" s="78">
        <f t="shared" si="1"/>
        <v>0</v>
      </c>
      <c r="AU104" s="79">
        <f>'3 - SO 113 Privádzacie po...'!P132</f>
        <v>0</v>
      </c>
      <c r="AV104" s="78">
        <f>'3 - SO 113 Privádzacie po...'!J33</f>
        <v>0</v>
      </c>
      <c r="AW104" s="78">
        <f>'3 - SO 113 Privádzacie po...'!J34</f>
        <v>0</v>
      </c>
      <c r="AX104" s="78">
        <f>'3 - SO 113 Privádzacie po...'!J35</f>
        <v>0</v>
      </c>
      <c r="AY104" s="78">
        <f>'3 - SO 113 Privádzacie po...'!J36</f>
        <v>0</v>
      </c>
      <c r="AZ104" s="78">
        <f>'3 - SO 113 Privádzacie po...'!F33</f>
        <v>0</v>
      </c>
      <c r="BA104" s="78">
        <f>'3 - SO 113 Privádzacie po...'!F34</f>
        <v>0</v>
      </c>
      <c r="BB104" s="78">
        <f>'3 - SO 113 Privádzacie po...'!F35</f>
        <v>0</v>
      </c>
      <c r="BC104" s="78">
        <f>'3 - SO 113 Privádzacie po...'!F36</f>
        <v>0</v>
      </c>
      <c r="BD104" s="80">
        <f>'3 - SO 113 Privádzacie po...'!F37</f>
        <v>0</v>
      </c>
      <c r="BT104" s="81" t="s">
        <v>76</v>
      </c>
      <c r="BV104" s="81" t="s">
        <v>74</v>
      </c>
      <c r="BW104" s="81" t="s">
        <v>108</v>
      </c>
      <c r="BX104" s="81" t="s">
        <v>4</v>
      </c>
      <c r="CL104" s="81" t="s">
        <v>1</v>
      </c>
      <c r="CM104" s="81" t="s">
        <v>72</v>
      </c>
    </row>
    <row r="105" spans="1:91" s="6" customFormat="1" ht="16.5" customHeight="1">
      <c r="A105" s="82" t="s">
        <v>80</v>
      </c>
      <c r="B105" s="73"/>
      <c r="C105" s="74"/>
      <c r="D105" s="181" t="s">
        <v>109</v>
      </c>
      <c r="E105" s="181"/>
      <c r="F105" s="181"/>
      <c r="G105" s="181"/>
      <c r="H105" s="181"/>
      <c r="I105" s="75"/>
      <c r="J105" s="181" t="s">
        <v>110</v>
      </c>
      <c r="K105" s="181"/>
      <c r="L105" s="181"/>
      <c r="M105" s="181"/>
      <c r="N105" s="181"/>
      <c r="O105" s="181"/>
      <c r="P105" s="181"/>
      <c r="Q105" s="181"/>
      <c r="R105" s="181"/>
      <c r="S105" s="181"/>
      <c r="T105" s="181"/>
      <c r="U105" s="181"/>
      <c r="V105" s="181"/>
      <c r="W105" s="181"/>
      <c r="X105" s="181"/>
      <c r="Y105" s="181"/>
      <c r="Z105" s="181"/>
      <c r="AA105" s="181"/>
      <c r="AB105" s="181"/>
      <c r="AC105" s="181"/>
      <c r="AD105" s="181"/>
      <c r="AE105" s="181"/>
      <c r="AF105" s="181"/>
      <c r="AG105" s="184">
        <f>'4 - SO 114 Pristupová ces...'!J30</f>
        <v>0</v>
      </c>
      <c r="AH105" s="185"/>
      <c r="AI105" s="185"/>
      <c r="AJ105" s="185"/>
      <c r="AK105" s="185"/>
      <c r="AL105" s="185"/>
      <c r="AM105" s="185"/>
      <c r="AN105" s="184">
        <f t="shared" si="0"/>
        <v>0</v>
      </c>
      <c r="AO105" s="185"/>
      <c r="AP105" s="185"/>
      <c r="AQ105" s="76" t="s">
        <v>78</v>
      </c>
      <c r="AR105" s="73"/>
      <c r="AS105" s="77">
        <v>0</v>
      </c>
      <c r="AT105" s="78">
        <f t="shared" si="1"/>
        <v>0</v>
      </c>
      <c r="AU105" s="79">
        <f>'4 - SO 114 Pristupová ces...'!P120</f>
        <v>0</v>
      </c>
      <c r="AV105" s="78">
        <f>'4 - SO 114 Pristupová ces...'!J33</f>
        <v>0</v>
      </c>
      <c r="AW105" s="78">
        <f>'4 - SO 114 Pristupová ces...'!J34</f>
        <v>0</v>
      </c>
      <c r="AX105" s="78">
        <f>'4 - SO 114 Pristupová ces...'!J35</f>
        <v>0</v>
      </c>
      <c r="AY105" s="78">
        <f>'4 - SO 114 Pristupová ces...'!J36</f>
        <v>0</v>
      </c>
      <c r="AZ105" s="78">
        <f>'4 - SO 114 Pristupová ces...'!F33</f>
        <v>0</v>
      </c>
      <c r="BA105" s="78">
        <f>'4 - SO 114 Pristupová ces...'!F34</f>
        <v>0</v>
      </c>
      <c r="BB105" s="78">
        <f>'4 - SO 114 Pristupová ces...'!F35</f>
        <v>0</v>
      </c>
      <c r="BC105" s="78">
        <f>'4 - SO 114 Pristupová ces...'!F36</f>
        <v>0</v>
      </c>
      <c r="BD105" s="80">
        <f>'4 - SO 114 Pristupová ces...'!F37</f>
        <v>0</v>
      </c>
      <c r="BT105" s="81" t="s">
        <v>76</v>
      </c>
      <c r="BV105" s="81" t="s">
        <v>74</v>
      </c>
      <c r="BW105" s="81" t="s">
        <v>111</v>
      </c>
      <c r="BX105" s="81" t="s">
        <v>4</v>
      </c>
      <c r="CL105" s="81" t="s">
        <v>1</v>
      </c>
      <c r="CM105" s="81" t="s">
        <v>72</v>
      </c>
    </row>
    <row r="106" spans="1:91" s="6" customFormat="1" ht="16.5" customHeight="1">
      <c r="A106" s="82" t="s">
        <v>80</v>
      </c>
      <c r="B106" s="73"/>
      <c r="C106" s="74"/>
      <c r="D106" s="181" t="s">
        <v>112</v>
      </c>
      <c r="E106" s="181"/>
      <c r="F106" s="181"/>
      <c r="G106" s="181"/>
      <c r="H106" s="181"/>
      <c r="I106" s="75"/>
      <c r="J106" s="181" t="s">
        <v>113</v>
      </c>
      <c r="K106" s="181"/>
      <c r="L106" s="181"/>
      <c r="M106" s="181"/>
      <c r="N106" s="181"/>
      <c r="O106" s="181"/>
      <c r="P106" s="181"/>
      <c r="Q106" s="181"/>
      <c r="R106" s="181"/>
      <c r="S106" s="181"/>
      <c r="T106" s="181"/>
      <c r="U106" s="181"/>
      <c r="V106" s="181"/>
      <c r="W106" s="181"/>
      <c r="X106" s="181"/>
      <c r="Y106" s="181"/>
      <c r="Z106" s="181"/>
      <c r="AA106" s="181"/>
      <c r="AB106" s="181"/>
      <c r="AC106" s="181"/>
      <c r="AD106" s="181"/>
      <c r="AE106" s="181"/>
      <c r="AF106" s="181"/>
      <c r="AG106" s="184">
        <f>'5 - SO 115 Odpadové potru...'!J30</f>
        <v>0</v>
      </c>
      <c r="AH106" s="185"/>
      <c r="AI106" s="185"/>
      <c r="AJ106" s="185"/>
      <c r="AK106" s="185"/>
      <c r="AL106" s="185"/>
      <c r="AM106" s="185"/>
      <c r="AN106" s="184">
        <f t="shared" si="0"/>
        <v>0</v>
      </c>
      <c r="AO106" s="185"/>
      <c r="AP106" s="185"/>
      <c r="AQ106" s="76" t="s">
        <v>78</v>
      </c>
      <c r="AR106" s="73"/>
      <c r="AS106" s="77">
        <v>0</v>
      </c>
      <c r="AT106" s="78">
        <f t="shared" si="1"/>
        <v>0</v>
      </c>
      <c r="AU106" s="79">
        <f>'5 - SO 115 Odpadové potru...'!P122</f>
        <v>0</v>
      </c>
      <c r="AV106" s="78">
        <f>'5 - SO 115 Odpadové potru...'!J33</f>
        <v>0</v>
      </c>
      <c r="AW106" s="78">
        <f>'5 - SO 115 Odpadové potru...'!J34</f>
        <v>0</v>
      </c>
      <c r="AX106" s="78">
        <f>'5 - SO 115 Odpadové potru...'!J35</f>
        <v>0</v>
      </c>
      <c r="AY106" s="78">
        <f>'5 - SO 115 Odpadové potru...'!J36</f>
        <v>0</v>
      </c>
      <c r="AZ106" s="78">
        <f>'5 - SO 115 Odpadové potru...'!F33</f>
        <v>0</v>
      </c>
      <c r="BA106" s="78">
        <f>'5 - SO 115 Odpadové potru...'!F34</f>
        <v>0</v>
      </c>
      <c r="BB106" s="78">
        <f>'5 - SO 115 Odpadové potru...'!F35</f>
        <v>0</v>
      </c>
      <c r="BC106" s="78">
        <f>'5 - SO 115 Odpadové potru...'!F36</f>
        <v>0</v>
      </c>
      <c r="BD106" s="80">
        <f>'5 - SO 115 Odpadové potru...'!F37</f>
        <v>0</v>
      </c>
      <c r="BT106" s="81" t="s">
        <v>76</v>
      </c>
      <c r="BV106" s="81" t="s">
        <v>74</v>
      </c>
      <c r="BW106" s="81" t="s">
        <v>114</v>
      </c>
      <c r="BX106" s="81" t="s">
        <v>4</v>
      </c>
      <c r="CL106" s="81" t="s">
        <v>1</v>
      </c>
      <c r="CM106" s="81" t="s">
        <v>72</v>
      </c>
    </row>
    <row r="107" spans="1:91" s="6" customFormat="1" ht="16.5" customHeight="1">
      <c r="B107" s="73"/>
      <c r="C107" s="74"/>
      <c r="D107" s="181" t="s">
        <v>115</v>
      </c>
      <c r="E107" s="181"/>
      <c r="F107" s="181"/>
      <c r="G107" s="181"/>
      <c r="H107" s="181"/>
      <c r="I107" s="75"/>
      <c r="J107" s="181" t="s">
        <v>116</v>
      </c>
      <c r="K107" s="181"/>
      <c r="L107" s="181"/>
      <c r="M107" s="181"/>
      <c r="N107" s="181"/>
      <c r="O107" s="181"/>
      <c r="P107" s="181"/>
      <c r="Q107" s="181"/>
      <c r="R107" s="181"/>
      <c r="S107" s="181"/>
      <c r="T107" s="181"/>
      <c r="U107" s="181"/>
      <c r="V107" s="181"/>
      <c r="W107" s="181"/>
      <c r="X107" s="181"/>
      <c r="Y107" s="181"/>
      <c r="Z107" s="181"/>
      <c r="AA107" s="181"/>
      <c r="AB107" s="181"/>
      <c r="AC107" s="181"/>
      <c r="AD107" s="181"/>
      <c r="AE107" s="181"/>
      <c r="AF107" s="181"/>
      <c r="AG107" s="186">
        <f>ROUND(SUM(AG108:AG121),2)</f>
        <v>0</v>
      </c>
      <c r="AH107" s="185"/>
      <c r="AI107" s="185"/>
      <c r="AJ107" s="185"/>
      <c r="AK107" s="185"/>
      <c r="AL107" s="185"/>
      <c r="AM107" s="185"/>
      <c r="AN107" s="184">
        <f t="shared" si="0"/>
        <v>0</v>
      </c>
      <c r="AO107" s="185"/>
      <c r="AP107" s="185"/>
      <c r="AQ107" s="76" t="s">
        <v>78</v>
      </c>
      <c r="AR107" s="73"/>
      <c r="AS107" s="77">
        <f>ROUND(SUM(AS108:AS121),2)</f>
        <v>0</v>
      </c>
      <c r="AT107" s="78">
        <f t="shared" si="1"/>
        <v>0</v>
      </c>
      <c r="AU107" s="79">
        <f>ROUND(SUM(AU108:AU121),5)</f>
        <v>0</v>
      </c>
      <c r="AV107" s="78">
        <f>ROUND(AZ107*L29,2)</f>
        <v>0</v>
      </c>
      <c r="AW107" s="78">
        <f>ROUND(BA107*L30,2)</f>
        <v>0</v>
      </c>
      <c r="AX107" s="78">
        <f>ROUND(BB107*L29,2)</f>
        <v>0</v>
      </c>
      <c r="AY107" s="78">
        <f>ROUND(BC107*L30,2)</f>
        <v>0</v>
      </c>
      <c r="AZ107" s="78">
        <f>ROUND(SUM(AZ108:AZ121),2)</f>
        <v>0</v>
      </c>
      <c r="BA107" s="78">
        <f>ROUND(SUM(BA108:BA121),2)</f>
        <v>0</v>
      </c>
      <c r="BB107" s="78">
        <f>ROUND(SUM(BB108:BB121),2)</f>
        <v>0</v>
      </c>
      <c r="BC107" s="78">
        <f>ROUND(SUM(BC108:BC121),2)</f>
        <v>0</v>
      </c>
      <c r="BD107" s="80">
        <f>ROUND(SUM(BD108:BD121),2)</f>
        <v>0</v>
      </c>
      <c r="BS107" s="81" t="s">
        <v>71</v>
      </c>
      <c r="BT107" s="81" t="s">
        <v>76</v>
      </c>
      <c r="BU107" s="81" t="s">
        <v>73</v>
      </c>
      <c r="BV107" s="81" t="s">
        <v>74</v>
      </c>
      <c r="BW107" s="81" t="s">
        <v>117</v>
      </c>
      <c r="BX107" s="81" t="s">
        <v>4</v>
      </c>
      <c r="CL107" s="81" t="s">
        <v>1</v>
      </c>
      <c r="CM107" s="81" t="s">
        <v>72</v>
      </c>
    </row>
    <row r="108" spans="1:91" s="3" customFormat="1" ht="16.5" customHeight="1">
      <c r="A108" s="82" t="s">
        <v>80</v>
      </c>
      <c r="B108" s="47"/>
      <c r="C108" s="9"/>
      <c r="D108" s="9"/>
      <c r="E108" s="180" t="s">
        <v>118</v>
      </c>
      <c r="F108" s="180"/>
      <c r="G108" s="180"/>
      <c r="H108" s="180"/>
      <c r="I108" s="180"/>
      <c r="J108" s="9"/>
      <c r="K108" s="180" t="s">
        <v>119</v>
      </c>
      <c r="L108" s="180"/>
      <c r="M108" s="180"/>
      <c r="N108" s="180"/>
      <c r="O108" s="180"/>
      <c r="P108" s="180"/>
      <c r="Q108" s="180"/>
      <c r="R108" s="180"/>
      <c r="S108" s="180"/>
      <c r="T108" s="180"/>
      <c r="U108" s="180"/>
      <c r="V108" s="180"/>
      <c r="W108" s="180"/>
      <c r="X108" s="180"/>
      <c r="Y108" s="180"/>
      <c r="Z108" s="180"/>
      <c r="AA108" s="180"/>
      <c r="AB108" s="180"/>
      <c r="AC108" s="180"/>
      <c r="AD108" s="180"/>
      <c r="AE108" s="180"/>
      <c r="AF108" s="180"/>
      <c r="AG108" s="182">
        <f>'501 - Privádzacie potrubie'!J32</f>
        <v>0</v>
      </c>
      <c r="AH108" s="183"/>
      <c r="AI108" s="183"/>
      <c r="AJ108" s="183"/>
      <c r="AK108" s="183"/>
      <c r="AL108" s="183"/>
      <c r="AM108" s="183"/>
      <c r="AN108" s="182">
        <f t="shared" si="0"/>
        <v>0</v>
      </c>
      <c r="AO108" s="183"/>
      <c r="AP108" s="183"/>
      <c r="AQ108" s="83" t="s">
        <v>83</v>
      </c>
      <c r="AR108" s="47"/>
      <c r="AS108" s="84">
        <v>0</v>
      </c>
      <c r="AT108" s="85">
        <f t="shared" si="1"/>
        <v>0</v>
      </c>
      <c r="AU108" s="86">
        <f>'501 - Privádzacie potrubie'!P129</f>
        <v>0</v>
      </c>
      <c r="AV108" s="85">
        <f>'501 - Privádzacie potrubie'!J35</f>
        <v>0</v>
      </c>
      <c r="AW108" s="85">
        <f>'501 - Privádzacie potrubie'!J36</f>
        <v>0</v>
      </c>
      <c r="AX108" s="85">
        <f>'501 - Privádzacie potrubie'!J37</f>
        <v>0</v>
      </c>
      <c r="AY108" s="85">
        <f>'501 - Privádzacie potrubie'!J38</f>
        <v>0</v>
      </c>
      <c r="AZ108" s="85">
        <f>'501 - Privádzacie potrubie'!F35</f>
        <v>0</v>
      </c>
      <c r="BA108" s="85">
        <f>'501 - Privádzacie potrubie'!F36</f>
        <v>0</v>
      </c>
      <c r="BB108" s="85">
        <f>'501 - Privádzacie potrubie'!F37</f>
        <v>0</v>
      </c>
      <c r="BC108" s="85">
        <f>'501 - Privádzacie potrubie'!F38</f>
        <v>0</v>
      </c>
      <c r="BD108" s="87">
        <f>'501 - Privádzacie potrubie'!F39</f>
        <v>0</v>
      </c>
      <c r="BT108" s="21" t="s">
        <v>84</v>
      </c>
      <c r="BV108" s="21" t="s">
        <v>74</v>
      </c>
      <c r="BW108" s="21" t="s">
        <v>120</v>
      </c>
      <c r="BX108" s="21" t="s">
        <v>117</v>
      </c>
      <c r="CL108" s="21" t="s">
        <v>1</v>
      </c>
    </row>
    <row r="109" spans="1:91" s="3" customFormat="1" ht="16.5" customHeight="1">
      <c r="A109" s="82" t="s">
        <v>80</v>
      </c>
      <c r="B109" s="47"/>
      <c r="C109" s="9"/>
      <c r="D109" s="9"/>
      <c r="E109" s="180" t="s">
        <v>121</v>
      </c>
      <c r="F109" s="180"/>
      <c r="G109" s="180"/>
      <c r="H109" s="180"/>
      <c r="I109" s="180"/>
      <c r="J109" s="9"/>
      <c r="K109" s="180" t="s">
        <v>122</v>
      </c>
      <c r="L109" s="180"/>
      <c r="M109" s="180"/>
      <c r="N109" s="180"/>
      <c r="O109" s="180"/>
      <c r="P109" s="180"/>
      <c r="Q109" s="180"/>
      <c r="R109" s="180"/>
      <c r="S109" s="180"/>
      <c r="T109" s="180"/>
      <c r="U109" s="180"/>
      <c r="V109" s="180"/>
      <c r="W109" s="180"/>
      <c r="X109" s="180"/>
      <c r="Y109" s="180"/>
      <c r="Z109" s="180"/>
      <c r="AA109" s="180"/>
      <c r="AB109" s="180"/>
      <c r="AC109" s="180"/>
      <c r="AD109" s="180"/>
      <c r="AE109" s="180"/>
      <c r="AF109" s="180"/>
      <c r="AG109" s="182">
        <f>'502 - Potrubie A'!J32</f>
        <v>0</v>
      </c>
      <c r="AH109" s="183"/>
      <c r="AI109" s="183"/>
      <c r="AJ109" s="183"/>
      <c r="AK109" s="183"/>
      <c r="AL109" s="183"/>
      <c r="AM109" s="183"/>
      <c r="AN109" s="182">
        <f t="shared" si="0"/>
        <v>0</v>
      </c>
      <c r="AO109" s="183"/>
      <c r="AP109" s="183"/>
      <c r="AQ109" s="83" t="s">
        <v>83</v>
      </c>
      <c r="AR109" s="47"/>
      <c r="AS109" s="84">
        <v>0</v>
      </c>
      <c r="AT109" s="85">
        <f t="shared" si="1"/>
        <v>0</v>
      </c>
      <c r="AU109" s="86">
        <f>'502 - Potrubie A'!P130</f>
        <v>0</v>
      </c>
      <c r="AV109" s="85">
        <f>'502 - Potrubie A'!J35</f>
        <v>0</v>
      </c>
      <c r="AW109" s="85">
        <f>'502 - Potrubie A'!J36</f>
        <v>0</v>
      </c>
      <c r="AX109" s="85">
        <f>'502 - Potrubie A'!J37</f>
        <v>0</v>
      </c>
      <c r="AY109" s="85">
        <f>'502 - Potrubie A'!J38</f>
        <v>0</v>
      </c>
      <c r="AZ109" s="85">
        <f>'502 - Potrubie A'!F35</f>
        <v>0</v>
      </c>
      <c r="BA109" s="85">
        <f>'502 - Potrubie A'!F36</f>
        <v>0</v>
      </c>
      <c r="BB109" s="85">
        <f>'502 - Potrubie A'!F37</f>
        <v>0</v>
      </c>
      <c r="BC109" s="85">
        <f>'502 - Potrubie A'!F38</f>
        <v>0</v>
      </c>
      <c r="BD109" s="87">
        <f>'502 - Potrubie A'!F39</f>
        <v>0</v>
      </c>
      <c r="BT109" s="21" t="s">
        <v>84</v>
      </c>
      <c r="BV109" s="21" t="s">
        <v>74</v>
      </c>
      <c r="BW109" s="21" t="s">
        <v>123</v>
      </c>
      <c r="BX109" s="21" t="s">
        <v>117</v>
      </c>
      <c r="CL109" s="21" t="s">
        <v>1</v>
      </c>
    </row>
    <row r="110" spans="1:91" s="3" customFormat="1" ht="16.5" customHeight="1">
      <c r="A110" s="82" t="s">
        <v>80</v>
      </c>
      <c r="B110" s="47"/>
      <c r="C110" s="9"/>
      <c r="D110" s="9"/>
      <c r="E110" s="180" t="s">
        <v>124</v>
      </c>
      <c r="F110" s="180"/>
      <c r="G110" s="180"/>
      <c r="H110" s="180"/>
      <c r="I110" s="180"/>
      <c r="J110" s="9"/>
      <c r="K110" s="180" t="s">
        <v>125</v>
      </c>
      <c r="L110" s="180"/>
      <c r="M110" s="180"/>
      <c r="N110" s="180"/>
      <c r="O110" s="180"/>
      <c r="P110" s="180"/>
      <c r="Q110" s="180"/>
      <c r="R110" s="180"/>
      <c r="S110" s="180"/>
      <c r="T110" s="180"/>
      <c r="U110" s="180"/>
      <c r="V110" s="180"/>
      <c r="W110" s="180"/>
      <c r="X110" s="180"/>
      <c r="Y110" s="180"/>
      <c r="Z110" s="180"/>
      <c r="AA110" s="180"/>
      <c r="AB110" s="180"/>
      <c r="AC110" s="180"/>
      <c r="AD110" s="180"/>
      <c r="AE110" s="180"/>
      <c r="AF110" s="180"/>
      <c r="AG110" s="182">
        <f>'503 - Potrubie A-1'!J32</f>
        <v>0</v>
      </c>
      <c r="AH110" s="183"/>
      <c r="AI110" s="183"/>
      <c r="AJ110" s="183"/>
      <c r="AK110" s="183"/>
      <c r="AL110" s="183"/>
      <c r="AM110" s="183"/>
      <c r="AN110" s="182">
        <f t="shared" si="0"/>
        <v>0</v>
      </c>
      <c r="AO110" s="183"/>
      <c r="AP110" s="183"/>
      <c r="AQ110" s="83" t="s">
        <v>83</v>
      </c>
      <c r="AR110" s="47"/>
      <c r="AS110" s="84">
        <v>0</v>
      </c>
      <c r="AT110" s="85">
        <f t="shared" si="1"/>
        <v>0</v>
      </c>
      <c r="AU110" s="86">
        <f>'503 - Potrubie A-1'!P130</f>
        <v>0</v>
      </c>
      <c r="AV110" s="85">
        <f>'503 - Potrubie A-1'!J35</f>
        <v>0</v>
      </c>
      <c r="AW110" s="85">
        <f>'503 - Potrubie A-1'!J36</f>
        <v>0</v>
      </c>
      <c r="AX110" s="85">
        <f>'503 - Potrubie A-1'!J37</f>
        <v>0</v>
      </c>
      <c r="AY110" s="85">
        <f>'503 - Potrubie A-1'!J38</f>
        <v>0</v>
      </c>
      <c r="AZ110" s="85">
        <f>'503 - Potrubie A-1'!F35</f>
        <v>0</v>
      </c>
      <c r="BA110" s="85">
        <f>'503 - Potrubie A-1'!F36</f>
        <v>0</v>
      </c>
      <c r="BB110" s="85">
        <f>'503 - Potrubie A-1'!F37</f>
        <v>0</v>
      </c>
      <c r="BC110" s="85">
        <f>'503 - Potrubie A-1'!F38</f>
        <v>0</v>
      </c>
      <c r="BD110" s="87">
        <f>'503 - Potrubie A-1'!F39</f>
        <v>0</v>
      </c>
      <c r="BT110" s="21" t="s">
        <v>84</v>
      </c>
      <c r="BV110" s="21" t="s">
        <v>74</v>
      </c>
      <c r="BW110" s="21" t="s">
        <v>126</v>
      </c>
      <c r="BX110" s="21" t="s">
        <v>117</v>
      </c>
      <c r="CL110" s="21" t="s">
        <v>1</v>
      </c>
    </row>
    <row r="111" spans="1:91" s="3" customFormat="1" ht="16.5" customHeight="1">
      <c r="A111" s="82" t="s">
        <v>80</v>
      </c>
      <c r="B111" s="47"/>
      <c r="C111" s="9"/>
      <c r="D111" s="9"/>
      <c r="E111" s="180" t="s">
        <v>127</v>
      </c>
      <c r="F111" s="180"/>
      <c r="G111" s="180"/>
      <c r="H111" s="180"/>
      <c r="I111" s="180"/>
      <c r="J111" s="9"/>
      <c r="K111" s="180" t="s">
        <v>128</v>
      </c>
      <c r="L111" s="180"/>
      <c r="M111" s="180"/>
      <c r="N111" s="180"/>
      <c r="O111" s="180"/>
      <c r="P111" s="180"/>
      <c r="Q111" s="180"/>
      <c r="R111" s="180"/>
      <c r="S111" s="180"/>
      <c r="T111" s="180"/>
      <c r="U111" s="180"/>
      <c r="V111" s="180"/>
      <c r="W111" s="180"/>
      <c r="X111" s="180"/>
      <c r="Y111" s="180"/>
      <c r="Z111" s="180"/>
      <c r="AA111" s="180"/>
      <c r="AB111" s="180"/>
      <c r="AC111" s="180"/>
      <c r="AD111" s="180"/>
      <c r="AE111" s="180"/>
      <c r="AF111" s="180"/>
      <c r="AG111" s="182">
        <f>'504 - Potrubie A-2'!J32</f>
        <v>0</v>
      </c>
      <c r="AH111" s="183"/>
      <c r="AI111" s="183"/>
      <c r="AJ111" s="183"/>
      <c r="AK111" s="183"/>
      <c r="AL111" s="183"/>
      <c r="AM111" s="183"/>
      <c r="AN111" s="182">
        <f t="shared" si="0"/>
        <v>0</v>
      </c>
      <c r="AO111" s="183"/>
      <c r="AP111" s="183"/>
      <c r="AQ111" s="83" t="s">
        <v>83</v>
      </c>
      <c r="AR111" s="47"/>
      <c r="AS111" s="84">
        <v>0</v>
      </c>
      <c r="AT111" s="85">
        <f t="shared" si="1"/>
        <v>0</v>
      </c>
      <c r="AU111" s="86">
        <f>'504 - Potrubie A-2'!P130</f>
        <v>0</v>
      </c>
      <c r="AV111" s="85">
        <f>'504 - Potrubie A-2'!J35</f>
        <v>0</v>
      </c>
      <c r="AW111" s="85">
        <f>'504 - Potrubie A-2'!J36</f>
        <v>0</v>
      </c>
      <c r="AX111" s="85">
        <f>'504 - Potrubie A-2'!J37</f>
        <v>0</v>
      </c>
      <c r="AY111" s="85">
        <f>'504 - Potrubie A-2'!J38</f>
        <v>0</v>
      </c>
      <c r="AZ111" s="85">
        <f>'504 - Potrubie A-2'!F35</f>
        <v>0</v>
      </c>
      <c r="BA111" s="85">
        <f>'504 - Potrubie A-2'!F36</f>
        <v>0</v>
      </c>
      <c r="BB111" s="85">
        <f>'504 - Potrubie A-2'!F37</f>
        <v>0</v>
      </c>
      <c r="BC111" s="85">
        <f>'504 - Potrubie A-2'!F38</f>
        <v>0</v>
      </c>
      <c r="BD111" s="87">
        <f>'504 - Potrubie A-2'!F39</f>
        <v>0</v>
      </c>
      <c r="BT111" s="21" t="s">
        <v>84</v>
      </c>
      <c r="BV111" s="21" t="s">
        <v>74</v>
      </c>
      <c r="BW111" s="21" t="s">
        <v>129</v>
      </c>
      <c r="BX111" s="21" t="s">
        <v>117</v>
      </c>
      <c r="CL111" s="21" t="s">
        <v>1</v>
      </c>
    </row>
    <row r="112" spans="1:91" s="3" customFormat="1" ht="16.5" customHeight="1">
      <c r="A112" s="82" t="s">
        <v>80</v>
      </c>
      <c r="B112" s="47"/>
      <c r="C112" s="9"/>
      <c r="D112" s="9"/>
      <c r="E112" s="180" t="s">
        <v>130</v>
      </c>
      <c r="F112" s="180"/>
      <c r="G112" s="180"/>
      <c r="H112" s="180"/>
      <c r="I112" s="180"/>
      <c r="J112" s="9"/>
      <c r="K112" s="180" t="s">
        <v>131</v>
      </c>
      <c r="L112" s="180"/>
      <c r="M112" s="180"/>
      <c r="N112" s="180"/>
      <c r="O112" s="180"/>
      <c r="P112" s="180"/>
      <c r="Q112" s="180"/>
      <c r="R112" s="180"/>
      <c r="S112" s="180"/>
      <c r="T112" s="180"/>
      <c r="U112" s="180"/>
      <c r="V112" s="180"/>
      <c r="W112" s="180"/>
      <c r="X112" s="180"/>
      <c r="Y112" s="180"/>
      <c r="Z112" s="180"/>
      <c r="AA112" s="180"/>
      <c r="AB112" s="180"/>
      <c r="AC112" s="180"/>
      <c r="AD112" s="180"/>
      <c r="AE112" s="180"/>
      <c r="AF112" s="180"/>
      <c r="AG112" s="182">
        <f>'505 - Potrubie A-2-1'!J32</f>
        <v>0</v>
      </c>
      <c r="AH112" s="183"/>
      <c r="AI112" s="183"/>
      <c r="AJ112" s="183"/>
      <c r="AK112" s="183"/>
      <c r="AL112" s="183"/>
      <c r="AM112" s="183"/>
      <c r="AN112" s="182">
        <f t="shared" si="0"/>
        <v>0</v>
      </c>
      <c r="AO112" s="183"/>
      <c r="AP112" s="183"/>
      <c r="AQ112" s="83" t="s">
        <v>83</v>
      </c>
      <c r="AR112" s="47"/>
      <c r="AS112" s="84">
        <v>0</v>
      </c>
      <c r="AT112" s="85">
        <f t="shared" si="1"/>
        <v>0</v>
      </c>
      <c r="AU112" s="86">
        <f>'505 - Potrubie A-2-1'!P130</f>
        <v>0</v>
      </c>
      <c r="AV112" s="85">
        <f>'505 - Potrubie A-2-1'!J35</f>
        <v>0</v>
      </c>
      <c r="AW112" s="85">
        <f>'505 - Potrubie A-2-1'!J36</f>
        <v>0</v>
      </c>
      <c r="AX112" s="85">
        <f>'505 - Potrubie A-2-1'!J37</f>
        <v>0</v>
      </c>
      <c r="AY112" s="85">
        <f>'505 - Potrubie A-2-1'!J38</f>
        <v>0</v>
      </c>
      <c r="AZ112" s="85">
        <f>'505 - Potrubie A-2-1'!F35</f>
        <v>0</v>
      </c>
      <c r="BA112" s="85">
        <f>'505 - Potrubie A-2-1'!F36</f>
        <v>0</v>
      </c>
      <c r="BB112" s="85">
        <f>'505 - Potrubie A-2-1'!F37</f>
        <v>0</v>
      </c>
      <c r="BC112" s="85">
        <f>'505 - Potrubie A-2-1'!F38</f>
        <v>0</v>
      </c>
      <c r="BD112" s="87">
        <f>'505 - Potrubie A-2-1'!F39</f>
        <v>0</v>
      </c>
      <c r="BT112" s="21" t="s">
        <v>84</v>
      </c>
      <c r="BV112" s="21" t="s">
        <v>74</v>
      </c>
      <c r="BW112" s="21" t="s">
        <v>132</v>
      </c>
      <c r="BX112" s="21" t="s">
        <v>117</v>
      </c>
      <c r="CL112" s="21" t="s">
        <v>1</v>
      </c>
    </row>
    <row r="113" spans="1:91" s="3" customFormat="1" ht="16.5" customHeight="1">
      <c r="A113" s="82" t="s">
        <v>80</v>
      </c>
      <c r="B113" s="47"/>
      <c r="C113" s="9"/>
      <c r="D113" s="9"/>
      <c r="E113" s="180" t="s">
        <v>133</v>
      </c>
      <c r="F113" s="180"/>
      <c r="G113" s="180"/>
      <c r="H113" s="180"/>
      <c r="I113" s="180"/>
      <c r="J113" s="9"/>
      <c r="K113" s="180" t="s">
        <v>134</v>
      </c>
      <c r="L113" s="180"/>
      <c r="M113" s="180"/>
      <c r="N113" s="180"/>
      <c r="O113" s="180"/>
      <c r="P113" s="180"/>
      <c r="Q113" s="180"/>
      <c r="R113" s="180"/>
      <c r="S113" s="180"/>
      <c r="T113" s="180"/>
      <c r="U113" s="180"/>
      <c r="V113" s="180"/>
      <c r="W113" s="180"/>
      <c r="X113" s="180"/>
      <c r="Y113" s="180"/>
      <c r="Z113" s="180"/>
      <c r="AA113" s="180"/>
      <c r="AB113" s="180"/>
      <c r="AC113" s="180"/>
      <c r="AD113" s="180"/>
      <c r="AE113" s="180"/>
      <c r="AF113" s="180"/>
      <c r="AG113" s="182">
        <f>'506 - Potrubie A-2-1a'!J32</f>
        <v>0</v>
      </c>
      <c r="AH113" s="183"/>
      <c r="AI113" s="183"/>
      <c r="AJ113" s="183"/>
      <c r="AK113" s="183"/>
      <c r="AL113" s="183"/>
      <c r="AM113" s="183"/>
      <c r="AN113" s="182">
        <f t="shared" si="0"/>
        <v>0</v>
      </c>
      <c r="AO113" s="183"/>
      <c r="AP113" s="183"/>
      <c r="AQ113" s="83" t="s">
        <v>83</v>
      </c>
      <c r="AR113" s="47"/>
      <c r="AS113" s="84">
        <v>0</v>
      </c>
      <c r="AT113" s="85">
        <f t="shared" si="1"/>
        <v>0</v>
      </c>
      <c r="AU113" s="86">
        <f>'506 - Potrubie A-2-1a'!P129</f>
        <v>0</v>
      </c>
      <c r="AV113" s="85">
        <f>'506 - Potrubie A-2-1a'!J35</f>
        <v>0</v>
      </c>
      <c r="AW113" s="85">
        <f>'506 - Potrubie A-2-1a'!J36</f>
        <v>0</v>
      </c>
      <c r="AX113" s="85">
        <f>'506 - Potrubie A-2-1a'!J37</f>
        <v>0</v>
      </c>
      <c r="AY113" s="85">
        <f>'506 - Potrubie A-2-1a'!J38</f>
        <v>0</v>
      </c>
      <c r="AZ113" s="85">
        <f>'506 - Potrubie A-2-1a'!F35</f>
        <v>0</v>
      </c>
      <c r="BA113" s="85">
        <f>'506 - Potrubie A-2-1a'!F36</f>
        <v>0</v>
      </c>
      <c r="BB113" s="85">
        <f>'506 - Potrubie A-2-1a'!F37</f>
        <v>0</v>
      </c>
      <c r="BC113" s="85">
        <f>'506 - Potrubie A-2-1a'!F38</f>
        <v>0</v>
      </c>
      <c r="BD113" s="87">
        <f>'506 - Potrubie A-2-1a'!F39</f>
        <v>0</v>
      </c>
      <c r="BT113" s="21" t="s">
        <v>84</v>
      </c>
      <c r="BV113" s="21" t="s">
        <v>74</v>
      </c>
      <c r="BW113" s="21" t="s">
        <v>135</v>
      </c>
      <c r="BX113" s="21" t="s">
        <v>117</v>
      </c>
      <c r="CL113" s="21" t="s">
        <v>1</v>
      </c>
    </row>
    <row r="114" spans="1:91" s="3" customFormat="1" ht="16.5" customHeight="1">
      <c r="A114" s="82" t="s">
        <v>80</v>
      </c>
      <c r="B114" s="47"/>
      <c r="C114" s="9"/>
      <c r="D114" s="9"/>
      <c r="E114" s="180" t="s">
        <v>136</v>
      </c>
      <c r="F114" s="180"/>
      <c r="G114" s="180"/>
      <c r="H114" s="180"/>
      <c r="I114" s="180"/>
      <c r="J114" s="9"/>
      <c r="K114" s="180" t="s">
        <v>137</v>
      </c>
      <c r="L114" s="180"/>
      <c r="M114" s="180"/>
      <c r="N114" s="180"/>
      <c r="O114" s="180"/>
      <c r="P114" s="180"/>
      <c r="Q114" s="180"/>
      <c r="R114" s="180"/>
      <c r="S114" s="180"/>
      <c r="T114" s="180"/>
      <c r="U114" s="180"/>
      <c r="V114" s="180"/>
      <c r="W114" s="180"/>
      <c r="X114" s="180"/>
      <c r="Y114" s="180"/>
      <c r="Z114" s="180"/>
      <c r="AA114" s="180"/>
      <c r="AB114" s="180"/>
      <c r="AC114" s="180"/>
      <c r="AD114" s="180"/>
      <c r="AE114" s="180"/>
      <c r="AF114" s="180"/>
      <c r="AG114" s="182">
        <f>'507 - Potrubie A-2-1b'!J32</f>
        <v>0</v>
      </c>
      <c r="AH114" s="183"/>
      <c r="AI114" s="183"/>
      <c r="AJ114" s="183"/>
      <c r="AK114" s="183"/>
      <c r="AL114" s="183"/>
      <c r="AM114" s="183"/>
      <c r="AN114" s="182">
        <f t="shared" si="0"/>
        <v>0</v>
      </c>
      <c r="AO114" s="183"/>
      <c r="AP114" s="183"/>
      <c r="AQ114" s="83" t="s">
        <v>83</v>
      </c>
      <c r="AR114" s="47"/>
      <c r="AS114" s="84">
        <v>0</v>
      </c>
      <c r="AT114" s="85">
        <f t="shared" si="1"/>
        <v>0</v>
      </c>
      <c r="AU114" s="86">
        <f>'507 - Potrubie A-2-1b'!P130</f>
        <v>0</v>
      </c>
      <c r="AV114" s="85">
        <f>'507 - Potrubie A-2-1b'!J35</f>
        <v>0</v>
      </c>
      <c r="AW114" s="85">
        <f>'507 - Potrubie A-2-1b'!J36</f>
        <v>0</v>
      </c>
      <c r="AX114" s="85">
        <f>'507 - Potrubie A-2-1b'!J37</f>
        <v>0</v>
      </c>
      <c r="AY114" s="85">
        <f>'507 - Potrubie A-2-1b'!J38</f>
        <v>0</v>
      </c>
      <c r="AZ114" s="85">
        <f>'507 - Potrubie A-2-1b'!F35</f>
        <v>0</v>
      </c>
      <c r="BA114" s="85">
        <f>'507 - Potrubie A-2-1b'!F36</f>
        <v>0</v>
      </c>
      <c r="BB114" s="85">
        <f>'507 - Potrubie A-2-1b'!F37</f>
        <v>0</v>
      </c>
      <c r="BC114" s="85">
        <f>'507 - Potrubie A-2-1b'!F38</f>
        <v>0</v>
      </c>
      <c r="BD114" s="87">
        <f>'507 - Potrubie A-2-1b'!F39</f>
        <v>0</v>
      </c>
      <c r="BT114" s="21" t="s">
        <v>84</v>
      </c>
      <c r="BV114" s="21" t="s">
        <v>74</v>
      </c>
      <c r="BW114" s="21" t="s">
        <v>138</v>
      </c>
      <c r="BX114" s="21" t="s">
        <v>117</v>
      </c>
      <c r="CL114" s="21" t="s">
        <v>1</v>
      </c>
    </row>
    <row r="115" spans="1:91" s="3" customFormat="1" ht="16.5" customHeight="1">
      <c r="A115" s="82" t="s">
        <v>80</v>
      </c>
      <c r="B115" s="47"/>
      <c r="C115" s="9"/>
      <c r="D115" s="9"/>
      <c r="E115" s="180" t="s">
        <v>139</v>
      </c>
      <c r="F115" s="180"/>
      <c r="G115" s="180"/>
      <c r="H115" s="180"/>
      <c r="I115" s="180"/>
      <c r="J115" s="9"/>
      <c r="K115" s="180" t="s">
        <v>140</v>
      </c>
      <c r="L115" s="180"/>
      <c r="M115" s="180"/>
      <c r="N115" s="180"/>
      <c r="O115" s="180"/>
      <c r="P115" s="180"/>
      <c r="Q115" s="180"/>
      <c r="R115" s="180"/>
      <c r="S115" s="180"/>
      <c r="T115" s="180"/>
      <c r="U115" s="180"/>
      <c r="V115" s="180"/>
      <c r="W115" s="180"/>
      <c r="X115" s="180"/>
      <c r="Y115" s="180"/>
      <c r="Z115" s="180"/>
      <c r="AA115" s="180"/>
      <c r="AB115" s="180"/>
      <c r="AC115" s="180"/>
      <c r="AD115" s="180"/>
      <c r="AE115" s="180"/>
      <c r="AF115" s="180"/>
      <c r="AG115" s="182">
        <f>'508 - Potrubie A-2-2'!J32</f>
        <v>0</v>
      </c>
      <c r="AH115" s="183"/>
      <c r="AI115" s="183"/>
      <c r="AJ115" s="183"/>
      <c r="AK115" s="183"/>
      <c r="AL115" s="183"/>
      <c r="AM115" s="183"/>
      <c r="AN115" s="182">
        <f t="shared" si="0"/>
        <v>0</v>
      </c>
      <c r="AO115" s="183"/>
      <c r="AP115" s="183"/>
      <c r="AQ115" s="83" t="s">
        <v>83</v>
      </c>
      <c r="AR115" s="47"/>
      <c r="AS115" s="84">
        <v>0</v>
      </c>
      <c r="AT115" s="85">
        <f t="shared" si="1"/>
        <v>0</v>
      </c>
      <c r="AU115" s="86">
        <f>'508 - Potrubie A-2-2'!P130</f>
        <v>0</v>
      </c>
      <c r="AV115" s="85">
        <f>'508 - Potrubie A-2-2'!J35</f>
        <v>0</v>
      </c>
      <c r="AW115" s="85">
        <f>'508 - Potrubie A-2-2'!J36</f>
        <v>0</v>
      </c>
      <c r="AX115" s="85">
        <f>'508 - Potrubie A-2-2'!J37</f>
        <v>0</v>
      </c>
      <c r="AY115" s="85">
        <f>'508 - Potrubie A-2-2'!J38</f>
        <v>0</v>
      </c>
      <c r="AZ115" s="85">
        <f>'508 - Potrubie A-2-2'!F35</f>
        <v>0</v>
      </c>
      <c r="BA115" s="85">
        <f>'508 - Potrubie A-2-2'!F36</f>
        <v>0</v>
      </c>
      <c r="BB115" s="85">
        <f>'508 - Potrubie A-2-2'!F37</f>
        <v>0</v>
      </c>
      <c r="BC115" s="85">
        <f>'508 - Potrubie A-2-2'!F38</f>
        <v>0</v>
      </c>
      <c r="BD115" s="87">
        <f>'508 - Potrubie A-2-2'!F39</f>
        <v>0</v>
      </c>
      <c r="BT115" s="21" t="s">
        <v>84</v>
      </c>
      <c r="BV115" s="21" t="s">
        <v>74</v>
      </c>
      <c r="BW115" s="21" t="s">
        <v>141</v>
      </c>
      <c r="BX115" s="21" t="s">
        <v>117</v>
      </c>
      <c r="CL115" s="21" t="s">
        <v>1</v>
      </c>
    </row>
    <row r="116" spans="1:91" s="3" customFormat="1" ht="16.5" customHeight="1">
      <c r="A116" s="82" t="s">
        <v>80</v>
      </c>
      <c r="B116" s="47"/>
      <c r="C116" s="9"/>
      <c r="D116" s="9"/>
      <c r="E116" s="180" t="s">
        <v>142</v>
      </c>
      <c r="F116" s="180"/>
      <c r="G116" s="180"/>
      <c r="H116" s="180"/>
      <c r="I116" s="180"/>
      <c r="J116" s="9"/>
      <c r="K116" s="180" t="s">
        <v>143</v>
      </c>
      <c r="L116" s="180"/>
      <c r="M116" s="180"/>
      <c r="N116" s="180"/>
      <c r="O116" s="180"/>
      <c r="P116" s="180"/>
      <c r="Q116" s="180"/>
      <c r="R116" s="180"/>
      <c r="S116" s="180"/>
      <c r="T116" s="180"/>
      <c r="U116" s="180"/>
      <c r="V116" s="180"/>
      <c r="W116" s="180"/>
      <c r="X116" s="180"/>
      <c r="Y116" s="180"/>
      <c r="Z116" s="180"/>
      <c r="AA116" s="180"/>
      <c r="AB116" s="180"/>
      <c r="AC116" s="180"/>
      <c r="AD116" s="180"/>
      <c r="AE116" s="180"/>
      <c r="AF116" s="180"/>
      <c r="AG116" s="182">
        <f>'509 - Potrubie A-2-2a'!J32</f>
        <v>0</v>
      </c>
      <c r="AH116" s="183"/>
      <c r="AI116" s="183"/>
      <c r="AJ116" s="183"/>
      <c r="AK116" s="183"/>
      <c r="AL116" s="183"/>
      <c r="AM116" s="183"/>
      <c r="AN116" s="182">
        <f t="shared" si="0"/>
        <v>0</v>
      </c>
      <c r="AO116" s="183"/>
      <c r="AP116" s="183"/>
      <c r="AQ116" s="83" t="s">
        <v>83</v>
      </c>
      <c r="AR116" s="47"/>
      <c r="AS116" s="84">
        <v>0</v>
      </c>
      <c r="AT116" s="85">
        <f t="shared" si="1"/>
        <v>0</v>
      </c>
      <c r="AU116" s="86">
        <f>'509 - Potrubie A-2-2a'!P130</f>
        <v>0</v>
      </c>
      <c r="AV116" s="85">
        <f>'509 - Potrubie A-2-2a'!J35</f>
        <v>0</v>
      </c>
      <c r="AW116" s="85">
        <f>'509 - Potrubie A-2-2a'!J36</f>
        <v>0</v>
      </c>
      <c r="AX116" s="85">
        <f>'509 - Potrubie A-2-2a'!J37</f>
        <v>0</v>
      </c>
      <c r="AY116" s="85">
        <f>'509 - Potrubie A-2-2a'!J38</f>
        <v>0</v>
      </c>
      <c r="AZ116" s="85">
        <f>'509 - Potrubie A-2-2a'!F35</f>
        <v>0</v>
      </c>
      <c r="BA116" s="85">
        <f>'509 - Potrubie A-2-2a'!F36</f>
        <v>0</v>
      </c>
      <c r="BB116" s="85">
        <f>'509 - Potrubie A-2-2a'!F37</f>
        <v>0</v>
      </c>
      <c r="BC116" s="85">
        <f>'509 - Potrubie A-2-2a'!F38</f>
        <v>0</v>
      </c>
      <c r="BD116" s="87">
        <f>'509 - Potrubie A-2-2a'!F39</f>
        <v>0</v>
      </c>
      <c r="BT116" s="21" t="s">
        <v>84</v>
      </c>
      <c r="BV116" s="21" t="s">
        <v>74</v>
      </c>
      <c r="BW116" s="21" t="s">
        <v>144</v>
      </c>
      <c r="BX116" s="21" t="s">
        <v>117</v>
      </c>
      <c r="CL116" s="21" t="s">
        <v>1</v>
      </c>
    </row>
    <row r="117" spans="1:91" s="3" customFormat="1" ht="16.5" customHeight="1">
      <c r="A117" s="82" t="s">
        <v>80</v>
      </c>
      <c r="B117" s="47"/>
      <c r="C117" s="9"/>
      <c r="D117" s="9"/>
      <c r="E117" s="180" t="s">
        <v>145</v>
      </c>
      <c r="F117" s="180"/>
      <c r="G117" s="180"/>
      <c r="H117" s="180"/>
      <c r="I117" s="180"/>
      <c r="J117" s="9"/>
      <c r="K117" s="180" t="s">
        <v>146</v>
      </c>
      <c r="L117" s="180"/>
      <c r="M117" s="180"/>
      <c r="N117" s="180"/>
      <c r="O117" s="180"/>
      <c r="P117" s="180"/>
      <c r="Q117" s="180"/>
      <c r="R117" s="180"/>
      <c r="S117" s="180"/>
      <c r="T117" s="180"/>
      <c r="U117" s="180"/>
      <c r="V117" s="180"/>
      <c r="W117" s="180"/>
      <c r="X117" s="180"/>
      <c r="Y117" s="180"/>
      <c r="Z117" s="180"/>
      <c r="AA117" s="180"/>
      <c r="AB117" s="180"/>
      <c r="AC117" s="180"/>
      <c r="AD117" s="180"/>
      <c r="AE117" s="180"/>
      <c r="AF117" s="180"/>
      <c r="AG117" s="182">
        <f>'510 - Potrubie A-3'!J32</f>
        <v>0</v>
      </c>
      <c r="AH117" s="183"/>
      <c r="AI117" s="183"/>
      <c r="AJ117" s="183"/>
      <c r="AK117" s="183"/>
      <c r="AL117" s="183"/>
      <c r="AM117" s="183"/>
      <c r="AN117" s="182">
        <f t="shared" si="0"/>
        <v>0</v>
      </c>
      <c r="AO117" s="183"/>
      <c r="AP117" s="183"/>
      <c r="AQ117" s="83" t="s">
        <v>83</v>
      </c>
      <c r="AR117" s="47"/>
      <c r="AS117" s="84">
        <v>0</v>
      </c>
      <c r="AT117" s="85">
        <f t="shared" si="1"/>
        <v>0</v>
      </c>
      <c r="AU117" s="86">
        <f>'510 - Potrubie A-3'!P130</f>
        <v>0</v>
      </c>
      <c r="AV117" s="85">
        <f>'510 - Potrubie A-3'!J35</f>
        <v>0</v>
      </c>
      <c r="AW117" s="85">
        <f>'510 - Potrubie A-3'!J36</f>
        <v>0</v>
      </c>
      <c r="AX117" s="85">
        <f>'510 - Potrubie A-3'!J37</f>
        <v>0</v>
      </c>
      <c r="AY117" s="85">
        <f>'510 - Potrubie A-3'!J38</f>
        <v>0</v>
      </c>
      <c r="AZ117" s="85">
        <f>'510 - Potrubie A-3'!F35</f>
        <v>0</v>
      </c>
      <c r="BA117" s="85">
        <f>'510 - Potrubie A-3'!F36</f>
        <v>0</v>
      </c>
      <c r="BB117" s="85">
        <f>'510 - Potrubie A-3'!F37</f>
        <v>0</v>
      </c>
      <c r="BC117" s="85">
        <f>'510 - Potrubie A-3'!F38</f>
        <v>0</v>
      </c>
      <c r="BD117" s="87">
        <f>'510 - Potrubie A-3'!F39</f>
        <v>0</v>
      </c>
      <c r="BT117" s="21" t="s">
        <v>84</v>
      </c>
      <c r="BV117" s="21" t="s">
        <v>74</v>
      </c>
      <c r="BW117" s="21" t="s">
        <v>147</v>
      </c>
      <c r="BX117" s="21" t="s">
        <v>117</v>
      </c>
      <c r="CL117" s="21" t="s">
        <v>1</v>
      </c>
    </row>
    <row r="118" spans="1:91" s="3" customFormat="1" ht="16.5" customHeight="1">
      <c r="A118" s="82" t="s">
        <v>80</v>
      </c>
      <c r="B118" s="47"/>
      <c r="C118" s="9"/>
      <c r="D118" s="9"/>
      <c r="E118" s="180" t="s">
        <v>148</v>
      </c>
      <c r="F118" s="180"/>
      <c r="G118" s="180"/>
      <c r="H118" s="180"/>
      <c r="I118" s="180"/>
      <c r="J118" s="9"/>
      <c r="K118" s="180" t="s">
        <v>149</v>
      </c>
      <c r="L118" s="180"/>
      <c r="M118" s="180"/>
      <c r="N118" s="180"/>
      <c r="O118" s="180"/>
      <c r="P118" s="180"/>
      <c r="Q118" s="180"/>
      <c r="R118" s="180"/>
      <c r="S118" s="180"/>
      <c r="T118" s="180"/>
      <c r="U118" s="180"/>
      <c r="V118" s="180"/>
      <c r="W118" s="180"/>
      <c r="X118" s="180"/>
      <c r="Y118" s="180"/>
      <c r="Z118" s="180"/>
      <c r="AA118" s="180"/>
      <c r="AB118" s="180"/>
      <c r="AC118" s="180"/>
      <c r="AD118" s="180"/>
      <c r="AE118" s="180"/>
      <c r="AF118" s="180"/>
      <c r="AG118" s="182">
        <f>'511 - Potrubie A-3-1'!J32</f>
        <v>0</v>
      </c>
      <c r="AH118" s="183"/>
      <c r="AI118" s="183"/>
      <c r="AJ118" s="183"/>
      <c r="AK118" s="183"/>
      <c r="AL118" s="183"/>
      <c r="AM118" s="183"/>
      <c r="AN118" s="182">
        <f t="shared" si="0"/>
        <v>0</v>
      </c>
      <c r="AO118" s="183"/>
      <c r="AP118" s="183"/>
      <c r="AQ118" s="83" t="s">
        <v>83</v>
      </c>
      <c r="AR118" s="47"/>
      <c r="AS118" s="84">
        <v>0</v>
      </c>
      <c r="AT118" s="85">
        <f t="shared" si="1"/>
        <v>0</v>
      </c>
      <c r="AU118" s="86">
        <f>'511 - Potrubie A-3-1'!P130</f>
        <v>0</v>
      </c>
      <c r="AV118" s="85">
        <f>'511 - Potrubie A-3-1'!J35</f>
        <v>0</v>
      </c>
      <c r="AW118" s="85">
        <f>'511 - Potrubie A-3-1'!J36</f>
        <v>0</v>
      </c>
      <c r="AX118" s="85">
        <f>'511 - Potrubie A-3-1'!J37</f>
        <v>0</v>
      </c>
      <c r="AY118" s="85">
        <f>'511 - Potrubie A-3-1'!J38</f>
        <v>0</v>
      </c>
      <c r="AZ118" s="85">
        <f>'511 - Potrubie A-3-1'!F35</f>
        <v>0</v>
      </c>
      <c r="BA118" s="85">
        <f>'511 - Potrubie A-3-1'!F36</f>
        <v>0</v>
      </c>
      <c r="BB118" s="85">
        <f>'511 - Potrubie A-3-1'!F37</f>
        <v>0</v>
      </c>
      <c r="BC118" s="85">
        <f>'511 - Potrubie A-3-1'!F38</f>
        <v>0</v>
      </c>
      <c r="BD118" s="87">
        <f>'511 - Potrubie A-3-1'!F39</f>
        <v>0</v>
      </c>
      <c r="BT118" s="21" t="s">
        <v>84</v>
      </c>
      <c r="BV118" s="21" t="s">
        <v>74</v>
      </c>
      <c r="BW118" s="21" t="s">
        <v>150</v>
      </c>
      <c r="BX118" s="21" t="s">
        <v>117</v>
      </c>
      <c r="CL118" s="21" t="s">
        <v>1</v>
      </c>
    </row>
    <row r="119" spans="1:91" s="3" customFormat="1" ht="16.5" customHeight="1">
      <c r="A119" s="82" t="s">
        <v>80</v>
      </c>
      <c r="B119" s="47"/>
      <c r="C119" s="9"/>
      <c r="D119" s="9"/>
      <c r="E119" s="180" t="s">
        <v>151</v>
      </c>
      <c r="F119" s="180"/>
      <c r="G119" s="180"/>
      <c r="H119" s="180"/>
      <c r="I119" s="180"/>
      <c r="J119" s="9"/>
      <c r="K119" s="180" t="s">
        <v>152</v>
      </c>
      <c r="L119" s="180"/>
      <c r="M119" s="180"/>
      <c r="N119" s="180"/>
      <c r="O119" s="180"/>
      <c r="P119" s="180"/>
      <c r="Q119" s="180"/>
      <c r="R119" s="180"/>
      <c r="S119" s="180"/>
      <c r="T119" s="180"/>
      <c r="U119" s="180"/>
      <c r="V119" s="180"/>
      <c r="W119" s="180"/>
      <c r="X119" s="180"/>
      <c r="Y119" s="180"/>
      <c r="Z119" s="180"/>
      <c r="AA119" s="180"/>
      <c r="AB119" s="180"/>
      <c r="AC119" s="180"/>
      <c r="AD119" s="180"/>
      <c r="AE119" s="180"/>
      <c r="AF119" s="180"/>
      <c r="AG119" s="182">
        <f>'512 - Potrubie A-4'!J32</f>
        <v>0</v>
      </c>
      <c r="AH119" s="183"/>
      <c r="AI119" s="183"/>
      <c r="AJ119" s="183"/>
      <c r="AK119" s="183"/>
      <c r="AL119" s="183"/>
      <c r="AM119" s="183"/>
      <c r="AN119" s="182">
        <f t="shared" si="0"/>
        <v>0</v>
      </c>
      <c r="AO119" s="183"/>
      <c r="AP119" s="183"/>
      <c r="AQ119" s="83" t="s">
        <v>83</v>
      </c>
      <c r="AR119" s="47"/>
      <c r="AS119" s="84">
        <v>0</v>
      </c>
      <c r="AT119" s="85">
        <f t="shared" si="1"/>
        <v>0</v>
      </c>
      <c r="AU119" s="86">
        <f>'512 - Potrubie A-4'!P130</f>
        <v>0</v>
      </c>
      <c r="AV119" s="85">
        <f>'512 - Potrubie A-4'!J35</f>
        <v>0</v>
      </c>
      <c r="AW119" s="85">
        <f>'512 - Potrubie A-4'!J36</f>
        <v>0</v>
      </c>
      <c r="AX119" s="85">
        <f>'512 - Potrubie A-4'!J37</f>
        <v>0</v>
      </c>
      <c r="AY119" s="85">
        <f>'512 - Potrubie A-4'!J38</f>
        <v>0</v>
      </c>
      <c r="AZ119" s="85">
        <f>'512 - Potrubie A-4'!F35</f>
        <v>0</v>
      </c>
      <c r="BA119" s="85">
        <f>'512 - Potrubie A-4'!F36</f>
        <v>0</v>
      </c>
      <c r="BB119" s="85">
        <f>'512 - Potrubie A-4'!F37</f>
        <v>0</v>
      </c>
      <c r="BC119" s="85">
        <f>'512 - Potrubie A-4'!F38</f>
        <v>0</v>
      </c>
      <c r="BD119" s="87">
        <f>'512 - Potrubie A-4'!F39</f>
        <v>0</v>
      </c>
      <c r="BT119" s="21" t="s">
        <v>84</v>
      </c>
      <c r="BV119" s="21" t="s">
        <v>74</v>
      </c>
      <c r="BW119" s="21" t="s">
        <v>153</v>
      </c>
      <c r="BX119" s="21" t="s">
        <v>117</v>
      </c>
      <c r="CL119" s="21" t="s">
        <v>1</v>
      </c>
    </row>
    <row r="120" spans="1:91" s="3" customFormat="1" ht="16.5" customHeight="1">
      <c r="A120" s="82" t="s">
        <v>80</v>
      </c>
      <c r="B120" s="47"/>
      <c r="C120" s="9"/>
      <c r="D120" s="9"/>
      <c r="E120" s="180" t="s">
        <v>154</v>
      </c>
      <c r="F120" s="180"/>
      <c r="G120" s="180"/>
      <c r="H120" s="180"/>
      <c r="I120" s="180"/>
      <c r="J120" s="9"/>
      <c r="K120" s="180" t="s">
        <v>155</v>
      </c>
      <c r="L120" s="180"/>
      <c r="M120" s="180"/>
      <c r="N120" s="180"/>
      <c r="O120" s="180"/>
      <c r="P120" s="180"/>
      <c r="Q120" s="180"/>
      <c r="R120" s="180"/>
      <c r="S120" s="180"/>
      <c r="T120" s="180"/>
      <c r="U120" s="180"/>
      <c r="V120" s="180"/>
      <c r="W120" s="180"/>
      <c r="X120" s="180"/>
      <c r="Y120" s="180"/>
      <c r="Z120" s="180"/>
      <c r="AA120" s="180"/>
      <c r="AB120" s="180"/>
      <c r="AC120" s="180"/>
      <c r="AD120" s="180"/>
      <c r="AE120" s="180"/>
      <c r="AF120" s="180"/>
      <c r="AG120" s="182">
        <f>'513 - Potrubie A-5'!J32</f>
        <v>0</v>
      </c>
      <c r="AH120" s="183"/>
      <c r="AI120" s="183"/>
      <c r="AJ120" s="183"/>
      <c r="AK120" s="183"/>
      <c r="AL120" s="183"/>
      <c r="AM120" s="183"/>
      <c r="AN120" s="182">
        <f t="shared" si="0"/>
        <v>0</v>
      </c>
      <c r="AO120" s="183"/>
      <c r="AP120" s="183"/>
      <c r="AQ120" s="83" t="s">
        <v>83</v>
      </c>
      <c r="AR120" s="47"/>
      <c r="AS120" s="84">
        <v>0</v>
      </c>
      <c r="AT120" s="85">
        <f t="shared" si="1"/>
        <v>0</v>
      </c>
      <c r="AU120" s="86">
        <f>'513 - Potrubie A-5'!P130</f>
        <v>0</v>
      </c>
      <c r="AV120" s="85">
        <f>'513 - Potrubie A-5'!J35</f>
        <v>0</v>
      </c>
      <c r="AW120" s="85">
        <f>'513 - Potrubie A-5'!J36</f>
        <v>0</v>
      </c>
      <c r="AX120" s="85">
        <f>'513 - Potrubie A-5'!J37</f>
        <v>0</v>
      </c>
      <c r="AY120" s="85">
        <f>'513 - Potrubie A-5'!J38</f>
        <v>0</v>
      </c>
      <c r="AZ120" s="85">
        <f>'513 - Potrubie A-5'!F35</f>
        <v>0</v>
      </c>
      <c r="BA120" s="85">
        <f>'513 - Potrubie A-5'!F36</f>
        <v>0</v>
      </c>
      <c r="BB120" s="85">
        <f>'513 - Potrubie A-5'!F37</f>
        <v>0</v>
      </c>
      <c r="BC120" s="85">
        <f>'513 - Potrubie A-5'!F38</f>
        <v>0</v>
      </c>
      <c r="BD120" s="87">
        <f>'513 - Potrubie A-5'!F39</f>
        <v>0</v>
      </c>
      <c r="BT120" s="21" t="s">
        <v>84</v>
      </c>
      <c r="BV120" s="21" t="s">
        <v>74</v>
      </c>
      <c r="BW120" s="21" t="s">
        <v>156</v>
      </c>
      <c r="BX120" s="21" t="s">
        <v>117</v>
      </c>
      <c r="CL120" s="21" t="s">
        <v>1</v>
      </c>
    </row>
    <row r="121" spans="1:91" s="3" customFormat="1" ht="16.5" customHeight="1">
      <c r="A121" s="82" t="s">
        <v>80</v>
      </c>
      <c r="B121" s="47"/>
      <c r="C121" s="9"/>
      <c r="D121" s="9"/>
      <c r="E121" s="180" t="s">
        <v>157</v>
      </c>
      <c r="F121" s="180"/>
      <c r="G121" s="180"/>
      <c r="H121" s="180"/>
      <c r="I121" s="180"/>
      <c r="J121" s="9"/>
      <c r="K121" s="180" t="s">
        <v>158</v>
      </c>
      <c r="L121" s="180"/>
      <c r="M121" s="180"/>
      <c r="N121" s="180"/>
      <c r="O121" s="180"/>
      <c r="P121" s="180"/>
      <c r="Q121" s="180"/>
      <c r="R121" s="180"/>
      <c r="S121" s="180"/>
      <c r="T121" s="180"/>
      <c r="U121" s="180"/>
      <c r="V121" s="180"/>
      <c r="W121" s="180"/>
      <c r="X121" s="180"/>
      <c r="Y121" s="180"/>
      <c r="Z121" s="180"/>
      <c r="AA121" s="180"/>
      <c r="AB121" s="180"/>
      <c r="AC121" s="180"/>
      <c r="AD121" s="180"/>
      <c r="AE121" s="180"/>
      <c r="AF121" s="180"/>
      <c r="AG121" s="182">
        <f>'514 - Potrubie A-6'!J32</f>
        <v>0</v>
      </c>
      <c r="AH121" s="183"/>
      <c r="AI121" s="183"/>
      <c r="AJ121" s="183"/>
      <c r="AK121" s="183"/>
      <c r="AL121" s="183"/>
      <c r="AM121" s="183"/>
      <c r="AN121" s="182">
        <f t="shared" si="0"/>
        <v>0</v>
      </c>
      <c r="AO121" s="183"/>
      <c r="AP121" s="183"/>
      <c r="AQ121" s="83" t="s">
        <v>83</v>
      </c>
      <c r="AR121" s="47"/>
      <c r="AS121" s="84">
        <v>0</v>
      </c>
      <c r="AT121" s="85">
        <f t="shared" si="1"/>
        <v>0</v>
      </c>
      <c r="AU121" s="86">
        <f>'514 - Potrubie A-6'!P130</f>
        <v>0</v>
      </c>
      <c r="AV121" s="85">
        <f>'514 - Potrubie A-6'!J35</f>
        <v>0</v>
      </c>
      <c r="AW121" s="85">
        <f>'514 - Potrubie A-6'!J36</f>
        <v>0</v>
      </c>
      <c r="AX121" s="85">
        <f>'514 - Potrubie A-6'!J37</f>
        <v>0</v>
      </c>
      <c r="AY121" s="85">
        <f>'514 - Potrubie A-6'!J38</f>
        <v>0</v>
      </c>
      <c r="AZ121" s="85">
        <f>'514 - Potrubie A-6'!F35</f>
        <v>0</v>
      </c>
      <c r="BA121" s="85">
        <f>'514 - Potrubie A-6'!F36</f>
        <v>0</v>
      </c>
      <c r="BB121" s="85">
        <f>'514 - Potrubie A-6'!F37</f>
        <v>0</v>
      </c>
      <c r="BC121" s="85">
        <f>'514 - Potrubie A-6'!F38</f>
        <v>0</v>
      </c>
      <c r="BD121" s="87">
        <f>'514 - Potrubie A-6'!F39</f>
        <v>0</v>
      </c>
      <c r="BT121" s="21" t="s">
        <v>84</v>
      </c>
      <c r="BV121" s="21" t="s">
        <v>74</v>
      </c>
      <c r="BW121" s="21" t="s">
        <v>159</v>
      </c>
      <c r="BX121" s="21" t="s">
        <v>117</v>
      </c>
      <c r="CL121" s="21" t="s">
        <v>1</v>
      </c>
    </row>
    <row r="122" spans="1:91" s="6" customFormat="1" ht="16.5" customHeight="1">
      <c r="A122" s="82" t="s">
        <v>80</v>
      </c>
      <c r="B122" s="73"/>
      <c r="C122" s="74"/>
      <c r="D122" s="181" t="s">
        <v>160</v>
      </c>
      <c r="E122" s="181"/>
      <c r="F122" s="181"/>
      <c r="G122" s="181"/>
      <c r="H122" s="181"/>
      <c r="I122" s="75"/>
      <c r="J122" s="181" t="s">
        <v>161</v>
      </c>
      <c r="K122" s="181"/>
      <c r="L122" s="181"/>
      <c r="M122" s="181"/>
      <c r="N122" s="181"/>
      <c r="O122" s="181"/>
      <c r="P122" s="181"/>
      <c r="Q122" s="181"/>
      <c r="R122" s="181"/>
      <c r="S122" s="181"/>
      <c r="T122" s="181"/>
      <c r="U122" s="181"/>
      <c r="V122" s="181"/>
      <c r="W122" s="181"/>
      <c r="X122" s="181"/>
      <c r="Y122" s="181"/>
      <c r="Z122" s="181"/>
      <c r="AA122" s="181"/>
      <c r="AB122" s="181"/>
      <c r="AC122" s="181"/>
      <c r="AD122" s="181"/>
      <c r="AE122" s="181"/>
      <c r="AF122" s="181"/>
      <c r="AG122" s="184">
        <f>'7 - SO 122 Domové vodovod...'!J30</f>
        <v>0</v>
      </c>
      <c r="AH122" s="185"/>
      <c r="AI122" s="185"/>
      <c r="AJ122" s="185"/>
      <c r="AK122" s="185"/>
      <c r="AL122" s="185"/>
      <c r="AM122" s="185"/>
      <c r="AN122" s="184">
        <f t="shared" si="0"/>
        <v>0</v>
      </c>
      <c r="AO122" s="185"/>
      <c r="AP122" s="185"/>
      <c r="AQ122" s="76" t="s">
        <v>78</v>
      </c>
      <c r="AR122" s="73"/>
      <c r="AS122" s="77">
        <v>0</v>
      </c>
      <c r="AT122" s="78">
        <f t="shared" si="1"/>
        <v>0</v>
      </c>
      <c r="AU122" s="79">
        <f>'7 - SO 122 Domové vodovod...'!P125</f>
        <v>0</v>
      </c>
      <c r="AV122" s="78">
        <f>'7 - SO 122 Domové vodovod...'!J33</f>
        <v>0</v>
      </c>
      <c r="AW122" s="78">
        <f>'7 - SO 122 Domové vodovod...'!J34</f>
        <v>0</v>
      </c>
      <c r="AX122" s="78">
        <f>'7 - SO 122 Domové vodovod...'!J35</f>
        <v>0</v>
      </c>
      <c r="AY122" s="78">
        <f>'7 - SO 122 Domové vodovod...'!J36</f>
        <v>0</v>
      </c>
      <c r="AZ122" s="78">
        <f>'7 - SO 122 Domové vodovod...'!F33</f>
        <v>0</v>
      </c>
      <c r="BA122" s="78">
        <f>'7 - SO 122 Domové vodovod...'!F34</f>
        <v>0</v>
      </c>
      <c r="BB122" s="78">
        <f>'7 - SO 122 Domové vodovod...'!F35</f>
        <v>0</v>
      </c>
      <c r="BC122" s="78">
        <f>'7 - SO 122 Domové vodovod...'!F36</f>
        <v>0</v>
      </c>
      <c r="BD122" s="80">
        <f>'7 - SO 122 Domové vodovod...'!F37</f>
        <v>0</v>
      </c>
      <c r="BT122" s="81" t="s">
        <v>76</v>
      </c>
      <c r="BV122" s="81" t="s">
        <v>74</v>
      </c>
      <c r="BW122" s="81" t="s">
        <v>162</v>
      </c>
      <c r="BX122" s="81" t="s">
        <v>4</v>
      </c>
      <c r="CL122" s="81" t="s">
        <v>1</v>
      </c>
      <c r="CM122" s="81" t="s">
        <v>72</v>
      </c>
    </row>
    <row r="123" spans="1:91" s="6" customFormat="1" ht="24.75" customHeight="1">
      <c r="A123" s="82" t="s">
        <v>80</v>
      </c>
      <c r="B123" s="73"/>
      <c r="C123" s="74"/>
      <c r="D123" s="181" t="s">
        <v>163</v>
      </c>
      <c r="E123" s="181"/>
      <c r="F123" s="181"/>
      <c r="G123" s="181"/>
      <c r="H123" s="181"/>
      <c r="I123" s="75"/>
      <c r="J123" s="181" t="s">
        <v>164</v>
      </c>
      <c r="K123" s="181"/>
      <c r="L123" s="181"/>
      <c r="M123" s="181"/>
      <c r="N123" s="181"/>
      <c r="O123" s="181"/>
      <c r="P123" s="181"/>
      <c r="Q123" s="181"/>
      <c r="R123" s="181"/>
      <c r="S123" s="181"/>
      <c r="T123" s="181"/>
      <c r="U123" s="181"/>
      <c r="V123" s="181"/>
      <c r="W123" s="181"/>
      <c r="X123" s="181"/>
      <c r="Y123" s="181"/>
      <c r="Z123" s="181"/>
      <c r="AA123" s="181"/>
      <c r="AB123" s="181"/>
      <c r="AC123" s="181"/>
      <c r="AD123" s="181"/>
      <c r="AE123" s="181"/>
      <c r="AF123" s="181"/>
      <c r="AG123" s="184">
        <f>'8 - SO 404 Elektrická NN ...'!J30</f>
        <v>0</v>
      </c>
      <c r="AH123" s="185"/>
      <c r="AI123" s="185"/>
      <c r="AJ123" s="185"/>
      <c r="AK123" s="185"/>
      <c r="AL123" s="185"/>
      <c r="AM123" s="185"/>
      <c r="AN123" s="184">
        <f t="shared" si="0"/>
        <v>0</v>
      </c>
      <c r="AO123" s="185"/>
      <c r="AP123" s="185"/>
      <c r="AQ123" s="76" t="s">
        <v>78</v>
      </c>
      <c r="AR123" s="73"/>
      <c r="AS123" s="88">
        <v>0</v>
      </c>
      <c r="AT123" s="89">
        <f t="shared" si="1"/>
        <v>0</v>
      </c>
      <c r="AU123" s="90">
        <f>'8 - SO 404 Elektrická NN ...'!P123</f>
        <v>0</v>
      </c>
      <c r="AV123" s="89">
        <f>'8 - SO 404 Elektrická NN ...'!J33</f>
        <v>0</v>
      </c>
      <c r="AW123" s="89">
        <f>'8 - SO 404 Elektrická NN ...'!J34</f>
        <v>0</v>
      </c>
      <c r="AX123" s="89">
        <f>'8 - SO 404 Elektrická NN ...'!J35</f>
        <v>0</v>
      </c>
      <c r="AY123" s="89">
        <f>'8 - SO 404 Elektrická NN ...'!J36</f>
        <v>0</v>
      </c>
      <c r="AZ123" s="89">
        <f>'8 - SO 404 Elektrická NN ...'!F33</f>
        <v>0</v>
      </c>
      <c r="BA123" s="89">
        <f>'8 - SO 404 Elektrická NN ...'!F34</f>
        <v>0</v>
      </c>
      <c r="BB123" s="89">
        <f>'8 - SO 404 Elektrická NN ...'!F35</f>
        <v>0</v>
      </c>
      <c r="BC123" s="89">
        <f>'8 - SO 404 Elektrická NN ...'!F36</f>
        <v>0</v>
      </c>
      <c r="BD123" s="91">
        <f>'8 - SO 404 Elektrická NN ...'!F37</f>
        <v>0</v>
      </c>
      <c r="BT123" s="81" t="s">
        <v>76</v>
      </c>
      <c r="BV123" s="81" t="s">
        <v>74</v>
      </c>
      <c r="BW123" s="81" t="s">
        <v>165</v>
      </c>
      <c r="BX123" s="81" t="s">
        <v>4</v>
      </c>
      <c r="CL123" s="81" t="s">
        <v>1</v>
      </c>
      <c r="CM123" s="81" t="s">
        <v>72</v>
      </c>
    </row>
    <row r="124" spans="1:91" s="1" customFormat="1" ht="30" customHeight="1">
      <c r="B124" s="28"/>
      <c r="AR124" s="28"/>
    </row>
    <row r="125" spans="1:91" s="1" customFormat="1" ht="7" customHeight="1">
      <c r="B125" s="43"/>
      <c r="C125" s="44"/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  <c r="AA125" s="44"/>
      <c r="AB125" s="44"/>
      <c r="AC125" s="44"/>
      <c r="AD125" s="44"/>
      <c r="AE125" s="44"/>
      <c r="AF125" s="44"/>
      <c r="AG125" s="44"/>
      <c r="AH125" s="44"/>
      <c r="AI125" s="44"/>
      <c r="AJ125" s="44"/>
      <c r="AK125" s="44"/>
      <c r="AL125" s="44"/>
      <c r="AM125" s="44"/>
      <c r="AN125" s="44"/>
      <c r="AO125" s="44"/>
      <c r="AP125" s="44"/>
      <c r="AQ125" s="44"/>
      <c r="AR125" s="28"/>
    </row>
  </sheetData>
  <mergeCells count="154">
    <mergeCell ref="AR2:BE2"/>
    <mergeCell ref="BE5:BE34"/>
    <mergeCell ref="K5:AJ5"/>
    <mergeCell ref="K6:AJ6"/>
    <mergeCell ref="E14:AJ14"/>
    <mergeCell ref="E23:AN23"/>
    <mergeCell ref="AK26:AO26"/>
    <mergeCell ref="L28:P28"/>
    <mergeCell ref="W28:AE28"/>
    <mergeCell ref="AK28:AO28"/>
    <mergeCell ref="AK29:AO29"/>
    <mergeCell ref="L29:P29"/>
    <mergeCell ref="W29:AE29"/>
    <mergeCell ref="W30:AE30"/>
    <mergeCell ref="AK30:AO30"/>
    <mergeCell ref="L30:P30"/>
    <mergeCell ref="AK31:AO31"/>
    <mergeCell ref="W31:AE31"/>
    <mergeCell ref="L31:P31"/>
    <mergeCell ref="L32:P32"/>
    <mergeCell ref="W32:AE32"/>
    <mergeCell ref="AK32:AO32"/>
    <mergeCell ref="L33:P33"/>
    <mergeCell ref="AK33:AO33"/>
    <mergeCell ref="W33:AE33"/>
    <mergeCell ref="AG97:AM97"/>
    <mergeCell ref="AN97:AP97"/>
    <mergeCell ref="AG98:AM98"/>
    <mergeCell ref="AN98:AP98"/>
    <mergeCell ref="AN99:AP99"/>
    <mergeCell ref="AG99:AM99"/>
    <mergeCell ref="AK35:AO35"/>
    <mergeCell ref="X35:AB35"/>
    <mergeCell ref="AG100:AM100"/>
    <mergeCell ref="AN100:AP100"/>
    <mergeCell ref="AG94:AM94"/>
    <mergeCell ref="AN94:AP94"/>
    <mergeCell ref="AM87:AN87"/>
    <mergeCell ref="AM89:AP89"/>
    <mergeCell ref="AS89:AT91"/>
    <mergeCell ref="AM90:AP90"/>
    <mergeCell ref="AN92:AP92"/>
    <mergeCell ref="AG92:AM92"/>
    <mergeCell ref="AN95:AP95"/>
    <mergeCell ref="AG95:AM95"/>
    <mergeCell ref="AN96:AP96"/>
    <mergeCell ref="AG96:AM96"/>
    <mergeCell ref="J103:AF103"/>
    <mergeCell ref="J104:AF104"/>
    <mergeCell ref="D104:H104"/>
    <mergeCell ref="D105:H105"/>
    <mergeCell ref="J105:AF105"/>
    <mergeCell ref="D106:H106"/>
    <mergeCell ref="J106:AF106"/>
    <mergeCell ref="D107:H107"/>
    <mergeCell ref="J107:AF107"/>
    <mergeCell ref="AN122:AP122"/>
    <mergeCell ref="AG122:AM122"/>
    <mergeCell ref="AN123:AP123"/>
    <mergeCell ref="AG123:AM123"/>
    <mergeCell ref="L85:AJ85"/>
    <mergeCell ref="I92:AF92"/>
    <mergeCell ref="C92:G92"/>
    <mergeCell ref="D95:H95"/>
    <mergeCell ref="J95:AF95"/>
    <mergeCell ref="E96:I96"/>
    <mergeCell ref="K96:AF96"/>
    <mergeCell ref="K97:AF97"/>
    <mergeCell ref="E97:I97"/>
    <mergeCell ref="K98:AF98"/>
    <mergeCell ref="E98:I98"/>
    <mergeCell ref="E99:I99"/>
    <mergeCell ref="K99:AF99"/>
    <mergeCell ref="E100:I100"/>
    <mergeCell ref="K100:AF100"/>
    <mergeCell ref="E101:I101"/>
    <mergeCell ref="K101:AF101"/>
    <mergeCell ref="E102:I102"/>
    <mergeCell ref="K102:AF102"/>
    <mergeCell ref="D103:H103"/>
    <mergeCell ref="AN117:AP117"/>
    <mergeCell ref="AG117:AM117"/>
    <mergeCell ref="AN118:AP118"/>
    <mergeCell ref="AG118:AM118"/>
    <mergeCell ref="AN119:AP119"/>
    <mergeCell ref="AG119:AM119"/>
    <mergeCell ref="AN120:AP120"/>
    <mergeCell ref="AG120:AM120"/>
    <mergeCell ref="AN121:AP121"/>
    <mergeCell ref="AG121:AM121"/>
    <mergeCell ref="AN112:AP112"/>
    <mergeCell ref="AG112:AM112"/>
    <mergeCell ref="AG113:AM113"/>
    <mergeCell ref="AN113:AP113"/>
    <mergeCell ref="AN114:AP114"/>
    <mergeCell ref="AG114:AM114"/>
    <mergeCell ref="AG115:AM115"/>
    <mergeCell ref="AN115:AP115"/>
    <mergeCell ref="AN116:AP116"/>
    <mergeCell ref="AG116:AM116"/>
    <mergeCell ref="D123:H123"/>
    <mergeCell ref="J123:AF123"/>
    <mergeCell ref="AG101:AM101"/>
    <mergeCell ref="AN101:AP101"/>
    <mergeCell ref="AN102:AP102"/>
    <mergeCell ref="AG102:AM102"/>
    <mergeCell ref="AN103:AP103"/>
    <mergeCell ref="AG103:AM103"/>
    <mergeCell ref="AG104:AM104"/>
    <mergeCell ref="AN104:AP104"/>
    <mergeCell ref="AN105:AP105"/>
    <mergeCell ref="AG105:AM105"/>
    <mergeCell ref="AG106:AM106"/>
    <mergeCell ref="AN106:AP106"/>
    <mergeCell ref="AN107:AP107"/>
    <mergeCell ref="AG107:AM107"/>
    <mergeCell ref="AN108:AP108"/>
    <mergeCell ref="AG108:AM108"/>
    <mergeCell ref="AG109:AM109"/>
    <mergeCell ref="AN109:AP109"/>
    <mergeCell ref="AN110:AP110"/>
    <mergeCell ref="AG110:AM110"/>
    <mergeCell ref="AN111:AP111"/>
    <mergeCell ref="AG111:AM111"/>
    <mergeCell ref="K118:AF118"/>
    <mergeCell ref="E118:I118"/>
    <mergeCell ref="E119:I119"/>
    <mergeCell ref="K119:AF119"/>
    <mergeCell ref="E120:I120"/>
    <mergeCell ref="K120:AF120"/>
    <mergeCell ref="E121:I121"/>
    <mergeCell ref="K121:AF121"/>
    <mergeCell ref="D122:H122"/>
    <mergeCell ref="J122:AF122"/>
    <mergeCell ref="K113:AF113"/>
    <mergeCell ref="E113:I113"/>
    <mergeCell ref="E114:I114"/>
    <mergeCell ref="K114:AF114"/>
    <mergeCell ref="E115:I115"/>
    <mergeCell ref="K115:AF115"/>
    <mergeCell ref="E116:I116"/>
    <mergeCell ref="K116:AF116"/>
    <mergeCell ref="E117:I117"/>
    <mergeCell ref="K117:AF117"/>
    <mergeCell ref="K108:AF108"/>
    <mergeCell ref="E108:I108"/>
    <mergeCell ref="E109:I109"/>
    <mergeCell ref="K109:AF109"/>
    <mergeCell ref="E110:I110"/>
    <mergeCell ref="K110:AF110"/>
    <mergeCell ref="E111:I111"/>
    <mergeCell ref="K111:AF111"/>
    <mergeCell ref="K112:AF112"/>
    <mergeCell ref="E112:I112"/>
  </mergeCells>
  <hyperlinks>
    <hyperlink ref="A96" location="'11 - Osadenie vodojemu'!C2" display="/" xr:uid="{00000000-0004-0000-0000-000000000000}"/>
    <hyperlink ref="A97" location="'12 - Nádrž 100 m3 - 2x'!C2" display="/" xr:uid="{00000000-0004-0000-0000-000001000000}"/>
    <hyperlink ref="A98" location="'13 - Manipulačná komora M...'!C2" display="/" xr:uid="{00000000-0004-0000-0000-000002000000}"/>
    <hyperlink ref="A99" location="'14 - Úprava armatúr vodojemu'!C2" display="/" xr:uid="{00000000-0004-0000-0000-000003000000}"/>
    <hyperlink ref="A100" location="'15 - Elektroinštalácia a ...'!C2" display="/" xr:uid="{00000000-0004-0000-0000-000004000000}"/>
    <hyperlink ref="A101" location="'16 - Hygienické zabezpeče...'!C2" display="/" xr:uid="{00000000-0004-0000-0000-000005000000}"/>
    <hyperlink ref="A102" location="'17 - Telemetria'!C2" display="/" xr:uid="{00000000-0004-0000-0000-000006000000}"/>
    <hyperlink ref="A103" location="'2 - SO 112 Oplotenie vodo...'!C2" display="/" xr:uid="{00000000-0004-0000-0000-000007000000}"/>
    <hyperlink ref="A104" location="'3 - SO 113 Privádzacie po...'!C2" display="/" xr:uid="{00000000-0004-0000-0000-000008000000}"/>
    <hyperlink ref="A105" location="'4 - SO 114 Pristupová ces...'!C2" display="/" xr:uid="{00000000-0004-0000-0000-000009000000}"/>
    <hyperlink ref="A106" location="'5 - SO 115 Odpadové potru...'!C2" display="/" xr:uid="{00000000-0004-0000-0000-00000A000000}"/>
    <hyperlink ref="A108" location="'501 - Privádzacie potrubie'!C2" display="/" xr:uid="{00000000-0004-0000-0000-00000B000000}"/>
    <hyperlink ref="A109" location="'502 - Potrubie A'!C2" display="/" xr:uid="{00000000-0004-0000-0000-00000C000000}"/>
    <hyperlink ref="A110" location="'503 - Potrubie A-1'!C2" display="/" xr:uid="{00000000-0004-0000-0000-00000D000000}"/>
    <hyperlink ref="A111" location="'504 - Potrubie A-2'!C2" display="/" xr:uid="{00000000-0004-0000-0000-00000E000000}"/>
    <hyperlink ref="A112" location="'505 - Potrubie A-2-1'!C2" display="/" xr:uid="{00000000-0004-0000-0000-00000F000000}"/>
    <hyperlink ref="A113" location="'506 - Potrubie A-2-1a'!C2" display="/" xr:uid="{00000000-0004-0000-0000-000010000000}"/>
    <hyperlink ref="A114" location="'507 - Potrubie A-2-1b'!C2" display="/" xr:uid="{00000000-0004-0000-0000-000011000000}"/>
    <hyperlink ref="A115" location="'508 - Potrubie A-2-2'!C2" display="/" xr:uid="{00000000-0004-0000-0000-000012000000}"/>
    <hyperlink ref="A116" location="'509 - Potrubie A-2-2a'!C2" display="/" xr:uid="{00000000-0004-0000-0000-000013000000}"/>
    <hyperlink ref="A117" location="'510 - Potrubie A-3'!C2" display="/" xr:uid="{00000000-0004-0000-0000-000014000000}"/>
    <hyperlink ref="A118" location="'511 - Potrubie A-3-1'!C2" display="/" xr:uid="{00000000-0004-0000-0000-000015000000}"/>
    <hyperlink ref="A119" location="'512 - Potrubie A-4'!C2" display="/" xr:uid="{00000000-0004-0000-0000-000016000000}"/>
    <hyperlink ref="A120" location="'513 - Potrubie A-5'!C2" display="/" xr:uid="{00000000-0004-0000-0000-000017000000}"/>
    <hyperlink ref="A121" location="'514 - Potrubie A-6'!C2" display="/" xr:uid="{00000000-0004-0000-0000-000018000000}"/>
    <hyperlink ref="A122" location="'7 - SO 122 Domové vodovod...'!C2" display="/" xr:uid="{00000000-0004-0000-0000-000019000000}"/>
    <hyperlink ref="A123" location="'8 - SO 404 Elektrická NN ...'!C2" display="/" xr:uid="{00000000-0004-0000-0000-00001A000000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BM145"/>
  <sheetViews>
    <sheetView showGridLines="0" workbookViewId="0">
      <selection activeCell="W31" sqref="W31"/>
    </sheetView>
  </sheetViews>
  <sheetFormatPr baseColWidth="10" defaultRowHeight="11"/>
  <cols>
    <col min="1" max="1" width="8.25" customWidth="1"/>
    <col min="2" max="2" width="1.25" customWidth="1"/>
    <col min="3" max="4" width="4.25" customWidth="1"/>
    <col min="5" max="5" width="17.25" customWidth="1"/>
    <col min="6" max="6" width="50.75" customWidth="1"/>
    <col min="7" max="7" width="7.5" customWidth="1"/>
    <col min="8" max="8" width="14" customWidth="1"/>
    <col min="9" max="9" width="15.75" customWidth="1"/>
    <col min="10" max="10" width="22.25" customWidth="1"/>
    <col min="11" max="11" width="22.25" hidden="1" customWidth="1"/>
    <col min="12" max="12" width="9.25" customWidth="1"/>
    <col min="13" max="13" width="10.75" hidden="1" customWidth="1"/>
    <col min="14" max="14" width="9.25" hidden="1"/>
    <col min="15" max="20" width="14.25" hidden="1" customWidth="1"/>
    <col min="21" max="21" width="16.25" hidden="1" customWidth="1"/>
    <col min="22" max="22" width="12.25" customWidth="1"/>
    <col min="23" max="23" width="16.25" customWidth="1"/>
    <col min="24" max="24" width="12.25" customWidth="1"/>
    <col min="25" max="25" width="15" customWidth="1"/>
    <col min="26" max="26" width="11" customWidth="1"/>
    <col min="27" max="27" width="15" customWidth="1"/>
    <col min="28" max="28" width="16.25" customWidth="1"/>
    <col min="29" max="29" width="11" customWidth="1"/>
    <col min="30" max="30" width="15" customWidth="1"/>
    <col min="31" max="31" width="16.25" customWidth="1"/>
    <col min="44" max="65" width="9.25" hidden="1"/>
  </cols>
  <sheetData>
    <row r="2" spans="2:46" ht="37" customHeight="1">
      <c r="L2" s="210" t="s">
        <v>5</v>
      </c>
      <c r="M2" s="211"/>
      <c r="N2" s="211"/>
      <c r="O2" s="211"/>
      <c r="P2" s="211"/>
      <c r="Q2" s="211"/>
      <c r="R2" s="211"/>
      <c r="S2" s="211"/>
      <c r="T2" s="211"/>
      <c r="U2" s="211"/>
      <c r="V2" s="211"/>
      <c r="AT2" s="13" t="s">
        <v>85</v>
      </c>
    </row>
    <row r="3" spans="2:46" ht="7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72</v>
      </c>
    </row>
    <row r="4" spans="2:46" ht="25" customHeight="1">
      <c r="B4" s="16"/>
      <c r="D4" s="17" t="s">
        <v>166</v>
      </c>
      <c r="L4" s="16"/>
      <c r="M4" s="92" t="s">
        <v>9</v>
      </c>
      <c r="AT4" s="13" t="s">
        <v>3</v>
      </c>
    </row>
    <row r="5" spans="2:46" ht="7" customHeight="1">
      <c r="B5" s="16"/>
      <c r="L5" s="16"/>
    </row>
    <row r="6" spans="2:46" ht="12" customHeight="1">
      <c r="B6" s="16"/>
      <c r="D6" s="23" t="s">
        <v>15</v>
      </c>
      <c r="L6" s="16"/>
    </row>
    <row r="7" spans="2:46" ht="16.5" customHeight="1">
      <c r="B7" s="16"/>
      <c r="E7" s="231" t="str">
        <f>'Rekapitulácia stavby'!K6</f>
        <v>Rokycany - Infraštruktúra, 100 Zásobovanie vodou</v>
      </c>
      <c r="F7" s="232"/>
      <c r="G7" s="232"/>
      <c r="H7" s="232"/>
      <c r="L7" s="16"/>
    </row>
    <row r="8" spans="2:46" ht="12" customHeight="1">
      <c r="B8" s="16"/>
      <c r="D8" s="23" t="s">
        <v>167</v>
      </c>
      <c r="L8" s="16"/>
    </row>
    <row r="9" spans="2:46" s="1" customFormat="1" ht="16.5" customHeight="1">
      <c r="B9" s="28"/>
      <c r="E9" s="231" t="s">
        <v>168</v>
      </c>
      <c r="F9" s="230"/>
      <c r="G9" s="230"/>
      <c r="H9" s="230"/>
      <c r="L9" s="28"/>
    </row>
    <row r="10" spans="2:46" s="1" customFormat="1" ht="12" customHeight="1">
      <c r="B10" s="28"/>
      <c r="D10" s="23" t="s">
        <v>169</v>
      </c>
      <c r="L10" s="28"/>
    </row>
    <row r="11" spans="2:46" s="1" customFormat="1" ht="16.5" customHeight="1">
      <c r="B11" s="28"/>
      <c r="E11" s="187" t="s">
        <v>170</v>
      </c>
      <c r="F11" s="230"/>
      <c r="G11" s="230"/>
      <c r="H11" s="230"/>
      <c r="L11" s="28"/>
    </row>
    <row r="12" spans="2:46" s="1" customFormat="1">
      <c r="B12" s="28"/>
      <c r="L12" s="28"/>
    </row>
    <row r="13" spans="2:46" s="1" customFormat="1" ht="12" customHeight="1">
      <c r="B13" s="28"/>
      <c r="D13" s="23" t="s">
        <v>17</v>
      </c>
      <c r="F13" s="21" t="s">
        <v>1</v>
      </c>
      <c r="I13" s="23" t="s">
        <v>18</v>
      </c>
      <c r="J13" s="21" t="s">
        <v>1</v>
      </c>
      <c r="L13" s="28"/>
    </row>
    <row r="14" spans="2:46" s="1" customFormat="1" ht="12" customHeight="1">
      <c r="B14" s="28"/>
      <c r="D14" s="23" t="s">
        <v>19</v>
      </c>
      <c r="F14" s="21" t="s">
        <v>20</v>
      </c>
      <c r="I14" s="23" t="s">
        <v>21</v>
      </c>
      <c r="J14" s="51" t="str">
        <f>'Rekapitulácia stavby'!AN8</f>
        <v>Vyplň údaj</v>
      </c>
      <c r="L14" s="28"/>
    </row>
    <row r="15" spans="2:46" s="1" customFormat="1" ht="10.75" customHeight="1">
      <c r="B15" s="28"/>
      <c r="L15" s="28"/>
    </row>
    <row r="16" spans="2:46" s="1" customFormat="1" ht="12" customHeight="1">
      <c r="B16" s="28"/>
      <c r="D16" s="23" t="s">
        <v>22</v>
      </c>
      <c r="I16" s="23" t="s">
        <v>23</v>
      </c>
      <c r="J16" s="21" t="str">
        <f>IF('Rekapitulácia stavby'!AN10="","",'Rekapitulácia stavby'!AN10)</f>
        <v/>
      </c>
      <c r="L16" s="28"/>
    </row>
    <row r="17" spans="2:12" s="1" customFormat="1" ht="18" customHeight="1">
      <c r="B17" s="28"/>
      <c r="E17" s="21" t="str">
        <f>IF('Rekapitulácia stavby'!E11="","",'Rekapitulácia stavby'!E11)</f>
        <v xml:space="preserve"> </v>
      </c>
      <c r="I17" s="23" t="s">
        <v>25</v>
      </c>
      <c r="J17" s="21" t="str">
        <f>IF('Rekapitulácia stavby'!AN11="","",'Rekapitulácia stavby'!AN11)</f>
        <v/>
      </c>
      <c r="L17" s="28"/>
    </row>
    <row r="18" spans="2:12" s="1" customFormat="1" ht="7" customHeight="1">
      <c r="B18" s="28"/>
      <c r="L18" s="28"/>
    </row>
    <row r="19" spans="2:12" s="1" customFormat="1" ht="12" customHeight="1">
      <c r="B19" s="28"/>
      <c r="D19" s="23" t="s">
        <v>26</v>
      </c>
      <c r="I19" s="23" t="s">
        <v>23</v>
      </c>
      <c r="J19" s="179" t="str">
        <f>'Rekapitulácia stavby'!AN13</f>
        <v>Vyplň údaj</v>
      </c>
      <c r="L19" s="28"/>
    </row>
    <row r="20" spans="2:12" s="1" customFormat="1" ht="18" customHeight="1">
      <c r="B20" s="28"/>
      <c r="E20" s="233" t="str">
        <f>'Rekapitulácia stavby'!E14</f>
        <v>Vyplň údaj</v>
      </c>
      <c r="F20" s="215"/>
      <c r="G20" s="215"/>
      <c r="H20" s="215"/>
      <c r="I20" s="23" t="s">
        <v>25</v>
      </c>
      <c r="J20" s="179" t="str">
        <f>'Rekapitulácia stavby'!AN14</f>
        <v>Vyplň údaj</v>
      </c>
      <c r="L20" s="28"/>
    </row>
    <row r="21" spans="2:12" s="1" customFormat="1" ht="7" customHeight="1">
      <c r="B21" s="28"/>
      <c r="L21" s="28"/>
    </row>
    <row r="22" spans="2:12" s="1" customFormat="1" ht="12" customHeight="1">
      <c r="B22" s="28"/>
      <c r="D22" s="23" t="s">
        <v>28</v>
      </c>
      <c r="I22" s="23" t="s">
        <v>23</v>
      </c>
      <c r="J22" s="21" t="str">
        <f>IF('Rekapitulácia stavby'!AN16="","",'Rekapitulácia stavby'!AN16)</f>
        <v/>
      </c>
      <c r="L22" s="28"/>
    </row>
    <row r="23" spans="2:12" s="1" customFormat="1" ht="18" customHeight="1">
      <c r="B23" s="28"/>
      <c r="E23" s="21" t="str">
        <f>IF('Rekapitulácia stavby'!E17="","",'Rekapitulácia stavby'!E17)</f>
        <v xml:space="preserve"> </v>
      </c>
      <c r="I23" s="23" t="s">
        <v>25</v>
      </c>
      <c r="J23" s="21" t="str">
        <f>IF('Rekapitulácia stavby'!AN17="","",'Rekapitulácia stavby'!AN17)</f>
        <v/>
      </c>
      <c r="L23" s="28"/>
    </row>
    <row r="24" spans="2:12" s="1" customFormat="1" ht="7" customHeight="1">
      <c r="B24" s="28"/>
      <c r="L24" s="28"/>
    </row>
    <row r="25" spans="2:12" s="1" customFormat="1" ht="12" customHeight="1">
      <c r="B25" s="28"/>
      <c r="D25" s="23" t="s">
        <v>30</v>
      </c>
      <c r="I25" s="23" t="s">
        <v>23</v>
      </c>
      <c r="J25" s="21" t="str">
        <f>IF('Rekapitulácia stavby'!AN19="","",'Rekapitulácia stavby'!AN19)</f>
        <v/>
      </c>
      <c r="L25" s="28"/>
    </row>
    <row r="26" spans="2:12" s="1" customFormat="1" ht="18" customHeight="1">
      <c r="B26" s="28"/>
      <c r="E26" s="21" t="str">
        <f>IF('Rekapitulácia stavby'!E20="","",'Rekapitulácia stavby'!E20)</f>
        <v xml:space="preserve"> </v>
      </c>
      <c r="I26" s="23" t="s">
        <v>25</v>
      </c>
      <c r="J26" s="21" t="str">
        <f>IF('Rekapitulácia stavby'!AN20="","",'Rekapitulácia stavby'!AN20)</f>
        <v/>
      </c>
      <c r="L26" s="28"/>
    </row>
    <row r="27" spans="2:12" s="1" customFormat="1" ht="7" customHeight="1">
      <c r="B27" s="28"/>
      <c r="L27" s="28"/>
    </row>
    <row r="28" spans="2:12" s="1" customFormat="1" ht="12" customHeight="1">
      <c r="B28" s="28"/>
      <c r="D28" s="23" t="s">
        <v>31</v>
      </c>
      <c r="L28" s="28"/>
    </row>
    <row r="29" spans="2:12" s="7" customFormat="1" ht="16.5" customHeight="1">
      <c r="B29" s="93"/>
      <c r="E29" s="219" t="s">
        <v>1</v>
      </c>
      <c r="F29" s="219"/>
      <c r="G29" s="219"/>
      <c r="H29" s="219"/>
      <c r="L29" s="93"/>
    </row>
    <row r="30" spans="2:12" s="1" customFormat="1" ht="7" customHeight="1">
      <c r="B30" s="28"/>
      <c r="L30" s="28"/>
    </row>
    <row r="31" spans="2:12" s="1" customFormat="1" ht="7" customHeight="1">
      <c r="B31" s="28"/>
      <c r="D31" s="52"/>
      <c r="E31" s="52"/>
      <c r="F31" s="52"/>
      <c r="G31" s="52"/>
      <c r="H31" s="52"/>
      <c r="I31" s="52"/>
      <c r="J31" s="52"/>
      <c r="K31" s="52"/>
      <c r="L31" s="28"/>
    </row>
    <row r="32" spans="2:12" s="1" customFormat="1" ht="25.5" customHeight="1">
      <c r="B32" s="28"/>
      <c r="D32" s="94" t="s">
        <v>32</v>
      </c>
      <c r="J32" s="65">
        <f>ROUND(J123, 2)</f>
        <v>0</v>
      </c>
      <c r="L32" s="28"/>
    </row>
    <row r="33" spans="2:12" s="1" customFormat="1" ht="7" customHeight="1">
      <c r="B33" s="28"/>
      <c r="D33" s="52"/>
      <c r="E33" s="52"/>
      <c r="F33" s="52"/>
      <c r="G33" s="52"/>
      <c r="H33" s="52"/>
      <c r="I33" s="52"/>
      <c r="J33" s="52"/>
      <c r="K33" s="52"/>
      <c r="L33" s="28"/>
    </row>
    <row r="34" spans="2:12" s="1" customFormat="1" ht="14.5" customHeight="1">
      <c r="B34" s="28"/>
      <c r="F34" s="31" t="s">
        <v>34</v>
      </c>
      <c r="I34" s="31" t="s">
        <v>33</v>
      </c>
      <c r="J34" s="31" t="s">
        <v>35</v>
      </c>
      <c r="L34" s="28"/>
    </row>
    <row r="35" spans="2:12" s="1" customFormat="1" ht="14.5" customHeight="1">
      <c r="B35" s="28"/>
      <c r="D35" s="54" t="s">
        <v>36</v>
      </c>
      <c r="E35" s="33" t="s">
        <v>37</v>
      </c>
      <c r="F35" s="95">
        <f>ROUND((SUM(BE123:BE144)),  2)</f>
        <v>0</v>
      </c>
      <c r="G35" s="96"/>
      <c r="H35" s="96"/>
      <c r="I35" s="97">
        <v>0.23</v>
      </c>
      <c r="J35" s="95">
        <f>ROUND(((SUM(BE123:BE144))*I35),  2)</f>
        <v>0</v>
      </c>
      <c r="L35" s="28"/>
    </row>
    <row r="36" spans="2:12" s="1" customFormat="1" ht="14.5" customHeight="1">
      <c r="B36" s="28"/>
      <c r="E36" s="33" t="s">
        <v>38</v>
      </c>
      <c r="F36" s="85">
        <f>ROUND((SUM(BF123:BF144)),  2)</f>
        <v>0</v>
      </c>
      <c r="I36" s="178">
        <v>0.23</v>
      </c>
      <c r="J36" s="85">
        <f>ROUND(((SUM(BF123:BF144))*I36),  2)</f>
        <v>0</v>
      </c>
      <c r="L36" s="28"/>
    </row>
    <row r="37" spans="2:12" s="1" customFormat="1" ht="14.5" customHeight="1">
      <c r="B37" s="28"/>
      <c r="E37" s="23" t="s">
        <v>39</v>
      </c>
      <c r="F37" s="85">
        <f>ROUND((SUM(BG123:BG144)),  2)</f>
        <v>0</v>
      </c>
      <c r="I37" s="178">
        <v>0.23</v>
      </c>
      <c r="J37" s="85">
        <f>0</f>
        <v>0</v>
      </c>
      <c r="L37" s="28"/>
    </row>
    <row r="38" spans="2:12" s="1" customFormat="1" ht="14.5" customHeight="1">
      <c r="B38" s="28"/>
      <c r="E38" s="23" t="s">
        <v>40</v>
      </c>
      <c r="F38" s="85">
        <f>ROUND((SUM(BH123:BH144)),  2)</f>
        <v>0</v>
      </c>
      <c r="I38" s="178">
        <v>0.23</v>
      </c>
      <c r="J38" s="85">
        <f>0</f>
        <v>0</v>
      </c>
      <c r="L38" s="28"/>
    </row>
    <row r="39" spans="2:12" s="1" customFormat="1" ht="14.5" customHeight="1">
      <c r="B39" s="28"/>
      <c r="E39" s="33" t="s">
        <v>41</v>
      </c>
      <c r="F39" s="95">
        <f>ROUND((SUM(BI123:BI144)),  2)</f>
        <v>0</v>
      </c>
      <c r="G39" s="96"/>
      <c r="H39" s="96"/>
      <c r="I39" s="97">
        <v>0</v>
      </c>
      <c r="J39" s="95">
        <f>0</f>
        <v>0</v>
      </c>
      <c r="L39" s="28"/>
    </row>
    <row r="40" spans="2:12" s="1" customFormat="1" ht="7" customHeight="1">
      <c r="B40" s="28"/>
      <c r="L40" s="28"/>
    </row>
    <row r="41" spans="2:12" s="1" customFormat="1" ht="25.5" customHeight="1">
      <c r="B41" s="28"/>
      <c r="C41" s="98"/>
      <c r="D41" s="99" t="s">
        <v>42</v>
      </c>
      <c r="E41" s="56"/>
      <c r="F41" s="56"/>
      <c r="G41" s="100" t="s">
        <v>43</v>
      </c>
      <c r="H41" s="101" t="s">
        <v>44</v>
      </c>
      <c r="I41" s="56"/>
      <c r="J41" s="102">
        <f>SUM(J32:J39)</f>
        <v>0</v>
      </c>
      <c r="K41" s="103"/>
      <c r="L41" s="28"/>
    </row>
    <row r="42" spans="2:12" s="1" customFormat="1" ht="14.5" customHeight="1">
      <c r="B42" s="28"/>
      <c r="L42" s="28"/>
    </row>
    <row r="43" spans="2:12" ht="14.5" customHeight="1">
      <c r="B43" s="16"/>
      <c r="L43" s="16"/>
    </row>
    <row r="44" spans="2:12" ht="14.5" customHeight="1">
      <c r="B44" s="16"/>
      <c r="L44" s="16"/>
    </row>
    <row r="45" spans="2:12" ht="14.5" customHeight="1">
      <c r="B45" s="16"/>
      <c r="L45" s="16"/>
    </row>
    <row r="46" spans="2:12" ht="14.5" customHeight="1">
      <c r="B46" s="16"/>
      <c r="L46" s="16"/>
    </row>
    <row r="47" spans="2:12" ht="14.5" customHeight="1">
      <c r="B47" s="16"/>
      <c r="L47" s="16"/>
    </row>
    <row r="48" spans="2:12" ht="14.5" customHeight="1">
      <c r="B48" s="16"/>
      <c r="L48" s="16"/>
    </row>
    <row r="49" spans="2:12" ht="14.5" customHeight="1">
      <c r="B49" s="16"/>
      <c r="L49" s="16"/>
    </row>
    <row r="50" spans="2:12" s="1" customFormat="1" ht="14.5" customHeight="1">
      <c r="B50" s="28"/>
      <c r="D50" s="40" t="s">
        <v>45</v>
      </c>
      <c r="E50" s="41"/>
      <c r="F50" s="41"/>
      <c r="G50" s="40" t="s">
        <v>46</v>
      </c>
      <c r="H50" s="41"/>
      <c r="I50" s="41"/>
      <c r="J50" s="41"/>
      <c r="K50" s="41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3">
      <c r="B61" s="28"/>
      <c r="D61" s="42" t="s">
        <v>47</v>
      </c>
      <c r="E61" s="30"/>
      <c r="F61" s="104" t="s">
        <v>48</v>
      </c>
      <c r="G61" s="42" t="s">
        <v>47</v>
      </c>
      <c r="H61" s="30"/>
      <c r="I61" s="30"/>
      <c r="J61" s="105" t="s">
        <v>48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3">
      <c r="B65" s="28"/>
      <c r="D65" s="40" t="s">
        <v>49</v>
      </c>
      <c r="E65" s="41"/>
      <c r="F65" s="41"/>
      <c r="G65" s="40" t="s">
        <v>50</v>
      </c>
      <c r="H65" s="41"/>
      <c r="I65" s="41"/>
      <c r="J65" s="41"/>
      <c r="K65" s="41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3">
      <c r="B76" s="28"/>
      <c r="D76" s="42" t="s">
        <v>47</v>
      </c>
      <c r="E76" s="30"/>
      <c r="F76" s="104" t="s">
        <v>48</v>
      </c>
      <c r="G76" s="42" t="s">
        <v>47</v>
      </c>
      <c r="H76" s="30"/>
      <c r="I76" s="30"/>
      <c r="J76" s="105" t="s">
        <v>48</v>
      </c>
      <c r="K76" s="30"/>
      <c r="L76" s="28"/>
    </row>
    <row r="77" spans="2:12" s="1" customFormat="1" ht="14.5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28"/>
    </row>
    <row r="81" spans="2:12" s="1" customFormat="1" ht="7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28"/>
    </row>
    <row r="82" spans="2:12" s="1" customFormat="1" ht="25" customHeight="1">
      <c r="B82" s="28"/>
      <c r="C82" s="17" t="s">
        <v>171</v>
      </c>
      <c r="L82" s="28"/>
    </row>
    <row r="83" spans="2:12" s="1" customFormat="1" ht="7" customHeight="1">
      <c r="B83" s="28"/>
      <c r="L83" s="28"/>
    </row>
    <row r="84" spans="2:12" s="1" customFormat="1" ht="12" customHeight="1">
      <c r="B84" s="28"/>
      <c r="C84" s="23" t="s">
        <v>15</v>
      </c>
      <c r="L84" s="28"/>
    </row>
    <row r="85" spans="2:12" s="1" customFormat="1" ht="16.5" customHeight="1">
      <c r="B85" s="28"/>
      <c r="E85" s="231" t="str">
        <f>E7</f>
        <v>Rokycany - Infraštruktúra, 100 Zásobovanie vodou</v>
      </c>
      <c r="F85" s="232"/>
      <c r="G85" s="232"/>
      <c r="H85" s="232"/>
      <c r="L85" s="28"/>
    </row>
    <row r="86" spans="2:12" ht="12" customHeight="1">
      <c r="B86" s="16"/>
      <c r="C86" s="23" t="s">
        <v>167</v>
      </c>
      <c r="L86" s="16"/>
    </row>
    <row r="87" spans="2:12" s="1" customFormat="1" ht="16.5" customHeight="1">
      <c r="B87" s="28"/>
      <c r="E87" s="231" t="s">
        <v>168</v>
      </c>
      <c r="F87" s="230"/>
      <c r="G87" s="230"/>
      <c r="H87" s="230"/>
      <c r="L87" s="28"/>
    </row>
    <row r="88" spans="2:12" s="1" customFormat="1" ht="12" customHeight="1">
      <c r="B88" s="28"/>
      <c r="C88" s="23" t="s">
        <v>169</v>
      </c>
      <c r="L88" s="28"/>
    </row>
    <row r="89" spans="2:12" s="1" customFormat="1" ht="16.5" customHeight="1">
      <c r="B89" s="28"/>
      <c r="E89" s="187" t="str">
        <f>E11</f>
        <v>11 - Osadenie vodojemu</v>
      </c>
      <c r="F89" s="230"/>
      <c r="G89" s="230"/>
      <c r="H89" s="230"/>
      <c r="L89" s="28"/>
    </row>
    <row r="90" spans="2:12" s="1" customFormat="1" ht="7" customHeight="1">
      <c r="B90" s="28"/>
      <c r="L90" s="28"/>
    </row>
    <row r="91" spans="2:12" s="1" customFormat="1" ht="12" customHeight="1">
      <c r="B91" s="28"/>
      <c r="C91" s="23" t="s">
        <v>19</v>
      </c>
      <c r="F91" s="21" t="str">
        <f>F14</f>
        <v>Rokycany</v>
      </c>
      <c r="I91" s="23" t="s">
        <v>21</v>
      </c>
      <c r="J91" s="51" t="str">
        <f>IF(J14="","",J14)</f>
        <v>Vyplň údaj</v>
      </c>
      <c r="L91" s="28"/>
    </row>
    <row r="92" spans="2:12" s="1" customFormat="1" ht="7" customHeight="1">
      <c r="B92" s="28"/>
      <c r="L92" s="28"/>
    </row>
    <row r="93" spans="2:12" s="1" customFormat="1" ht="15.25" customHeight="1">
      <c r="B93" s="28"/>
      <c r="C93" s="23" t="s">
        <v>22</v>
      </c>
      <c r="F93" s="21" t="str">
        <f>E17</f>
        <v xml:space="preserve"> </v>
      </c>
      <c r="I93" s="23" t="s">
        <v>28</v>
      </c>
      <c r="J93" s="26" t="str">
        <f>E23</f>
        <v xml:space="preserve"> </v>
      </c>
      <c r="L93" s="28"/>
    </row>
    <row r="94" spans="2:12" s="1" customFormat="1" ht="15.25" customHeight="1">
      <c r="B94" s="28"/>
      <c r="C94" s="23" t="s">
        <v>26</v>
      </c>
      <c r="F94" s="21" t="str">
        <f>IF(E20="","",E20)</f>
        <v>Vyplň údaj</v>
      </c>
      <c r="I94" s="23" t="s">
        <v>30</v>
      </c>
      <c r="J94" s="26" t="str">
        <f>E26</f>
        <v xml:space="preserve"> </v>
      </c>
      <c r="L94" s="28"/>
    </row>
    <row r="95" spans="2:12" s="1" customFormat="1" ht="10.25" customHeight="1">
      <c r="B95" s="28"/>
      <c r="L95" s="28"/>
    </row>
    <row r="96" spans="2:12" s="1" customFormat="1" ht="29.25" customHeight="1">
      <c r="B96" s="28"/>
      <c r="C96" s="106" t="s">
        <v>172</v>
      </c>
      <c r="D96" s="98"/>
      <c r="E96" s="98"/>
      <c r="F96" s="98"/>
      <c r="G96" s="98"/>
      <c r="H96" s="98"/>
      <c r="I96" s="98"/>
      <c r="J96" s="107" t="s">
        <v>173</v>
      </c>
      <c r="K96" s="98"/>
      <c r="L96" s="28"/>
    </row>
    <row r="97" spans="2:47" s="1" customFormat="1" ht="10.25" customHeight="1">
      <c r="B97" s="28"/>
      <c r="L97" s="28"/>
    </row>
    <row r="98" spans="2:47" s="1" customFormat="1" ht="22.75" customHeight="1">
      <c r="B98" s="28"/>
      <c r="C98" s="108" t="s">
        <v>174</v>
      </c>
      <c r="J98" s="65">
        <f>J123</f>
        <v>0</v>
      </c>
      <c r="L98" s="28"/>
      <c r="AU98" s="13" t="s">
        <v>175</v>
      </c>
    </row>
    <row r="99" spans="2:47" s="8" customFormat="1" ht="25" customHeight="1">
      <c r="B99" s="109"/>
      <c r="D99" s="110" t="s">
        <v>176</v>
      </c>
      <c r="E99" s="111"/>
      <c r="F99" s="111"/>
      <c r="G99" s="111"/>
      <c r="H99" s="111"/>
      <c r="I99" s="111"/>
      <c r="J99" s="112">
        <f>J124</f>
        <v>0</v>
      </c>
      <c r="L99" s="109"/>
    </row>
    <row r="100" spans="2:47" s="9" customFormat="1" ht="20" customHeight="1">
      <c r="B100" s="113"/>
      <c r="D100" s="114" t="s">
        <v>177</v>
      </c>
      <c r="E100" s="115"/>
      <c r="F100" s="115"/>
      <c r="G100" s="115"/>
      <c r="H100" s="115"/>
      <c r="I100" s="115"/>
      <c r="J100" s="116">
        <f>J125</f>
        <v>0</v>
      </c>
      <c r="L100" s="113"/>
    </row>
    <row r="101" spans="2:47" s="9" customFormat="1" ht="20" customHeight="1">
      <c r="B101" s="113"/>
      <c r="D101" s="114" t="s">
        <v>178</v>
      </c>
      <c r="E101" s="115"/>
      <c r="F101" s="115"/>
      <c r="G101" s="115"/>
      <c r="H101" s="115"/>
      <c r="I101" s="115"/>
      <c r="J101" s="116">
        <f>J143</f>
        <v>0</v>
      </c>
      <c r="L101" s="113"/>
    </row>
    <row r="102" spans="2:47" s="1" customFormat="1" ht="21.75" customHeight="1">
      <c r="B102" s="28"/>
      <c r="L102" s="28"/>
    </row>
    <row r="103" spans="2:47" s="1" customFormat="1" ht="7" customHeight="1">
      <c r="B103" s="43"/>
      <c r="C103" s="44"/>
      <c r="D103" s="44"/>
      <c r="E103" s="44"/>
      <c r="F103" s="44"/>
      <c r="G103" s="44"/>
      <c r="H103" s="44"/>
      <c r="I103" s="44"/>
      <c r="J103" s="44"/>
      <c r="K103" s="44"/>
      <c r="L103" s="28"/>
    </row>
    <row r="107" spans="2:47" s="1" customFormat="1" ht="7" customHeight="1">
      <c r="B107" s="45"/>
      <c r="C107" s="46"/>
      <c r="D107" s="46"/>
      <c r="E107" s="46"/>
      <c r="F107" s="46"/>
      <c r="G107" s="46"/>
      <c r="H107" s="46"/>
      <c r="I107" s="46"/>
      <c r="J107" s="46"/>
      <c r="K107" s="46"/>
      <c r="L107" s="28"/>
    </row>
    <row r="108" spans="2:47" s="1" customFormat="1" ht="25" customHeight="1">
      <c r="B108" s="28"/>
      <c r="C108" s="17" t="s">
        <v>179</v>
      </c>
      <c r="L108" s="28"/>
    </row>
    <row r="109" spans="2:47" s="1" customFormat="1" ht="7" customHeight="1">
      <c r="B109" s="28"/>
      <c r="L109" s="28"/>
    </row>
    <row r="110" spans="2:47" s="1" customFormat="1" ht="12" customHeight="1">
      <c r="B110" s="28"/>
      <c r="C110" s="23" t="s">
        <v>15</v>
      </c>
      <c r="L110" s="28"/>
    </row>
    <row r="111" spans="2:47" s="1" customFormat="1" ht="16.5" customHeight="1">
      <c r="B111" s="28"/>
      <c r="E111" s="231" t="str">
        <f>E7</f>
        <v>Rokycany - Infraštruktúra, 100 Zásobovanie vodou</v>
      </c>
      <c r="F111" s="232"/>
      <c r="G111" s="232"/>
      <c r="H111" s="232"/>
      <c r="L111" s="28"/>
    </row>
    <row r="112" spans="2:47" ht="12" customHeight="1">
      <c r="B112" s="16"/>
      <c r="C112" s="23" t="s">
        <v>167</v>
      </c>
      <c r="L112" s="16"/>
    </row>
    <row r="113" spans="2:65" s="1" customFormat="1" ht="16.5" customHeight="1">
      <c r="B113" s="28"/>
      <c r="E113" s="231" t="s">
        <v>168</v>
      </c>
      <c r="F113" s="230"/>
      <c r="G113" s="230"/>
      <c r="H113" s="230"/>
      <c r="L113" s="28"/>
    </row>
    <row r="114" spans="2:65" s="1" customFormat="1" ht="12" customHeight="1">
      <c r="B114" s="28"/>
      <c r="C114" s="23" t="s">
        <v>169</v>
      </c>
      <c r="L114" s="28"/>
    </row>
    <row r="115" spans="2:65" s="1" customFormat="1" ht="16.5" customHeight="1">
      <c r="B115" s="28"/>
      <c r="E115" s="187" t="str">
        <f>E11</f>
        <v>11 - Osadenie vodojemu</v>
      </c>
      <c r="F115" s="230"/>
      <c r="G115" s="230"/>
      <c r="H115" s="230"/>
      <c r="L115" s="28"/>
    </row>
    <row r="116" spans="2:65" s="1" customFormat="1" ht="7" customHeight="1">
      <c r="B116" s="28"/>
      <c r="L116" s="28"/>
    </row>
    <row r="117" spans="2:65" s="1" customFormat="1" ht="12" customHeight="1">
      <c r="B117" s="28"/>
      <c r="C117" s="23" t="s">
        <v>19</v>
      </c>
      <c r="F117" s="21" t="str">
        <f>F14</f>
        <v>Rokycany</v>
      </c>
      <c r="I117" s="23" t="s">
        <v>21</v>
      </c>
      <c r="J117" s="51" t="str">
        <f>IF(J14="","",J14)</f>
        <v>Vyplň údaj</v>
      </c>
      <c r="L117" s="28"/>
    </row>
    <row r="118" spans="2:65" s="1" customFormat="1" ht="7" customHeight="1">
      <c r="B118" s="28"/>
      <c r="L118" s="28"/>
    </row>
    <row r="119" spans="2:65" s="1" customFormat="1" ht="15.25" customHeight="1">
      <c r="B119" s="28"/>
      <c r="C119" s="23" t="s">
        <v>22</v>
      </c>
      <c r="F119" s="21" t="str">
        <f>E17</f>
        <v xml:space="preserve"> </v>
      </c>
      <c r="I119" s="23" t="s">
        <v>28</v>
      </c>
      <c r="J119" s="26" t="str">
        <f>E23</f>
        <v xml:space="preserve"> </v>
      </c>
      <c r="L119" s="28"/>
    </row>
    <row r="120" spans="2:65" s="1" customFormat="1" ht="15.25" customHeight="1">
      <c r="B120" s="28"/>
      <c r="C120" s="23" t="s">
        <v>26</v>
      </c>
      <c r="F120" s="21" t="str">
        <f>IF(E20="","",E20)</f>
        <v>Vyplň údaj</v>
      </c>
      <c r="I120" s="23" t="s">
        <v>30</v>
      </c>
      <c r="J120" s="26" t="str">
        <f>E26</f>
        <v xml:space="preserve"> </v>
      </c>
      <c r="L120" s="28"/>
    </row>
    <row r="121" spans="2:65" s="1" customFormat="1" ht="10.25" customHeight="1">
      <c r="B121" s="28"/>
      <c r="L121" s="28"/>
    </row>
    <row r="122" spans="2:65" s="10" customFormat="1" ht="29.25" customHeight="1">
      <c r="B122" s="117"/>
      <c r="C122" s="118" t="s">
        <v>180</v>
      </c>
      <c r="D122" s="119" t="s">
        <v>57</v>
      </c>
      <c r="E122" s="119" t="s">
        <v>53</v>
      </c>
      <c r="F122" s="119" t="s">
        <v>54</v>
      </c>
      <c r="G122" s="119" t="s">
        <v>181</v>
      </c>
      <c r="H122" s="119" t="s">
        <v>182</v>
      </c>
      <c r="I122" s="119" t="s">
        <v>183</v>
      </c>
      <c r="J122" s="120" t="s">
        <v>173</v>
      </c>
      <c r="K122" s="121" t="s">
        <v>184</v>
      </c>
      <c r="L122" s="117"/>
      <c r="M122" s="58" t="s">
        <v>1</v>
      </c>
      <c r="N122" s="59" t="s">
        <v>36</v>
      </c>
      <c r="O122" s="59" t="s">
        <v>185</v>
      </c>
      <c r="P122" s="59" t="s">
        <v>186</v>
      </c>
      <c r="Q122" s="59" t="s">
        <v>187</v>
      </c>
      <c r="R122" s="59" t="s">
        <v>188</v>
      </c>
      <c r="S122" s="59" t="s">
        <v>189</v>
      </c>
      <c r="T122" s="60" t="s">
        <v>190</v>
      </c>
    </row>
    <row r="123" spans="2:65" s="1" customFormat="1" ht="22.75" customHeight="1">
      <c r="B123" s="28"/>
      <c r="C123" s="63" t="s">
        <v>174</v>
      </c>
      <c r="J123" s="122">
        <f>BK123</f>
        <v>0</v>
      </c>
      <c r="L123" s="28"/>
      <c r="M123" s="61"/>
      <c r="N123" s="52"/>
      <c r="O123" s="52"/>
      <c r="P123" s="123">
        <f>P124</f>
        <v>0</v>
      </c>
      <c r="Q123" s="52"/>
      <c r="R123" s="123">
        <f>R124</f>
        <v>12.567657501119999</v>
      </c>
      <c r="S123" s="52"/>
      <c r="T123" s="124">
        <f>T124</f>
        <v>0</v>
      </c>
      <c r="AT123" s="13" t="s">
        <v>71</v>
      </c>
      <c r="AU123" s="13" t="s">
        <v>175</v>
      </c>
      <c r="BK123" s="125">
        <f>BK124</f>
        <v>0</v>
      </c>
    </row>
    <row r="124" spans="2:65" s="11" customFormat="1" ht="26" customHeight="1">
      <c r="B124" s="126"/>
      <c r="D124" s="127" t="s">
        <v>71</v>
      </c>
      <c r="E124" s="128" t="s">
        <v>191</v>
      </c>
      <c r="F124" s="128" t="s">
        <v>192</v>
      </c>
      <c r="I124" s="129"/>
      <c r="J124" s="130">
        <f>BK124</f>
        <v>0</v>
      </c>
      <c r="L124" s="126"/>
      <c r="M124" s="131"/>
      <c r="P124" s="132">
        <f>P125+P143</f>
        <v>0</v>
      </c>
      <c r="R124" s="132">
        <f>R125+R143</f>
        <v>12.567657501119999</v>
      </c>
      <c r="T124" s="133">
        <f>T125+T143</f>
        <v>0</v>
      </c>
      <c r="AR124" s="127" t="s">
        <v>76</v>
      </c>
      <c r="AT124" s="134" t="s">
        <v>71</v>
      </c>
      <c r="AU124" s="134" t="s">
        <v>72</v>
      </c>
      <c r="AY124" s="127" t="s">
        <v>193</v>
      </c>
      <c r="BK124" s="135">
        <f>BK125+BK143</f>
        <v>0</v>
      </c>
    </row>
    <row r="125" spans="2:65" s="11" customFormat="1" ht="22.75" customHeight="1">
      <c r="B125" s="126"/>
      <c r="D125" s="127" t="s">
        <v>71</v>
      </c>
      <c r="E125" s="136" t="s">
        <v>76</v>
      </c>
      <c r="F125" s="136" t="s">
        <v>194</v>
      </c>
      <c r="I125" s="129"/>
      <c r="J125" s="137">
        <f>BK125</f>
        <v>0</v>
      </c>
      <c r="L125" s="126"/>
      <c r="M125" s="131"/>
      <c r="P125" s="132">
        <f>SUM(P126:P142)</f>
        <v>0</v>
      </c>
      <c r="R125" s="132">
        <f>SUM(R126:R142)</f>
        <v>0.22615750111999999</v>
      </c>
      <c r="T125" s="133">
        <f>SUM(T126:T142)</f>
        <v>0</v>
      </c>
      <c r="AR125" s="127" t="s">
        <v>76</v>
      </c>
      <c r="AT125" s="134" t="s">
        <v>71</v>
      </c>
      <c r="AU125" s="134" t="s">
        <v>76</v>
      </c>
      <c r="AY125" s="127" t="s">
        <v>193</v>
      </c>
      <c r="BK125" s="135">
        <f>SUM(BK126:BK142)</f>
        <v>0</v>
      </c>
    </row>
    <row r="126" spans="2:65" s="1" customFormat="1" ht="33" customHeight="1">
      <c r="B126" s="138"/>
      <c r="C126" s="139" t="s">
        <v>76</v>
      </c>
      <c r="D126" s="139" t="s">
        <v>195</v>
      </c>
      <c r="E126" s="140" t="s">
        <v>196</v>
      </c>
      <c r="F126" s="141" t="s">
        <v>197</v>
      </c>
      <c r="G126" s="142" t="s">
        <v>198</v>
      </c>
      <c r="H126" s="143">
        <v>158.23500000000001</v>
      </c>
      <c r="I126" s="144"/>
      <c r="J126" s="145">
        <f t="shared" ref="J126:J142" si="0">ROUND(I126*H126,2)</f>
        <v>0</v>
      </c>
      <c r="K126" s="146"/>
      <c r="L126" s="28"/>
      <c r="M126" s="147" t="s">
        <v>1</v>
      </c>
      <c r="N126" s="148" t="s">
        <v>38</v>
      </c>
      <c r="P126" s="149">
        <f t="shared" ref="P126:P142" si="1">O126*H126</f>
        <v>0</v>
      </c>
      <c r="Q126" s="149">
        <v>0</v>
      </c>
      <c r="R126" s="149">
        <f t="shared" ref="R126:R142" si="2">Q126*H126</f>
        <v>0</v>
      </c>
      <c r="S126" s="149">
        <v>0</v>
      </c>
      <c r="T126" s="150">
        <f t="shared" ref="T126:T142" si="3">S126*H126</f>
        <v>0</v>
      </c>
      <c r="AR126" s="151" t="s">
        <v>109</v>
      </c>
      <c r="AT126" s="151" t="s">
        <v>195</v>
      </c>
      <c r="AU126" s="151" t="s">
        <v>84</v>
      </c>
      <c r="AY126" s="13" t="s">
        <v>193</v>
      </c>
      <c r="BE126" s="152">
        <f t="shared" ref="BE126:BE142" si="4">IF(N126="základná",J126,0)</f>
        <v>0</v>
      </c>
      <c r="BF126" s="152">
        <f t="shared" ref="BF126:BF142" si="5">IF(N126="znížená",J126,0)</f>
        <v>0</v>
      </c>
      <c r="BG126" s="152">
        <f t="shared" ref="BG126:BG142" si="6">IF(N126="zákl. prenesená",J126,0)</f>
        <v>0</v>
      </c>
      <c r="BH126" s="152">
        <f t="shared" ref="BH126:BH142" si="7">IF(N126="zníž. prenesená",J126,0)</f>
        <v>0</v>
      </c>
      <c r="BI126" s="152">
        <f t="shared" ref="BI126:BI142" si="8">IF(N126="nulová",J126,0)</f>
        <v>0</v>
      </c>
      <c r="BJ126" s="13" t="s">
        <v>84</v>
      </c>
      <c r="BK126" s="152">
        <f t="shared" ref="BK126:BK142" si="9">ROUND(I126*H126,2)</f>
        <v>0</v>
      </c>
      <c r="BL126" s="13" t="s">
        <v>109</v>
      </c>
      <c r="BM126" s="151" t="s">
        <v>199</v>
      </c>
    </row>
    <row r="127" spans="2:65" s="1" customFormat="1" ht="24.25" customHeight="1">
      <c r="B127" s="138"/>
      <c r="C127" s="139" t="s">
        <v>84</v>
      </c>
      <c r="D127" s="139" t="s">
        <v>195</v>
      </c>
      <c r="E127" s="140" t="s">
        <v>200</v>
      </c>
      <c r="F127" s="141" t="s">
        <v>201</v>
      </c>
      <c r="G127" s="142" t="s">
        <v>198</v>
      </c>
      <c r="H127" s="143">
        <v>361.34500000000003</v>
      </c>
      <c r="I127" s="144"/>
      <c r="J127" s="145">
        <f t="shared" si="0"/>
        <v>0</v>
      </c>
      <c r="K127" s="146"/>
      <c r="L127" s="28"/>
      <c r="M127" s="147" t="s">
        <v>1</v>
      </c>
      <c r="N127" s="148" t="s">
        <v>38</v>
      </c>
      <c r="P127" s="149">
        <f t="shared" si="1"/>
        <v>0</v>
      </c>
      <c r="Q127" s="149">
        <v>0</v>
      </c>
      <c r="R127" s="149">
        <f t="shared" si="2"/>
        <v>0</v>
      </c>
      <c r="S127" s="149">
        <v>0</v>
      </c>
      <c r="T127" s="150">
        <f t="shared" si="3"/>
        <v>0</v>
      </c>
      <c r="AR127" s="151" t="s">
        <v>109</v>
      </c>
      <c r="AT127" s="151" t="s">
        <v>195</v>
      </c>
      <c r="AU127" s="151" t="s">
        <v>84</v>
      </c>
      <c r="AY127" s="13" t="s">
        <v>193</v>
      </c>
      <c r="BE127" s="152">
        <f t="shared" si="4"/>
        <v>0</v>
      </c>
      <c r="BF127" s="152">
        <f t="shared" si="5"/>
        <v>0</v>
      </c>
      <c r="BG127" s="152">
        <f t="shared" si="6"/>
        <v>0</v>
      </c>
      <c r="BH127" s="152">
        <f t="shared" si="7"/>
        <v>0</v>
      </c>
      <c r="BI127" s="152">
        <f t="shared" si="8"/>
        <v>0</v>
      </c>
      <c r="BJ127" s="13" t="s">
        <v>84</v>
      </c>
      <c r="BK127" s="152">
        <f t="shared" si="9"/>
        <v>0</v>
      </c>
      <c r="BL127" s="13" t="s">
        <v>109</v>
      </c>
      <c r="BM127" s="151" t="s">
        <v>202</v>
      </c>
    </row>
    <row r="128" spans="2:65" s="1" customFormat="1" ht="24.25" customHeight="1">
      <c r="B128" s="138"/>
      <c r="C128" s="139" t="s">
        <v>106</v>
      </c>
      <c r="D128" s="139" t="s">
        <v>195</v>
      </c>
      <c r="E128" s="140" t="s">
        <v>203</v>
      </c>
      <c r="F128" s="141" t="s">
        <v>204</v>
      </c>
      <c r="G128" s="142" t="s">
        <v>198</v>
      </c>
      <c r="H128" s="143">
        <v>361.34500000000003</v>
      </c>
      <c r="I128" s="144"/>
      <c r="J128" s="145">
        <f t="shared" si="0"/>
        <v>0</v>
      </c>
      <c r="K128" s="146"/>
      <c r="L128" s="28"/>
      <c r="M128" s="147" t="s">
        <v>1</v>
      </c>
      <c r="N128" s="148" t="s">
        <v>38</v>
      </c>
      <c r="P128" s="149">
        <f t="shared" si="1"/>
        <v>0</v>
      </c>
      <c r="Q128" s="149">
        <v>0</v>
      </c>
      <c r="R128" s="149">
        <f t="shared" si="2"/>
        <v>0</v>
      </c>
      <c r="S128" s="149">
        <v>0</v>
      </c>
      <c r="T128" s="150">
        <f t="shared" si="3"/>
        <v>0</v>
      </c>
      <c r="AR128" s="151" t="s">
        <v>109</v>
      </c>
      <c r="AT128" s="151" t="s">
        <v>195</v>
      </c>
      <c r="AU128" s="151" t="s">
        <v>84</v>
      </c>
      <c r="AY128" s="13" t="s">
        <v>193</v>
      </c>
      <c r="BE128" s="152">
        <f t="shared" si="4"/>
        <v>0</v>
      </c>
      <c r="BF128" s="152">
        <f t="shared" si="5"/>
        <v>0</v>
      </c>
      <c r="BG128" s="152">
        <f t="shared" si="6"/>
        <v>0</v>
      </c>
      <c r="BH128" s="152">
        <f t="shared" si="7"/>
        <v>0</v>
      </c>
      <c r="BI128" s="152">
        <f t="shared" si="8"/>
        <v>0</v>
      </c>
      <c r="BJ128" s="13" t="s">
        <v>84</v>
      </c>
      <c r="BK128" s="152">
        <f t="shared" si="9"/>
        <v>0</v>
      </c>
      <c r="BL128" s="13" t="s">
        <v>109</v>
      </c>
      <c r="BM128" s="151" t="s">
        <v>205</v>
      </c>
    </row>
    <row r="129" spans="2:65" s="1" customFormat="1" ht="24.25" customHeight="1">
      <c r="B129" s="138"/>
      <c r="C129" s="139" t="s">
        <v>109</v>
      </c>
      <c r="D129" s="139" t="s">
        <v>195</v>
      </c>
      <c r="E129" s="140" t="s">
        <v>206</v>
      </c>
      <c r="F129" s="141" t="s">
        <v>207</v>
      </c>
      <c r="G129" s="142" t="s">
        <v>198</v>
      </c>
      <c r="H129" s="143">
        <v>180.672</v>
      </c>
      <c r="I129" s="144"/>
      <c r="J129" s="145">
        <f t="shared" si="0"/>
        <v>0</v>
      </c>
      <c r="K129" s="146"/>
      <c r="L129" s="28"/>
      <c r="M129" s="147" t="s">
        <v>1</v>
      </c>
      <c r="N129" s="148" t="s">
        <v>38</v>
      </c>
      <c r="P129" s="149">
        <f t="shared" si="1"/>
        <v>0</v>
      </c>
      <c r="Q129" s="149">
        <v>0</v>
      </c>
      <c r="R129" s="149">
        <f t="shared" si="2"/>
        <v>0</v>
      </c>
      <c r="S129" s="149">
        <v>0</v>
      </c>
      <c r="T129" s="150">
        <f t="shared" si="3"/>
        <v>0</v>
      </c>
      <c r="AR129" s="151" t="s">
        <v>109</v>
      </c>
      <c r="AT129" s="151" t="s">
        <v>195</v>
      </c>
      <c r="AU129" s="151" t="s">
        <v>84</v>
      </c>
      <c r="AY129" s="13" t="s">
        <v>193</v>
      </c>
      <c r="BE129" s="152">
        <f t="shared" si="4"/>
        <v>0</v>
      </c>
      <c r="BF129" s="152">
        <f t="shared" si="5"/>
        <v>0</v>
      </c>
      <c r="BG129" s="152">
        <f t="shared" si="6"/>
        <v>0</v>
      </c>
      <c r="BH129" s="152">
        <f t="shared" si="7"/>
        <v>0</v>
      </c>
      <c r="BI129" s="152">
        <f t="shared" si="8"/>
        <v>0</v>
      </c>
      <c r="BJ129" s="13" t="s">
        <v>84</v>
      </c>
      <c r="BK129" s="152">
        <f t="shared" si="9"/>
        <v>0</v>
      </c>
      <c r="BL129" s="13" t="s">
        <v>109</v>
      </c>
      <c r="BM129" s="151" t="s">
        <v>208</v>
      </c>
    </row>
    <row r="130" spans="2:65" s="1" customFormat="1" ht="24.25" customHeight="1">
      <c r="B130" s="138"/>
      <c r="C130" s="139" t="s">
        <v>112</v>
      </c>
      <c r="D130" s="139" t="s">
        <v>195</v>
      </c>
      <c r="E130" s="140" t="s">
        <v>209</v>
      </c>
      <c r="F130" s="141" t="s">
        <v>210</v>
      </c>
      <c r="G130" s="142" t="s">
        <v>198</v>
      </c>
      <c r="H130" s="143">
        <v>180.672</v>
      </c>
      <c r="I130" s="144"/>
      <c r="J130" s="145">
        <f t="shared" si="0"/>
        <v>0</v>
      </c>
      <c r="K130" s="146"/>
      <c r="L130" s="28"/>
      <c r="M130" s="147" t="s">
        <v>1</v>
      </c>
      <c r="N130" s="148" t="s">
        <v>38</v>
      </c>
      <c r="P130" s="149">
        <f t="shared" si="1"/>
        <v>0</v>
      </c>
      <c r="Q130" s="149">
        <v>0</v>
      </c>
      <c r="R130" s="149">
        <f t="shared" si="2"/>
        <v>0</v>
      </c>
      <c r="S130" s="149">
        <v>0</v>
      </c>
      <c r="T130" s="150">
        <f t="shared" si="3"/>
        <v>0</v>
      </c>
      <c r="AR130" s="151" t="s">
        <v>109</v>
      </c>
      <c r="AT130" s="151" t="s">
        <v>195</v>
      </c>
      <c r="AU130" s="151" t="s">
        <v>84</v>
      </c>
      <c r="AY130" s="13" t="s">
        <v>193</v>
      </c>
      <c r="BE130" s="152">
        <f t="shared" si="4"/>
        <v>0</v>
      </c>
      <c r="BF130" s="152">
        <f t="shared" si="5"/>
        <v>0</v>
      </c>
      <c r="BG130" s="152">
        <f t="shared" si="6"/>
        <v>0</v>
      </c>
      <c r="BH130" s="152">
        <f t="shared" si="7"/>
        <v>0</v>
      </c>
      <c r="BI130" s="152">
        <f t="shared" si="8"/>
        <v>0</v>
      </c>
      <c r="BJ130" s="13" t="s">
        <v>84</v>
      </c>
      <c r="BK130" s="152">
        <f t="shared" si="9"/>
        <v>0</v>
      </c>
      <c r="BL130" s="13" t="s">
        <v>109</v>
      </c>
      <c r="BM130" s="151" t="s">
        <v>211</v>
      </c>
    </row>
    <row r="131" spans="2:65" s="1" customFormat="1" ht="21.75" customHeight="1">
      <c r="B131" s="138"/>
      <c r="C131" s="139" t="s">
        <v>115</v>
      </c>
      <c r="D131" s="139" t="s">
        <v>195</v>
      </c>
      <c r="E131" s="140" t="s">
        <v>212</v>
      </c>
      <c r="F131" s="141" t="s">
        <v>213</v>
      </c>
      <c r="G131" s="142" t="s">
        <v>198</v>
      </c>
      <c r="H131" s="143">
        <v>60.223999999999997</v>
      </c>
      <c r="I131" s="144"/>
      <c r="J131" s="145">
        <f t="shared" si="0"/>
        <v>0</v>
      </c>
      <c r="K131" s="146"/>
      <c r="L131" s="28"/>
      <c r="M131" s="147" t="s">
        <v>1</v>
      </c>
      <c r="N131" s="148" t="s">
        <v>38</v>
      </c>
      <c r="P131" s="149">
        <f t="shared" si="1"/>
        <v>0</v>
      </c>
      <c r="Q131" s="149">
        <v>3.5031300000000001E-3</v>
      </c>
      <c r="R131" s="149">
        <f t="shared" si="2"/>
        <v>0.21097250111999999</v>
      </c>
      <c r="S131" s="149">
        <v>0</v>
      </c>
      <c r="T131" s="150">
        <f t="shared" si="3"/>
        <v>0</v>
      </c>
      <c r="AR131" s="151" t="s">
        <v>109</v>
      </c>
      <c r="AT131" s="151" t="s">
        <v>195</v>
      </c>
      <c r="AU131" s="151" t="s">
        <v>84</v>
      </c>
      <c r="AY131" s="13" t="s">
        <v>193</v>
      </c>
      <c r="BE131" s="152">
        <f t="shared" si="4"/>
        <v>0</v>
      </c>
      <c r="BF131" s="152">
        <f t="shared" si="5"/>
        <v>0</v>
      </c>
      <c r="BG131" s="152">
        <f t="shared" si="6"/>
        <v>0</v>
      </c>
      <c r="BH131" s="152">
        <f t="shared" si="7"/>
        <v>0</v>
      </c>
      <c r="BI131" s="152">
        <f t="shared" si="8"/>
        <v>0</v>
      </c>
      <c r="BJ131" s="13" t="s">
        <v>84</v>
      </c>
      <c r="BK131" s="152">
        <f t="shared" si="9"/>
        <v>0</v>
      </c>
      <c r="BL131" s="13" t="s">
        <v>109</v>
      </c>
      <c r="BM131" s="151" t="s">
        <v>214</v>
      </c>
    </row>
    <row r="132" spans="2:65" s="1" customFormat="1" ht="21.75" customHeight="1">
      <c r="B132" s="138"/>
      <c r="C132" s="139" t="s">
        <v>160</v>
      </c>
      <c r="D132" s="139" t="s">
        <v>195</v>
      </c>
      <c r="E132" s="140" t="s">
        <v>215</v>
      </c>
      <c r="F132" s="141" t="s">
        <v>216</v>
      </c>
      <c r="G132" s="142" t="s">
        <v>198</v>
      </c>
      <c r="H132" s="143">
        <v>40</v>
      </c>
      <c r="I132" s="144"/>
      <c r="J132" s="145">
        <f t="shared" si="0"/>
        <v>0</v>
      </c>
      <c r="K132" s="146"/>
      <c r="L132" s="28"/>
      <c r="M132" s="147" t="s">
        <v>1</v>
      </c>
      <c r="N132" s="148" t="s">
        <v>38</v>
      </c>
      <c r="P132" s="149">
        <f t="shared" si="1"/>
        <v>0</v>
      </c>
      <c r="Q132" s="149">
        <v>0</v>
      </c>
      <c r="R132" s="149">
        <f t="shared" si="2"/>
        <v>0</v>
      </c>
      <c r="S132" s="149">
        <v>0</v>
      </c>
      <c r="T132" s="150">
        <f t="shared" si="3"/>
        <v>0</v>
      </c>
      <c r="AR132" s="151" t="s">
        <v>109</v>
      </c>
      <c r="AT132" s="151" t="s">
        <v>195</v>
      </c>
      <c r="AU132" s="151" t="s">
        <v>84</v>
      </c>
      <c r="AY132" s="13" t="s">
        <v>193</v>
      </c>
      <c r="BE132" s="152">
        <f t="shared" si="4"/>
        <v>0</v>
      </c>
      <c r="BF132" s="152">
        <f t="shared" si="5"/>
        <v>0</v>
      </c>
      <c r="BG132" s="152">
        <f t="shared" si="6"/>
        <v>0</v>
      </c>
      <c r="BH132" s="152">
        <f t="shared" si="7"/>
        <v>0</v>
      </c>
      <c r="BI132" s="152">
        <f t="shared" si="8"/>
        <v>0</v>
      </c>
      <c r="BJ132" s="13" t="s">
        <v>84</v>
      </c>
      <c r="BK132" s="152">
        <f t="shared" si="9"/>
        <v>0</v>
      </c>
      <c r="BL132" s="13" t="s">
        <v>109</v>
      </c>
      <c r="BM132" s="151" t="s">
        <v>217</v>
      </c>
    </row>
    <row r="133" spans="2:65" s="1" customFormat="1" ht="37.75" customHeight="1">
      <c r="B133" s="138"/>
      <c r="C133" s="139" t="s">
        <v>163</v>
      </c>
      <c r="D133" s="139" t="s">
        <v>195</v>
      </c>
      <c r="E133" s="140" t="s">
        <v>218</v>
      </c>
      <c r="F133" s="141" t="s">
        <v>219</v>
      </c>
      <c r="G133" s="142" t="s">
        <v>198</v>
      </c>
      <c r="H133" s="143">
        <v>642.24099999999999</v>
      </c>
      <c r="I133" s="144"/>
      <c r="J133" s="145">
        <f t="shared" si="0"/>
        <v>0</v>
      </c>
      <c r="K133" s="146"/>
      <c r="L133" s="28"/>
      <c r="M133" s="147" t="s">
        <v>1</v>
      </c>
      <c r="N133" s="148" t="s">
        <v>38</v>
      </c>
      <c r="P133" s="149">
        <f t="shared" si="1"/>
        <v>0</v>
      </c>
      <c r="Q133" s="149">
        <v>0</v>
      </c>
      <c r="R133" s="149">
        <f t="shared" si="2"/>
        <v>0</v>
      </c>
      <c r="S133" s="149">
        <v>0</v>
      </c>
      <c r="T133" s="150">
        <f t="shared" si="3"/>
        <v>0</v>
      </c>
      <c r="AR133" s="151" t="s">
        <v>109</v>
      </c>
      <c r="AT133" s="151" t="s">
        <v>195</v>
      </c>
      <c r="AU133" s="151" t="s">
        <v>84</v>
      </c>
      <c r="AY133" s="13" t="s">
        <v>193</v>
      </c>
      <c r="BE133" s="152">
        <f t="shared" si="4"/>
        <v>0</v>
      </c>
      <c r="BF133" s="152">
        <f t="shared" si="5"/>
        <v>0</v>
      </c>
      <c r="BG133" s="152">
        <f t="shared" si="6"/>
        <v>0</v>
      </c>
      <c r="BH133" s="152">
        <f t="shared" si="7"/>
        <v>0</v>
      </c>
      <c r="BI133" s="152">
        <f t="shared" si="8"/>
        <v>0</v>
      </c>
      <c r="BJ133" s="13" t="s">
        <v>84</v>
      </c>
      <c r="BK133" s="152">
        <f t="shared" si="9"/>
        <v>0</v>
      </c>
      <c r="BL133" s="13" t="s">
        <v>109</v>
      </c>
      <c r="BM133" s="151" t="s">
        <v>220</v>
      </c>
    </row>
    <row r="134" spans="2:65" s="1" customFormat="1" ht="37.75" customHeight="1">
      <c r="B134" s="138"/>
      <c r="C134" s="139" t="s">
        <v>221</v>
      </c>
      <c r="D134" s="139" t="s">
        <v>195</v>
      </c>
      <c r="E134" s="140" t="s">
        <v>222</v>
      </c>
      <c r="F134" s="141" t="s">
        <v>223</v>
      </c>
      <c r="G134" s="142" t="s">
        <v>198</v>
      </c>
      <c r="H134" s="143">
        <v>1102.0419999999999</v>
      </c>
      <c r="I134" s="144"/>
      <c r="J134" s="145">
        <f t="shared" si="0"/>
        <v>0</v>
      </c>
      <c r="K134" s="146"/>
      <c r="L134" s="28"/>
      <c r="M134" s="147" t="s">
        <v>1</v>
      </c>
      <c r="N134" s="148" t="s">
        <v>38</v>
      </c>
      <c r="P134" s="149">
        <f t="shared" si="1"/>
        <v>0</v>
      </c>
      <c r="Q134" s="149">
        <v>0</v>
      </c>
      <c r="R134" s="149">
        <f t="shared" si="2"/>
        <v>0</v>
      </c>
      <c r="S134" s="149">
        <v>0</v>
      </c>
      <c r="T134" s="150">
        <f t="shared" si="3"/>
        <v>0</v>
      </c>
      <c r="AR134" s="151" t="s">
        <v>109</v>
      </c>
      <c r="AT134" s="151" t="s">
        <v>195</v>
      </c>
      <c r="AU134" s="151" t="s">
        <v>84</v>
      </c>
      <c r="AY134" s="13" t="s">
        <v>193</v>
      </c>
      <c r="BE134" s="152">
        <f t="shared" si="4"/>
        <v>0</v>
      </c>
      <c r="BF134" s="152">
        <f t="shared" si="5"/>
        <v>0</v>
      </c>
      <c r="BG134" s="152">
        <f t="shared" si="6"/>
        <v>0</v>
      </c>
      <c r="BH134" s="152">
        <f t="shared" si="7"/>
        <v>0</v>
      </c>
      <c r="BI134" s="152">
        <f t="shared" si="8"/>
        <v>0</v>
      </c>
      <c r="BJ134" s="13" t="s">
        <v>84</v>
      </c>
      <c r="BK134" s="152">
        <f t="shared" si="9"/>
        <v>0</v>
      </c>
      <c r="BL134" s="13" t="s">
        <v>109</v>
      </c>
      <c r="BM134" s="151" t="s">
        <v>224</v>
      </c>
    </row>
    <row r="135" spans="2:65" s="1" customFormat="1" ht="33" customHeight="1">
      <c r="B135" s="138"/>
      <c r="C135" s="139" t="s">
        <v>225</v>
      </c>
      <c r="D135" s="139" t="s">
        <v>195</v>
      </c>
      <c r="E135" s="140" t="s">
        <v>226</v>
      </c>
      <c r="F135" s="141" t="s">
        <v>227</v>
      </c>
      <c r="G135" s="142" t="s">
        <v>198</v>
      </c>
      <c r="H135" s="143">
        <v>682.24099999999999</v>
      </c>
      <c r="I135" s="144"/>
      <c r="J135" s="145">
        <f t="shared" si="0"/>
        <v>0</v>
      </c>
      <c r="K135" s="146"/>
      <c r="L135" s="28"/>
      <c r="M135" s="147" t="s">
        <v>1</v>
      </c>
      <c r="N135" s="148" t="s">
        <v>38</v>
      </c>
      <c r="P135" s="149">
        <f t="shared" si="1"/>
        <v>0</v>
      </c>
      <c r="Q135" s="149">
        <v>0</v>
      </c>
      <c r="R135" s="149">
        <f t="shared" si="2"/>
        <v>0</v>
      </c>
      <c r="S135" s="149">
        <v>0</v>
      </c>
      <c r="T135" s="150">
        <f t="shared" si="3"/>
        <v>0</v>
      </c>
      <c r="AR135" s="151" t="s">
        <v>109</v>
      </c>
      <c r="AT135" s="151" t="s">
        <v>195</v>
      </c>
      <c r="AU135" s="151" t="s">
        <v>84</v>
      </c>
      <c r="AY135" s="13" t="s">
        <v>193</v>
      </c>
      <c r="BE135" s="152">
        <f t="shared" si="4"/>
        <v>0</v>
      </c>
      <c r="BF135" s="152">
        <f t="shared" si="5"/>
        <v>0</v>
      </c>
      <c r="BG135" s="152">
        <f t="shared" si="6"/>
        <v>0</v>
      </c>
      <c r="BH135" s="152">
        <f t="shared" si="7"/>
        <v>0</v>
      </c>
      <c r="BI135" s="152">
        <f t="shared" si="8"/>
        <v>0</v>
      </c>
      <c r="BJ135" s="13" t="s">
        <v>84</v>
      </c>
      <c r="BK135" s="152">
        <f t="shared" si="9"/>
        <v>0</v>
      </c>
      <c r="BL135" s="13" t="s">
        <v>109</v>
      </c>
      <c r="BM135" s="151" t="s">
        <v>228</v>
      </c>
    </row>
    <row r="136" spans="2:65" s="1" customFormat="1" ht="33" customHeight="1">
      <c r="B136" s="138"/>
      <c r="C136" s="139" t="s">
        <v>81</v>
      </c>
      <c r="D136" s="139" t="s">
        <v>195</v>
      </c>
      <c r="E136" s="140" t="s">
        <v>229</v>
      </c>
      <c r="F136" s="141" t="s">
        <v>230</v>
      </c>
      <c r="G136" s="142" t="s">
        <v>198</v>
      </c>
      <c r="H136" s="143">
        <v>325.846</v>
      </c>
      <c r="I136" s="144"/>
      <c r="J136" s="145">
        <f t="shared" si="0"/>
        <v>0</v>
      </c>
      <c r="K136" s="146"/>
      <c r="L136" s="28"/>
      <c r="M136" s="147" t="s">
        <v>1</v>
      </c>
      <c r="N136" s="148" t="s">
        <v>38</v>
      </c>
      <c r="P136" s="149">
        <f t="shared" si="1"/>
        <v>0</v>
      </c>
      <c r="Q136" s="149">
        <v>0</v>
      </c>
      <c r="R136" s="149">
        <f t="shared" si="2"/>
        <v>0</v>
      </c>
      <c r="S136" s="149">
        <v>0</v>
      </c>
      <c r="T136" s="150">
        <f t="shared" si="3"/>
        <v>0</v>
      </c>
      <c r="AR136" s="151" t="s">
        <v>109</v>
      </c>
      <c r="AT136" s="151" t="s">
        <v>195</v>
      </c>
      <c r="AU136" s="151" t="s">
        <v>84</v>
      </c>
      <c r="AY136" s="13" t="s">
        <v>193</v>
      </c>
      <c r="BE136" s="152">
        <f t="shared" si="4"/>
        <v>0</v>
      </c>
      <c r="BF136" s="152">
        <f t="shared" si="5"/>
        <v>0</v>
      </c>
      <c r="BG136" s="152">
        <f t="shared" si="6"/>
        <v>0</v>
      </c>
      <c r="BH136" s="152">
        <f t="shared" si="7"/>
        <v>0</v>
      </c>
      <c r="BI136" s="152">
        <f t="shared" si="8"/>
        <v>0</v>
      </c>
      <c r="BJ136" s="13" t="s">
        <v>84</v>
      </c>
      <c r="BK136" s="152">
        <f t="shared" si="9"/>
        <v>0</v>
      </c>
      <c r="BL136" s="13" t="s">
        <v>109</v>
      </c>
      <c r="BM136" s="151" t="s">
        <v>231</v>
      </c>
    </row>
    <row r="137" spans="2:65" s="1" customFormat="1" ht="24.25" customHeight="1">
      <c r="B137" s="138"/>
      <c r="C137" s="139" t="s">
        <v>86</v>
      </c>
      <c r="D137" s="139" t="s">
        <v>195</v>
      </c>
      <c r="E137" s="140" t="s">
        <v>232</v>
      </c>
      <c r="F137" s="141" t="s">
        <v>233</v>
      </c>
      <c r="G137" s="142" t="s">
        <v>234</v>
      </c>
      <c r="H137" s="143">
        <v>491.43799999999999</v>
      </c>
      <c r="I137" s="144"/>
      <c r="J137" s="145">
        <f t="shared" si="0"/>
        <v>0</v>
      </c>
      <c r="K137" s="146"/>
      <c r="L137" s="28"/>
      <c r="M137" s="147" t="s">
        <v>1</v>
      </c>
      <c r="N137" s="148" t="s">
        <v>38</v>
      </c>
      <c r="P137" s="149">
        <f t="shared" si="1"/>
        <v>0</v>
      </c>
      <c r="Q137" s="149">
        <v>0</v>
      </c>
      <c r="R137" s="149">
        <f t="shared" si="2"/>
        <v>0</v>
      </c>
      <c r="S137" s="149">
        <v>0</v>
      </c>
      <c r="T137" s="150">
        <f t="shared" si="3"/>
        <v>0</v>
      </c>
      <c r="AR137" s="151" t="s">
        <v>109</v>
      </c>
      <c r="AT137" s="151" t="s">
        <v>195</v>
      </c>
      <c r="AU137" s="151" t="s">
        <v>84</v>
      </c>
      <c r="AY137" s="13" t="s">
        <v>193</v>
      </c>
      <c r="BE137" s="152">
        <f t="shared" si="4"/>
        <v>0</v>
      </c>
      <c r="BF137" s="152">
        <f t="shared" si="5"/>
        <v>0</v>
      </c>
      <c r="BG137" s="152">
        <f t="shared" si="6"/>
        <v>0</v>
      </c>
      <c r="BH137" s="152">
        <f t="shared" si="7"/>
        <v>0</v>
      </c>
      <c r="BI137" s="152">
        <f t="shared" si="8"/>
        <v>0</v>
      </c>
      <c r="BJ137" s="13" t="s">
        <v>84</v>
      </c>
      <c r="BK137" s="152">
        <f t="shared" si="9"/>
        <v>0</v>
      </c>
      <c r="BL137" s="13" t="s">
        <v>109</v>
      </c>
      <c r="BM137" s="151" t="s">
        <v>235</v>
      </c>
    </row>
    <row r="138" spans="2:65" s="1" customFormat="1" ht="16.5" customHeight="1">
      <c r="B138" s="138"/>
      <c r="C138" s="153" t="s">
        <v>89</v>
      </c>
      <c r="D138" s="153" t="s">
        <v>236</v>
      </c>
      <c r="E138" s="154" t="s">
        <v>237</v>
      </c>
      <c r="F138" s="155" t="s">
        <v>238</v>
      </c>
      <c r="G138" s="156" t="s">
        <v>239</v>
      </c>
      <c r="H138" s="157">
        <v>15.185</v>
      </c>
      <c r="I138" s="158"/>
      <c r="J138" s="159">
        <f t="shared" si="0"/>
        <v>0</v>
      </c>
      <c r="K138" s="160"/>
      <c r="L138" s="161"/>
      <c r="M138" s="162" t="s">
        <v>1</v>
      </c>
      <c r="N138" s="163" t="s">
        <v>38</v>
      </c>
      <c r="P138" s="149">
        <f t="shared" si="1"/>
        <v>0</v>
      </c>
      <c r="Q138" s="149">
        <v>1E-3</v>
      </c>
      <c r="R138" s="149">
        <f t="shared" si="2"/>
        <v>1.5185000000000001E-2</v>
      </c>
      <c r="S138" s="149">
        <v>0</v>
      </c>
      <c r="T138" s="150">
        <f t="shared" si="3"/>
        <v>0</v>
      </c>
      <c r="AR138" s="151" t="s">
        <v>163</v>
      </c>
      <c r="AT138" s="151" t="s">
        <v>236</v>
      </c>
      <c r="AU138" s="151" t="s">
        <v>84</v>
      </c>
      <c r="AY138" s="13" t="s">
        <v>193</v>
      </c>
      <c r="BE138" s="152">
        <f t="shared" si="4"/>
        <v>0</v>
      </c>
      <c r="BF138" s="152">
        <f t="shared" si="5"/>
        <v>0</v>
      </c>
      <c r="BG138" s="152">
        <f t="shared" si="6"/>
        <v>0</v>
      </c>
      <c r="BH138" s="152">
        <f t="shared" si="7"/>
        <v>0</v>
      </c>
      <c r="BI138" s="152">
        <f t="shared" si="8"/>
        <v>0</v>
      </c>
      <c r="BJ138" s="13" t="s">
        <v>84</v>
      </c>
      <c r="BK138" s="152">
        <f t="shared" si="9"/>
        <v>0</v>
      </c>
      <c r="BL138" s="13" t="s">
        <v>109</v>
      </c>
      <c r="BM138" s="151" t="s">
        <v>240</v>
      </c>
    </row>
    <row r="139" spans="2:65" s="1" customFormat="1" ht="21.75" customHeight="1">
      <c r="B139" s="138"/>
      <c r="C139" s="139" t="s">
        <v>92</v>
      </c>
      <c r="D139" s="139" t="s">
        <v>195</v>
      </c>
      <c r="E139" s="140" t="s">
        <v>241</v>
      </c>
      <c r="F139" s="141" t="s">
        <v>242</v>
      </c>
      <c r="G139" s="142" t="s">
        <v>234</v>
      </c>
      <c r="H139" s="143">
        <v>62.908000000000001</v>
      </c>
      <c r="I139" s="144"/>
      <c r="J139" s="145">
        <f t="shared" si="0"/>
        <v>0</v>
      </c>
      <c r="K139" s="146"/>
      <c r="L139" s="28"/>
      <c r="M139" s="147" t="s">
        <v>1</v>
      </c>
      <c r="N139" s="148" t="s">
        <v>38</v>
      </c>
      <c r="P139" s="149">
        <f t="shared" si="1"/>
        <v>0</v>
      </c>
      <c r="Q139" s="149">
        <v>0</v>
      </c>
      <c r="R139" s="149">
        <f t="shared" si="2"/>
        <v>0</v>
      </c>
      <c r="S139" s="149">
        <v>0</v>
      </c>
      <c r="T139" s="150">
        <f t="shared" si="3"/>
        <v>0</v>
      </c>
      <c r="AR139" s="151" t="s">
        <v>109</v>
      </c>
      <c r="AT139" s="151" t="s">
        <v>195</v>
      </c>
      <c r="AU139" s="151" t="s">
        <v>84</v>
      </c>
      <c r="AY139" s="13" t="s">
        <v>193</v>
      </c>
      <c r="BE139" s="152">
        <f t="shared" si="4"/>
        <v>0</v>
      </c>
      <c r="BF139" s="152">
        <f t="shared" si="5"/>
        <v>0</v>
      </c>
      <c r="BG139" s="152">
        <f t="shared" si="6"/>
        <v>0</v>
      </c>
      <c r="BH139" s="152">
        <f t="shared" si="7"/>
        <v>0</v>
      </c>
      <c r="BI139" s="152">
        <f t="shared" si="8"/>
        <v>0</v>
      </c>
      <c r="BJ139" s="13" t="s">
        <v>84</v>
      </c>
      <c r="BK139" s="152">
        <f t="shared" si="9"/>
        <v>0</v>
      </c>
      <c r="BL139" s="13" t="s">
        <v>109</v>
      </c>
      <c r="BM139" s="151" t="s">
        <v>243</v>
      </c>
    </row>
    <row r="140" spans="2:65" s="1" customFormat="1" ht="24.25" customHeight="1">
      <c r="B140" s="138"/>
      <c r="C140" s="139" t="s">
        <v>95</v>
      </c>
      <c r="D140" s="139" t="s">
        <v>195</v>
      </c>
      <c r="E140" s="140" t="s">
        <v>244</v>
      </c>
      <c r="F140" s="141" t="s">
        <v>245</v>
      </c>
      <c r="G140" s="142" t="s">
        <v>234</v>
      </c>
      <c r="H140" s="143">
        <v>47.287999999999997</v>
      </c>
      <c r="I140" s="144"/>
      <c r="J140" s="145">
        <f t="shared" si="0"/>
        <v>0</v>
      </c>
      <c r="K140" s="146"/>
      <c r="L140" s="28"/>
      <c r="M140" s="147" t="s">
        <v>1</v>
      </c>
      <c r="N140" s="148" t="s">
        <v>38</v>
      </c>
      <c r="P140" s="149">
        <f t="shared" si="1"/>
        <v>0</v>
      </c>
      <c r="Q140" s="149">
        <v>0</v>
      </c>
      <c r="R140" s="149">
        <f t="shared" si="2"/>
        <v>0</v>
      </c>
      <c r="S140" s="149">
        <v>0</v>
      </c>
      <c r="T140" s="150">
        <f t="shared" si="3"/>
        <v>0</v>
      </c>
      <c r="AR140" s="151" t="s">
        <v>109</v>
      </c>
      <c r="AT140" s="151" t="s">
        <v>195</v>
      </c>
      <c r="AU140" s="151" t="s">
        <v>84</v>
      </c>
      <c r="AY140" s="13" t="s">
        <v>193</v>
      </c>
      <c r="BE140" s="152">
        <f t="shared" si="4"/>
        <v>0</v>
      </c>
      <c r="BF140" s="152">
        <f t="shared" si="5"/>
        <v>0</v>
      </c>
      <c r="BG140" s="152">
        <f t="shared" si="6"/>
        <v>0</v>
      </c>
      <c r="BH140" s="152">
        <f t="shared" si="7"/>
        <v>0</v>
      </c>
      <c r="BI140" s="152">
        <f t="shared" si="8"/>
        <v>0</v>
      </c>
      <c r="BJ140" s="13" t="s">
        <v>84</v>
      </c>
      <c r="BK140" s="152">
        <f t="shared" si="9"/>
        <v>0</v>
      </c>
      <c r="BL140" s="13" t="s">
        <v>109</v>
      </c>
      <c r="BM140" s="151" t="s">
        <v>246</v>
      </c>
    </row>
    <row r="141" spans="2:65" s="1" customFormat="1" ht="16.5" customHeight="1">
      <c r="B141" s="138"/>
      <c r="C141" s="139" t="s">
        <v>98</v>
      </c>
      <c r="D141" s="139" t="s">
        <v>195</v>
      </c>
      <c r="E141" s="140" t="s">
        <v>247</v>
      </c>
      <c r="F141" s="141" t="s">
        <v>248</v>
      </c>
      <c r="G141" s="142" t="s">
        <v>234</v>
      </c>
      <c r="H141" s="143">
        <v>464.56099999999998</v>
      </c>
      <c r="I141" s="144"/>
      <c r="J141" s="145">
        <f t="shared" si="0"/>
        <v>0</v>
      </c>
      <c r="K141" s="146"/>
      <c r="L141" s="28"/>
      <c r="M141" s="147" t="s">
        <v>1</v>
      </c>
      <c r="N141" s="148" t="s">
        <v>38</v>
      </c>
      <c r="P141" s="149">
        <f t="shared" si="1"/>
        <v>0</v>
      </c>
      <c r="Q141" s="149">
        <v>0</v>
      </c>
      <c r="R141" s="149">
        <f t="shared" si="2"/>
        <v>0</v>
      </c>
      <c r="S141" s="149">
        <v>0</v>
      </c>
      <c r="T141" s="150">
        <f t="shared" si="3"/>
        <v>0</v>
      </c>
      <c r="AR141" s="151" t="s">
        <v>109</v>
      </c>
      <c r="AT141" s="151" t="s">
        <v>195</v>
      </c>
      <c r="AU141" s="151" t="s">
        <v>84</v>
      </c>
      <c r="AY141" s="13" t="s">
        <v>193</v>
      </c>
      <c r="BE141" s="152">
        <f t="shared" si="4"/>
        <v>0</v>
      </c>
      <c r="BF141" s="152">
        <f t="shared" si="5"/>
        <v>0</v>
      </c>
      <c r="BG141" s="152">
        <f t="shared" si="6"/>
        <v>0</v>
      </c>
      <c r="BH141" s="152">
        <f t="shared" si="7"/>
        <v>0</v>
      </c>
      <c r="BI141" s="152">
        <f t="shared" si="8"/>
        <v>0</v>
      </c>
      <c r="BJ141" s="13" t="s">
        <v>84</v>
      </c>
      <c r="BK141" s="152">
        <f t="shared" si="9"/>
        <v>0</v>
      </c>
      <c r="BL141" s="13" t="s">
        <v>109</v>
      </c>
      <c r="BM141" s="151" t="s">
        <v>249</v>
      </c>
    </row>
    <row r="142" spans="2:65" s="1" customFormat="1" ht="33" customHeight="1">
      <c r="B142" s="138"/>
      <c r="C142" s="139" t="s">
        <v>101</v>
      </c>
      <c r="D142" s="139" t="s">
        <v>195</v>
      </c>
      <c r="E142" s="140" t="s">
        <v>250</v>
      </c>
      <c r="F142" s="141" t="s">
        <v>251</v>
      </c>
      <c r="G142" s="142" t="s">
        <v>234</v>
      </c>
      <c r="H142" s="143">
        <v>444.16199999999998</v>
      </c>
      <c r="I142" s="144"/>
      <c r="J142" s="145">
        <f t="shared" si="0"/>
        <v>0</v>
      </c>
      <c r="K142" s="146"/>
      <c r="L142" s="28"/>
      <c r="M142" s="147" t="s">
        <v>1</v>
      </c>
      <c r="N142" s="148" t="s">
        <v>38</v>
      </c>
      <c r="P142" s="149">
        <f t="shared" si="1"/>
        <v>0</v>
      </c>
      <c r="Q142" s="149">
        <v>0</v>
      </c>
      <c r="R142" s="149">
        <f t="shared" si="2"/>
        <v>0</v>
      </c>
      <c r="S142" s="149">
        <v>0</v>
      </c>
      <c r="T142" s="150">
        <f t="shared" si="3"/>
        <v>0</v>
      </c>
      <c r="AR142" s="151" t="s">
        <v>109</v>
      </c>
      <c r="AT142" s="151" t="s">
        <v>195</v>
      </c>
      <c r="AU142" s="151" t="s">
        <v>84</v>
      </c>
      <c r="AY142" s="13" t="s">
        <v>193</v>
      </c>
      <c r="BE142" s="152">
        <f t="shared" si="4"/>
        <v>0</v>
      </c>
      <c r="BF142" s="152">
        <f t="shared" si="5"/>
        <v>0</v>
      </c>
      <c r="BG142" s="152">
        <f t="shared" si="6"/>
        <v>0</v>
      </c>
      <c r="BH142" s="152">
        <f t="shared" si="7"/>
        <v>0</v>
      </c>
      <c r="BI142" s="152">
        <f t="shared" si="8"/>
        <v>0</v>
      </c>
      <c r="BJ142" s="13" t="s">
        <v>84</v>
      </c>
      <c r="BK142" s="152">
        <f t="shared" si="9"/>
        <v>0</v>
      </c>
      <c r="BL142" s="13" t="s">
        <v>109</v>
      </c>
      <c r="BM142" s="151" t="s">
        <v>252</v>
      </c>
    </row>
    <row r="143" spans="2:65" s="11" customFormat="1" ht="22.75" customHeight="1">
      <c r="B143" s="126"/>
      <c r="D143" s="127" t="s">
        <v>71</v>
      </c>
      <c r="E143" s="136" t="s">
        <v>84</v>
      </c>
      <c r="F143" s="136" t="s">
        <v>253</v>
      </c>
      <c r="I143" s="129"/>
      <c r="J143" s="137">
        <f>BK143</f>
        <v>0</v>
      </c>
      <c r="L143" s="126"/>
      <c r="M143" s="131"/>
      <c r="P143" s="132">
        <f>P144</f>
        <v>0</v>
      </c>
      <c r="R143" s="132">
        <f>R144</f>
        <v>12.3415</v>
      </c>
      <c r="T143" s="133">
        <f>T144</f>
        <v>0</v>
      </c>
      <c r="AR143" s="127" t="s">
        <v>76</v>
      </c>
      <c r="AT143" s="134" t="s">
        <v>71</v>
      </c>
      <c r="AU143" s="134" t="s">
        <v>76</v>
      </c>
      <c r="AY143" s="127" t="s">
        <v>193</v>
      </c>
      <c r="BK143" s="135">
        <f>BK144</f>
        <v>0</v>
      </c>
    </row>
    <row r="144" spans="2:65" s="1" customFormat="1" ht="16.5" customHeight="1">
      <c r="B144" s="138"/>
      <c r="C144" s="139" t="s">
        <v>254</v>
      </c>
      <c r="D144" s="139" t="s">
        <v>195</v>
      </c>
      <c r="E144" s="140" t="s">
        <v>255</v>
      </c>
      <c r="F144" s="141" t="s">
        <v>256</v>
      </c>
      <c r="G144" s="142" t="s">
        <v>257</v>
      </c>
      <c r="H144" s="143">
        <v>50</v>
      </c>
      <c r="I144" s="144"/>
      <c r="J144" s="145">
        <f>ROUND(I144*H144,2)</f>
        <v>0</v>
      </c>
      <c r="K144" s="146"/>
      <c r="L144" s="28"/>
      <c r="M144" s="164" t="s">
        <v>1</v>
      </c>
      <c r="N144" s="165" t="s">
        <v>38</v>
      </c>
      <c r="O144" s="166"/>
      <c r="P144" s="167">
        <f>O144*H144</f>
        <v>0</v>
      </c>
      <c r="Q144" s="167">
        <v>0.24682999999999999</v>
      </c>
      <c r="R144" s="167">
        <f>Q144*H144</f>
        <v>12.3415</v>
      </c>
      <c r="S144" s="167">
        <v>0</v>
      </c>
      <c r="T144" s="168">
        <f>S144*H144</f>
        <v>0</v>
      </c>
      <c r="AR144" s="151" t="s">
        <v>109</v>
      </c>
      <c r="AT144" s="151" t="s">
        <v>195</v>
      </c>
      <c r="AU144" s="151" t="s">
        <v>84</v>
      </c>
      <c r="AY144" s="13" t="s">
        <v>193</v>
      </c>
      <c r="BE144" s="152">
        <f>IF(N144="základná",J144,0)</f>
        <v>0</v>
      </c>
      <c r="BF144" s="152">
        <f>IF(N144="znížená",J144,0)</f>
        <v>0</v>
      </c>
      <c r="BG144" s="152">
        <f>IF(N144="zákl. prenesená",J144,0)</f>
        <v>0</v>
      </c>
      <c r="BH144" s="152">
        <f>IF(N144="zníž. prenesená",J144,0)</f>
        <v>0</v>
      </c>
      <c r="BI144" s="152">
        <f>IF(N144="nulová",J144,0)</f>
        <v>0</v>
      </c>
      <c r="BJ144" s="13" t="s">
        <v>84</v>
      </c>
      <c r="BK144" s="152">
        <f>ROUND(I144*H144,2)</f>
        <v>0</v>
      </c>
      <c r="BL144" s="13" t="s">
        <v>109</v>
      </c>
      <c r="BM144" s="151" t="s">
        <v>258</v>
      </c>
    </row>
    <row r="145" spans="2:12" s="1" customFormat="1" ht="7" customHeight="1">
      <c r="B145" s="43"/>
      <c r="C145" s="44"/>
      <c r="D145" s="44"/>
      <c r="E145" s="44"/>
      <c r="F145" s="44"/>
      <c r="G145" s="44"/>
      <c r="H145" s="44"/>
      <c r="I145" s="44"/>
      <c r="J145" s="44"/>
      <c r="K145" s="44"/>
      <c r="L145" s="28"/>
    </row>
  </sheetData>
  <autoFilter ref="C122:K144" xr:uid="{00000000-0009-0000-0000-000001000000}"/>
  <mergeCells count="12">
    <mergeCell ref="E115:H115"/>
    <mergeCell ref="L2:V2"/>
    <mergeCell ref="E85:H85"/>
    <mergeCell ref="E87:H87"/>
    <mergeCell ref="E89:H89"/>
    <mergeCell ref="E111:H111"/>
    <mergeCell ref="E113:H113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BM234"/>
  <sheetViews>
    <sheetView showGridLines="0" workbookViewId="0">
      <selection activeCell="W32" sqref="W32"/>
    </sheetView>
  </sheetViews>
  <sheetFormatPr baseColWidth="10" defaultRowHeight="11"/>
  <cols>
    <col min="1" max="1" width="8.25" customWidth="1"/>
    <col min="2" max="2" width="1.25" customWidth="1"/>
    <col min="3" max="4" width="4.25" customWidth="1"/>
    <col min="5" max="5" width="17.25" customWidth="1"/>
    <col min="6" max="6" width="50.75" customWidth="1"/>
    <col min="7" max="7" width="7.5" customWidth="1"/>
    <col min="8" max="8" width="14" customWidth="1"/>
    <col min="9" max="9" width="15.75" customWidth="1"/>
    <col min="10" max="10" width="22.25" customWidth="1"/>
    <col min="11" max="11" width="22.25" hidden="1" customWidth="1"/>
    <col min="12" max="12" width="9.25" customWidth="1"/>
    <col min="13" max="13" width="10.75" hidden="1" customWidth="1"/>
    <col min="14" max="14" width="9.25" hidden="1"/>
    <col min="15" max="20" width="14.25" hidden="1" customWidth="1"/>
    <col min="21" max="21" width="16.25" hidden="1" customWidth="1"/>
    <col min="22" max="22" width="12.25" customWidth="1"/>
    <col min="23" max="23" width="16.25" customWidth="1"/>
    <col min="24" max="24" width="12.25" customWidth="1"/>
    <col min="25" max="25" width="15" customWidth="1"/>
    <col min="26" max="26" width="11" customWidth="1"/>
    <col min="27" max="27" width="15" customWidth="1"/>
    <col min="28" max="28" width="16.25" customWidth="1"/>
    <col min="29" max="29" width="11" customWidth="1"/>
    <col min="30" max="30" width="15" customWidth="1"/>
    <col min="31" max="31" width="16.25" customWidth="1"/>
    <col min="44" max="65" width="9.25" hidden="1"/>
  </cols>
  <sheetData>
    <row r="2" spans="2:46" ht="37" customHeight="1">
      <c r="L2" s="210" t="s">
        <v>5</v>
      </c>
      <c r="M2" s="211"/>
      <c r="N2" s="211"/>
      <c r="O2" s="211"/>
      <c r="P2" s="211"/>
      <c r="Q2" s="211"/>
      <c r="R2" s="211"/>
      <c r="S2" s="211"/>
      <c r="T2" s="211"/>
      <c r="U2" s="211"/>
      <c r="V2" s="211"/>
      <c r="AT2" s="13" t="s">
        <v>88</v>
      </c>
    </row>
    <row r="3" spans="2:46" ht="7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72</v>
      </c>
    </row>
    <row r="4" spans="2:46" ht="25" customHeight="1">
      <c r="B4" s="16"/>
      <c r="D4" s="17" t="s">
        <v>166</v>
      </c>
      <c r="L4" s="16"/>
      <c r="M4" s="92" t="s">
        <v>9</v>
      </c>
      <c r="AT4" s="13" t="s">
        <v>3</v>
      </c>
    </row>
    <row r="5" spans="2:46" ht="7" customHeight="1">
      <c r="B5" s="16"/>
      <c r="L5" s="16"/>
    </row>
    <row r="6" spans="2:46" ht="12" customHeight="1">
      <c r="B6" s="16"/>
      <c r="D6" s="23" t="s">
        <v>15</v>
      </c>
      <c r="L6" s="16"/>
    </row>
    <row r="7" spans="2:46" ht="16.5" customHeight="1">
      <c r="B7" s="16"/>
      <c r="E7" s="231" t="str">
        <f>'Rekapitulácia stavby'!K6</f>
        <v>Rokycany - Infraštruktúra, 100 Zásobovanie vodou</v>
      </c>
      <c r="F7" s="232"/>
      <c r="G7" s="232"/>
      <c r="H7" s="232"/>
      <c r="L7" s="16"/>
    </row>
    <row r="8" spans="2:46" ht="12" customHeight="1">
      <c r="B8" s="16"/>
      <c r="D8" s="23" t="s">
        <v>167</v>
      </c>
      <c r="L8" s="16"/>
    </row>
    <row r="9" spans="2:46" s="1" customFormat="1" ht="16.5" customHeight="1">
      <c r="B9" s="28"/>
      <c r="E9" s="231" t="s">
        <v>168</v>
      </c>
      <c r="F9" s="230"/>
      <c r="G9" s="230"/>
      <c r="H9" s="230"/>
      <c r="L9" s="28"/>
    </row>
    <row r="10" spans="2:46" s="1" customFormat="1" ht="12" customHeight="1">
      <c r="B10" s="28"/>
      <c r="D10" s="23" t="s">
        <v>169</v>
      </c>
      <c r="L10" s="28"/>
    </row>
    <row r="11" spans="2:46" s="1" customFormat="1" ht="16.5" customHeight="1">
      <c r="B11" s="28"/>
      <c r="E11" s="187" t="s">
        <v>259</v>
      </c>
      <c r="F11" s="230"/>
      <c r="G11" s="230"/>
      <c r="H11" s="230"/>
      <c r="L11" s="28"/>
    </row>
    <row r="12" spans="2:46" s="1" customFormat="1">
      <c r="B12" s="28"/>
      <c r="L12" s="28"/>
    </row>
    <row r="13" spans="2:46" s="1" customFormat="1" ht="12" customHeight="1">
      <c r="B13" s="28"/>
      <c r="D13" s="23" t="s">
        <v>17</v>
      </c>
      <c r="F13" s="21" t="s">
        <v>1</v>
      </c>
      <c r="I13" s="23" t="s">
        <v>18</v>
      </c>
      <c r="J13" s="21" t="s">
        <v>1</v>
      </c>
      <c r="L13" s="28"/>
    </row>
    <row r="14" spans="2:46" s="1" customFormat="1" ht="12" customHeight="1">
      <c r="B14" s="28"/>
      <c r="D14" s="23" t="s">
        <v>19</v>
      </c>
      <c r="F14" s="21" t="s">
        <v>20</v>
      </c>
      <c r="I14" s="23" t="s">
        <v>21</v>
      </c>
      <c r="J14" s="51" t="str">
        <f>'Rekapitulácia stavby'!AN8</f>
        <v>Vyplň údaj</v>
      </c>
      <c r="L14" s="28"/>
    </row>
    <row r="15" spans="2:46" s="1" customFormat="1" ht="10.75" customHeight="1">
      <c r="B15" s="28"/>
      <c r="L15" s="28"/>
    </row>
    <row r="16" spans="2:46" s="1" customFormat="1" ht="12" customHeight="1">
      <c r="B16" s="28"/>
      <c r="D16" s="23" t="s">
        <v>22</v>
      </c>
      <c r="I16" s="23" t="s">
        <v>23</v>
      </c>
      <c r="J16" s="21" t="str">
        <f>IF('Rekapitulácia stavby'!AN10="","",'Rekapitulácia stavby'!AN10)</f>
        <v/>
      </c>
      <c r="L16" s="28"/>
    </row>
    <row r="17" spans="2:12" s="1" customFormat="1" ht="18" customHeight="1">
      <c r="B17" s="28"/>
      <c r="E17" s="21" t="str">
        <f>IF('Rekapitulácia stavby'!E11="","",'Rekapitulácia stavby'!E11)</f>
        <v xml:space="preserve"> </v>
      </c>
      <c r="I17" s="23" t="s">
        <v>25</v>
      </c>
      <c r="J17" s="21" t="str">
        <f>IF('Rekapitulácia stavby'!AN11="","",'Rekapitulácia stavby'!AN11)</f>
        <v/>
      </c>
      <c r="L17" s="28"/>
    </row>
    <row r="18" spans="2:12" s="1" customFormat="1" ht="7" customHeight="1">
      <c r="B18" s="28"/>
      <c r="L18" s="28"/>
    </row>
    <row r="19" spans="2:12" s="1" customFormat="1" ht="12" customHeight="1">
      <c r="B19" s="28"/>
      <c r="D19" s="23" t="s">
        <v>26</v>
      </c>
      <c r="I19" s="23" t="s">
        <v>23</v>
      </c>
      <c r="J19" s="179" t="str">
        <f>'Rekapitulácia stavby'!AN13</f>
        <v>Vyplň údaj</v>
      </c>
      <c r="L19" s="28"/>
    </row>
    <row r="20" spans="2:12" s="1" customFormat="1" ht="18" customHeight="1">
      <c r="B20" s="28"/>
      <c r="E20" s="233" t="str">
        <f>'Rekapitulácia stavby'!E14</f>
        <v>Vyplň údaj</v>
      </c>
      <c r="F20" s="215"/>
      <c r="G20" s="215"/>
      <c r="H20" s="215"/>
      <c r="I20" s="23" t="s">
        <v>25</v>
      </c>
      <c r="J20" s="179" t="str">
        <f>'Rekapitulácia stavby'!AN14</f>
        <v>Vyplň údaj</v>
      </c>
      <c r="L20" s="28"/>
    </row>
    <row r="21" spans="2:12" s="1" customFormat="1" ht="7" customHeight="1">
      <c r="B21" s="28"/>
      <c r="L21" s="28"/>
    </row>
    <row r="22" spans="2:12" s="1" customFormat="1" ht="12" customHeight="1">
      <c r="B22" s="28"/>
      <c r="D22" s="23" t="s">
        <v>28</v>
      </c>
      <c r="I22" s="23" t="s">
        <v>23</v>
      </c>
      <c r="J22" s="21" t="str">
        <f>IF('Rekapitulácia stavby'!AN16="","",'Rekapitulácia stavby'!AN16)</f>
        <v/>
      </c>
      <c r="L22" s="28"/>
    </row>
    <row r="23" spans="2:12" s="1" customFormat="1" ht="18" customHeight="1">
      <c r="B23" s="28"/>
      <c r="E23" s="21" t="str">
        <f>IF('Rekapitulácia stavby'!E17="","",'Rekapitulácia stavby'!E17)</f>
        <v xml:space="preserve"> </v>
      </c>
      <c r="I23" s="23" t="s">
        <v>25</v>
      </c>
      <c r="J23" s="21" t="str">
        <f>IF('Rekapitulácia stavby'!AN17="","",'Rekapitulácia stavby'!AN17)</f>
        <v/>
      </c>
      <c r="L23" s="28"/>
    </row>
    <row r="24" spans="2:12" s="1" customFormat="1" ht="7" customHeight="1">
      <c r="B24" s="28"/>
      <c r="L24" s="28"/>
    </row>
    <row r="25" spans="2:12" s="1" customFormat="1" ht="12" customHeight="1">
      <c r="B25" s="28"/>
      <c r="D25" s="23" t="s">
        <v>30</v>
      </c>
      <c r="I25" s="23" t="s">
        <v>23</v>
      </c>
      <c r="J25" s="21" t="str">
        <f>IF('Rekapitulácia stavby'!AN19="","",'Rekapitulácia stavby'!AN19)</f>
        <v/>
      </c>
      <c r="L25" s="28"/>
    </row>
    <row r="26" spans="2:12" s="1" customFormat="1" ht="18" customHeight="1">
      <c r="B26" s="28"/>
      <c r="E26" s="21" t="str">
        <f>IF('Rekapitulácia stavby'!E20="","",'Rekapitulácia stavby'!E20)</f>
        <v xml:space="preserve"> </v>
      </c>
      <c r="I26" s="23" t="s">
        <v>25</v>
      </c>
      <c r="J26" s="21" t="str">
        <f>IF('Rekapitulácia stavby'!AN20="","",'Rekapitulácia stavby'!AN20)</f>
        <v/>
      </c>
      <c r="L26" s="28"/>
    </row>
    <row r="27" spans="2:12" s="1" customFormat="1" ht="7" customHeight="1">
      <c r="B27" s="28"/>
      <c r="L27" s="28"/>
    </row>
    <row r="28" spans="2:12" s="1" customFormat="1" ht="12" customHeight="1">
      <c r="B28" s="28"/>
      <c r="D28" s="23" t="s">
        <v>31</v>
      </c>
      <c r="L28" s="28"/>
    </row>
    <row r="29" spans="2:12" s="7" customFormat="1" ht="16.5" customHeight="1">
      <c r="B29" s="93"/>
      <c r="E29" s="219" t="s">
        <v>1</v>
      </c>
      <c r="F29" s="219"/>
      <c r="G29" s="219"/>
      <c r="H29" s="219"/>
      <c r="L29" s="93"/>
    </row>
    <row r="30" spans="2:12" s="1" customFormat="1" ht="7" customHeight="1">
      <c r="B30" s="28"/>
      <c r="L30" s="28"/>
    </row>
    <row r="31" spans="2:12" s="1" customFormat="1" ht="7" customHeight="1">
      <c r="B31" s="28"/>
      <c r="D31" s="52"/>
      <c r="E31" s="52"/>
      <c r="F31" s="52"/>
      <c r="G31" s="52"/>
      <c r="H31" s="52"/>
      <c r="I31" s="52"/>
      <c r="J31" s="52"/>
      <c r="K31" s="52"/>
      <c r="L31" s="28"/>
    </row>
    <row r="32" spans="2:12" s="1" customFormat="1" ht="25.5" customHeight="1">
      <c r="B32" s="28"/>
      <c r="D32" s="94" t="s">
        <v>32</v>
      </c>
      <c r="J32" s="65">
        <f>ROUND(J135, 2)</f>
        <v>0</v>
      </c>
      <c r="L32" s="28"/>
    </row>
    <row r="33" spans="2:12" s="1" customFormat="1" ht="7" customHeight="1">
      <c r="B33" s="28"/>
      <c r="D33" s="52"/>
      <c r="E33" s="52"/>
      <c r="F33" s="52"/>
      <c r="G33" s="52"/>
      <c r="H33" s="52"/>
      <c r="I33" s="52"/>
      <c r="J33" s="52"/>
      <c r="K33" s="52"/>
      <c r="L33" s="28"/>
    </row>
    <row r="34" spans="2:12" s="1" customFormat="1" ht="14.5" customHeight="1">
      <c r="B34" s="28"/>
      <c r="F34" s="31" t="s">
        <v>34</v>
      </c>
      <c r="I34" s="31" t="s">
        <v>33</v>
      </c>
      <c r="J34" s="31" t="s">
        <v>35</v>
      </c>
      <c r="L34" s="28"/>
    </row>
    <row r="35" spans="2:12" s="1" customFormat="1" ht="14.5" customHeight="1">
      <c r="B35" s="28"/>
      <c r="D35" s="54" t="s">
        <v>36</v>
      </c>
      <c r="E35" s="33" t="s">
        <v>37</v>
      </c>
      <c r="F35" s="95">
        <f>ROUND((SUM(BE135:BE233)),  2)</f>
        <v>0</v>
      </c>
      <c r="G35" s="96"/>
      <c r="H35" s="96"/>
      <c r="I35" s="97">
        <v>0.23</v>
      </c>
      <c r="J35" s="95">
        <f>ROUND(((SUM(BE135:BE233))*I35),  2)</f>
        <v>0</v>
      </c>
      <c r="L35" s="28"/>
    </row>
    <row r="36" spans="2:12" s="1" customFormat="1" ht="14.5" customHeight="1">
      <c r="B36" s="28"/>
      <c r="E36" s="33" t="s">
        <v>38</v>
      </c>
      <c r="F36" s="85">
        <f>ROUND((SUM(BF135:BF233)),  2)</f>
        <v>0</v>
      </c>
      <c r="I36" s="178">
        <v>0.23</v>
      </c>
      <c r="J36" s="85">
        <f>ROUND(((SUM(BF135:BF233))*I36),  2)</f>
        <v>0</v>
      </c>
      <c r="L36" s="28"/>
    </row>
    <row r="37" spans="2:12" s="1" customFormat="1" ht="14.5" customHeight="1">
      <c r="B37" s="28"/>
      <c r="E37" s="23" t="s">
        <v>39</v>
      </c>
      <c r="F37" s="85">
        <f>ROUND((SUM(BG135:BG233)),  2)</f>
        <v>0</v>
      </c>
      <c r="I37" s="178">
        <v>0.23</v>
      </c>
      <c r="J37" s="85">
        <f>0</f>
        <v>0</v>
      </c>
      <c r="L37" s="28"/>
    </row>
    <row r="38" spans="2:12" s="1" customFormat="1" ht="14.5" customHeight="1">
      <c r="B38" s="28"/>
      <c r="E38" s="23" t="s">
        <v>40</v>
      </c>
      <c r="F38" s="85">
        <f>ROUND((SUM(BH135:BH233)),  2)</f>
        <v>0</v>
      </c>
      <c r="I38" s="178">
        <v>0.23</v>
      </c>
      <c r="J38" s="85">
        <f>0</f>
        <v>0</v>
      </c>
      <c r="L38" s="28"/>
    </row>
    <row r="39" spans="2:12" s="1" customFormat="1" ht="14.5" customHeight="1">
      <c r="B39" s="28"/>
      <c r="E39" s="33" t="s">
        <v>41</v>
      </c>
      <c r="F39" s="95">
        <f>ROUND((SUM(BI135:BI233)),  2)</f>
        <v>0</v>
      </c>
      <c r="G39" s="96"/>
      <c r="H39" s="96"/>
      <c r="I39" s="97">
        <v>0</v>
      </c>
      <c r="J39" s="95">
        <f>0</f>
        <v>0</v>
      </c>
      <c r="L39" s="28"/>
    </row>
    <row r="40" spans="2:12" s="1" customFormat="1" ht="7" customHeight="1">
      <c r="B40" s="28"/>
      <c r="L40" s="28"/>
    </row>
    <row r="41" spans="2:12" s="1" customFormat="1" ht="25.5" customHeight="1">
      <c r="B41" s="28"/>
      <c r="C41" s="98"/>
      <c r="D41" s="99" t="s">
        <v>42</v>
      </c>
      <c r="E41" s="56"/>
      <c r="F41" s="56"/>
      <c r="G41" s="100" t="s">
        <v>43</v>
      </c>
      <c r="H41" s="101" t="s">
        <v>44</v>
      </c>
      <c r="I41" s="56"/>
      <c r="J41" s="102">
        <f>SUM(J32:J39)</f>
        <v>0</v>
      </c>
      <c r="K41" s="103"/>
      <c r="L41" s="28"/>
    </row>
    <row r="42" spans="2:12" s="1" customFormat="1" ht="14.5" customHeight="1">
      <c r="B42" s="28"/>
      <c r="L42" s="28"/>
    </row>
    <row r="43" spans="2:12" ht="14.5" customHeight="1">
      <c r="B43" s="16"/>
      <c r="L43" s="16"/>
    </row>
    <row r="44" spans="2:12" ht="14.5" customHeight="1">
      <c r="B44" s="16"/>
      <c r="L44" s="16"/>
    </row>
    <row r="45" spans="2:12" ht="14.5" customHeight="1">
      <c r="B45" s="16"/>
      <c r="L45" s="16"/>
    </row>
    <row r="46" spans="2:12" ht="14.5" customHeight="1">
      <c r="B46" s="16"/>
      <c r="L46" s="16"/>
    </row>
    <row r="47" spans="2:12" ht="14.5" customHeight="1">
      <c r="B47" s="16"/>
      <c r="L47" s="16"/>
    </row>
    <row r="48" spans="2:12" ht="14.5" customHeight="1">
      <c r="B48" s="16"/>
      <c r="L48" s="16"/>
    </row>
    <row r="49" spans="2:12" ht="14.5" customHeight="1">
      <c r="B49" s="16"/>
      <c r="L49" s="16"/>
    </row>
    <row r="50" spans="2:12" s="1" customFormat="1" ht="14.5" customHeight="1">
      <c r="B50" s="28"/>
      <c r="D50" s="40" t="s">
        <v>45</v>
      </c>
      <c r="E50" s="41"/>
      <c r="F50" s="41"/>
      <c r="G50" s="40" t="s">
        <v>46</v>
      </c>
      <c r="H50" s="41"/>
      <c r="I50" s="41"/>
      <c r="J50" s="41"/>
      <c r="K50" s="41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3">
      <c r="B61" s="28"/>
      <c r="D61" s="42" t="s">
        <v>47</v>
      </c>
      <c r="E61" s="30"/>
      <c r="F61" s="104" t="s">
        <v>48</v>
      </c>
      <c r="G61" s="42" t="s">
        <v>47</v>
      </c>
      <c r="H61" s="30"/>
      <c r="I61" s="30"/>
      <c r="J61" s="105" t="s">
        <v>48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3">
      <c r="B65" s="28"/>
      <c r="D65" s="40" t="s">
        <v>49</v>
      </c>
      <c r="E65" s="41"/>
      <c r="F65" s="41"/>
      <c r="G65" s="40" t="s">
        <v>50</v>
      </c>
      <c r="H65" s="41"/>
      <c r="I65" s="41"/>
      <c r="J65" s="41"/>
      <c r="K65" s="41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3">
      <c r="B76" s="28"/>
      <c r="D76" s="42" t="s">
        <v>47</v>
      </c>
      <c r="E76" s="30"/>
      <c r="F76" s="104" t="s">
        <v>48</v>
      </c>
      <c r="G76" s="42" t="s">
        <v>47</v>
      </c>
      <c r="H76" s="30"/>
      <c r="I76" s="30"/>
      <c r="J76" s="105" t="s">
        <v>48</v>
      </c>
      <c r="K76" s="30"/>
      <c r="L76" s="28"/>
    </row>
    <row r="77" spans="2:12" s="1" customFormat="1" ht="14.5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28"/>
    </row>
    <row r="81" spans="2:12" s="1" customFormat="1" ht="7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28"/>
    </row>
    <row r="82" spans="2:12" s="1" customFormat="1" ht="25" customHeight="1">
      <c r="B82" s="28"/>
      <c r="C82" s="17" t="s">
        <v>171</v>
      </c>
      <c r="L82" s="28"/>
    </row>
    <row r="83" spans="2:12" s="1" customFormat="1" ht="7" customHeight="1">
      <c r="B83" s="28"/>
      <c r="L83" s="28"/>
    </row>
    <row r="84" spans="2:12" s="1" customFormat="1" ht="12" customHeight="1">
      <c r="B84" s="28"/>
      <c r="C84" s="23" t="s">
        <v>15</v>
      </c>
      <c r="L84" s="28"/>
    </row>
    <row r="85" spans="2:12" s="1" customFormat="1" ht="16.5" customHeight="1">
      <c r="B85" s="28"/>
      <c r="E85" s="231" t="str">
        <f>E7</f>
        <v>Rokycany - Infraštruktúra, 100 Zásobovanie vodou</v>
      </c>
      <c r="F85" s="232"/>
      <c r="G85" s="232"/>
      <c r="H85" s="232"/>
      <c r="L85" s="28"/>
    </row>
    <row r="86" spans="2:12" ht="12" customHeight="1">
      <c r="B86" s="16"/>
      <c r="C86" s="23" t="s">
        <v>167</v>
      </c>
      <c r="L86" s="16"/>
    </row>
    <row r="87" spans="2:12" s="1" customFormat="1" ht="16.5" customHeight="1">
      <c r="B87" s="28"/>
      <c r="E87" s="231" t="s">
        <v>168</v>
      </c>
      <c r="F87" s="230"/>
      <c r="G87" s="230"/>
      <c r="H87" s="230"/>
      <c r="L87" s="28"/>
    </row>
    <row r="88" spans="2:12" s="1" customFormat="1" ht="12" customHeight="1">
      <c r="B88" s="28"/>
      <c r="C88" s="23" t="s">
        <v>169</v>
      </c>
      <c r="L88" s="28"/>
    </row>
    <row r="89" spans="2:12" s="1" customFormat="1" ht="16.5" customHeight="1">
      <c r="B89" s="28"/>
      <c r="E89" s="187" t="str">
        <f>E11</f>
        <v>12 - Nádrž 100 m3 - 2x</v>
      </c>
      <c r="F89" s="230"/>
      <c r="G89" s="230"/>
      <c r="H89" s="230"/>
      <c r="L89" s="28"/>
    </row>
    <row r="90" spans="2:12" s="1" customFormat="1" ht="7" customHeight="1">
      <c r="B90" s="28"/>
      <c r="L90" s="28"/>
    </row>
    <row r="91" spans="2:12" s="1" customFormat="1" ht="12" customHeight="1">
      <c r="B91" s="28"/>
      <c r="C91" s="23" t="s">
        <v>19</v>
      </c>
      <c r="F91" s="21" t="str">
        <f>F14</f>
        <v>Rokycany</v>
      </c>
      <c r="I91" s="23" t="s">
        <v>21</v>
      </c>
      <c r="J91" s="51" t="str">
        <f>IF(J14="","",J14)</f>
        <v>Vyplň údaj</v>
      </c>
      <c r="L91" s="28"/>
    </row>
    <row r="92" spans="2:12" s="1" customFormat="1" ht="7" customHeight="1">
      <c r="B92" s="28"/>
      <c r="L92" s="28"/>
    </row>
    <row r="93" spans="2:12" s="1" customFormat="1" ht="15.25" customHeight="1">
      <c r="B93" s="28"/>
      <c r="C93" s="23" t="s">
        <v>22</v>
      </c>
      <c r="F93" s="21" t="str">
        <f>E17</f>
        <v xml:space="preserve"> </v>
      </c>
      <c r="I93" s="23" t="s">
        <v>28</v>
      </c>
      <c r="J93" s="26" t="str">
        <f>E23</f>
        <v xml:space="preserve"> </v>
      </c>
      <c r="L93" s="28"/>
    </row>
    <row r="94" spans="2:12" s="1" customFormat="1" ht="15.25" customHeight="1">
      <c r="B94" s="28"/>
      <c r="C94" s="23" t="s">
        <v>26</v>
      </c>
      <c r="F94" s="21" t="str">
        <f>IF(E20="","",E20)</f>
        <v>Vyplň údaj</v>
      </c>
      <c r="I94" s="23" t="s">
        <v>30</v>
      </c>
      <c r="J94" s="26" t="str">
        <f>E26</f>
        <v xml:space="preserve"> </v>
      </c>
      <c r="L94" s="28"/>
    </row>
    <row r="95" spans="2:12" s="1" customFormat="1" ht="10.25" customHeight="1">
      <c r="B95" s="28"/>
      <c r="L95" s="28"/>
    </row>
    <row r="96" spans="2:12" s="1" customFormat="1" ht="29.25" customHeight="1">
      <c r="B96" s="28"/>
      <c r="C96" s="106" t="s">
        <v>172</v>
      </c>
      <c r="D96" s="98"/>
      <c r="E96" s="98"/>
      <c r="F96" s="98"/>
      <c r="G96" s="98"/>
      <c r="H96" s="98"/>
      <c r="I96" s="98"/>
      <c r="J96" s="107" t="s">
        <v>173</v>
      </c>
      <c r="K96" s="98"/>
      <c r="L96" s="28"/>
    </row>
    <row r="97" spans="2:47" s="1" customFormat="1" ht="10.25" customHeight="1">
      <c r="B97" s="28"/>
      <c r="L97" s="28"/>
    </row>
    <row r="98" spans="2:47" s="1" customFormat="1" ht="22.75" customHeight="1">
      <c r="B98" s="28"/>
      <c r="C98" s="108" t="s">
        <v>174</v>
      </c>
      <c r="J98" s="65">
        <f>J135</f>
        <v>0</v>
      </c>
      <c r="L98" s="28"/>
      <c r="AU98" s="13" t="s">
        <v>175</v>
      </c>
    </row>
    <row r="99" spans="2:47" s="8" customFormat="1" ht="25" customHeight="1">
      <c r="B99" s="109"/>
      <c r="D99" s="110" t="s">
        <v>176</v>
      </c>
      <c r="E99" s="111"/>
      <c r="F99" s="111"/>
      <c r="G99" s="111"/>
      <c r="H99" s="111"/>
      <c r="I99" s="111"/>
      <c r="J99" s="112">
        <f>J136</f>
        <v>0</v>
      </c>
      <c r="L99" s="109"/>
    </row>
    <row r="100" spans="2:47" s="9" customFormat="1" ht="20" customHeight="1">
      <c r="B100" s="113"/>
      <c r="D100" s="114" t="s">
        <v>178</v>
      </c>
      <c r="E100" s="115"/>
      <c r="F100" s="115"/>
      <c r="G100" s="115"/>
      <c r="H100" s="115"/>
      <c r="I100" s="115"/>
      <c r="J100" s="116">
        <f>J137</f>
        <v>0</v>
      </c>
      <c r="L100" s="113"/>
    </row>
    <row r="101" spans="2:47" s="9" customFormat="1" ht="20" customHeight="1">
      <c r="B101" s="113"/>
      <c r="D101" s="114" t="s">
        <v>260</v>
      </c>
      <c r="E101" s="115"/>
      <c r="F101" s="115"/>
      <c r="G101" s="115"/>
      <c r="H101" s="115"/>
      <c r="I101" s="115"/>
      <c r="J101" s="116">
        <f>J147</f>
        <v>0</v>
      </c>
      <c r="L101" s="113"/>
    </row>
    <row r="102" spans="2:47" s="9" customFormat="1" ht="20" customHeight="1">
      <c r="B102" s="113"/>
      <c r="D102" s="114" t="s">
        <v>261</v>
      </c>
      <c r="E102" s="115"/>
      <c r="F102" s="115"/>
      <c r="G102" s="115"/>
      <c r="H102" s="115"/>
      <c r="I102" s="115"/>
      <c r="J102" s="116">
        <f>J162</f>
        <v>0</v>
      </c>
      <c r="L102" s="113"/>
    </row>
    <row r="103" spans="2:47" s="9" customFormat="1" ht="20" customHeight="1">
      <c r="B103" s="113"/>
      <c r="D103" s="114" t="s">
        <v>262</v>
      </c>
      <c r="E103" s="115"/>
      <c r="F103" s="115"/>
      <c r="G103" s="115"/>
      <c r="H103" s="115"/>
      <c r="I103" s="115"/>
      <c r="J103" s="116">
        <f>J182</f>
        <v>0</v>
      </c>
      <c r="L103" s="113"/>
    </row>
    <row r="104" spans="2:47" s="9" customFormat="1" ht="20" customHeight="1">
      <c r="B104" s="113"/>
      <c r="D104" s="114" t="s">
        <v>263</v>
      </c>
      <c r="E104" s="115"/>
      <c r="F104" s="115"/>
      <c r="G104" s="115"/>
      <c r="H104" s="115"/>
      <c r="I104" s="115"/>
      <c r="J104" s="116">
        <f>J186</f>
        <v>0</v>
      </c>
      <c r="L104" s="113"/>
    </row>
    <row r="105" spans="2:47" s="9" customFormat="1" ht="20" customHeight="1">
      <c r="B105" s="113"/>
      <c r="D105" s="114" t="s">
        <v>264</v>
      </c>
      <c r="E105" s="115"/>
      <c r="F105" s="115"/>
      <c r="G105" s="115"/>
      <c r="H105" s="115"/>
      <c r="I105" s="115"/>
      <c r="J105" s="116">
        <f>J191</f>
        <v>0</v>
      </c>
      <c r="L105" s="113"/>
    </row>
    <row r="106" spans="2:47" s="9" customFormat="1" ht="20" customHeight="1">
      <c r="B106" s="113"/>
      <c r="D106" s="114" t="s">
        <v>265</v>
      </c>
      <c r="E106" s="115"/>
      <c r="F106" s="115"/>
      <c r="G106" s="115"/>
      <c r="H106" s="115"/>
      <c r="I106" s="115"/>
      <c r="J106" s="116">
        <f>J197</f>
        <v>0</v>
      </c>
      <c r="L106" s="113"/>
    </row>
    <row r="107" spans="2:47" s="8" customFormat="1" ht="25" customHeight="1">
      <c r="B107" s="109"/>
      <c r="D107" s="110" t="s">
        <v>266</v>
      </c>
      <c r="E107" s="111"/>
      <c r="F107" s="111"/>
      <c r="G107" s="111"/>
      <c r="H107" s="111"/>
      <c r="I107" s="111"/>
      <c r="J107" s="112">
        <f>J199</f>
        <v>0</v>
      </c>
      <c r="L107" s="109"/>
    </row>
    <row r="108" spans="2:47" s="9" customFormat="1" ht="20" customHeight="1">
      <c r="B108" s="113"/>
      <c r="D108" s="114" t="s">
        <v>267</v>
      </c>
      <c r="E108" s="115"/>
      <c r="F108" s="115"/>
      <c r="G108" s="115"/>
      <c r="H108" s="115"/>
      <c r="I108" s="115"/>
      <c r="J108" s="116">
        <f>J200</f>
        <v>0</v>
      </c>
      <c r="L108" s="113"/>
    </row>
    <row r="109" spans="2:47" s="9" customFormat="1" ht="20" customHeight="1">
      <c r="B109" s="113"/>
      <c r="D109" s="114" t="s">
        <v>268</v>
      </c>
      <c r="E109" s="115"/>
      <c r="F109" s="115"/>
      <c r="G109" s="115"/>
      <c r="H109" s="115"/>
      <c r="I109" s="115"/>
      <c r="J109" s="116">
        <f>J210</f>
        <v>0</v>
      </c>
      <c r="L109" s="113"/>
    </row>
    <row r="110" spans="2:47" s="9" customFormat="1" ht="20" customHeight="1">
      <c r="B110" s="113"/>
      <c r="D110" s="114" t="s">
        <v>269</v>
      </c>
      <c r="E110" s="115"/>
      <c r="F110" s="115"/>
      <c r="G110" s="115"/>
      <c r="H110" s="115"/>
      <c r="I110" s="115"/>
      <c r="J110" s="116">
        <f>J214</f>
        <v>0</v>
      </c>
      <c r="L110" s="113"/>
    </row>
    <row r="111" spans="2:47" s="9" customFormat="1" ht="20" customHeight="1">
      <c r="B111" s="113"/>
      <c r="D111" s="114" t="s">
        <v>270</v>
      </c>
      <c r="E111" s="115"/>
      <c r="F111" s="115"/>
      <c r="G111" s="115"/>
      <c r="H111" s="115"/>
      <c r="I111" s="115"/>
      <c r="J111" s="116">
        <f>J220</f>
        <v>0</v>
      </c>
      <c r="L111" s="113"/>
    </row>
    <row r="112" spans="2:47" s="9" customFormat="1" ht="20" customHeight="1">
      <c r="B112" s="113"/>
      <c r="D112" s="114" t="s">
        <v>271</v>
      </c>
      <c r="E112" s="115"/>
      <c r="F112" s="115"/>
      <c r="G112" s="115"/>
      <c r="H112" s="115"/>
      <c r="I112" s="115"/>
      <c r="J112" s="116">
        <f>J223</f>
        <v>0</v>
      </c>
      <c r="L112" s="113"/>
    </row>
    <row r="113" spans="2:12" s="9" customFormat="1" ht="20" customHeight="1">
      <c r="B113" s="113"/>
      <c r="D113" s="114" t="s">
        <v>272</v>
      </c>
      <c r="E113" s="115"/>
      <c r="F113" s="115"/>
      <c r="G113" s="115"/>
      <c r="H113" s="115"/>
      <c r="I113" s="115"/>
      <c r="J113" s="116">
        <f>J227</f>
        <v>0</v>
      </c>
      <c r="L113" s="113"/>
    </row>
    <row r="114" spans="2:12" s="1" customFormat="1" ht="21.75" customHeight="1">
      <c r="B114" s="28"/>
      <c r="L114" s="28"/>
    </row>
    <row r="115" spans="2:12" s="1" customFormat="1" ht="7" customHeight="1">
      <c r="B115" s="43"/>
      <c r="C115" s="44"/>
      <c r="D115" s="44"/>
      <c r="E115" s="44"/>
      <c r="F115" s="44"/>
      <c r="G115" s="44"/>
      <c r="H115" s="44"/>
      <c r="I115" s="44"/>
      <c r="J115" s="44"/>
      <c r="K115" s="44"/>
      <c r="L115" s="28"/>
    </row>
    <row r="119" spans="2:12" s="1" customFormat="1" ht="7" customHeight="1">
      <c r="B119" s="45"/>
      <c r="C119" s="46"/>
      <c r="D119" s="46"/>
      <c r="E119" s="46"/>
      <c r="F119" s="46"/>
      <c r="G119" s="46"/>
      <c r="H119" s="46"/>
      <c r="I119" s="46"/>
      <c r="J119" s="46"/>
      <c r="K119" s="46"/>
      <c r="L119" s="28"/>
    </row>
    <row r="120" spans="2:12" s="1" customFormat="1" ht="25" customHeight="1">
      <c r="B120" s="28"/>
      <c r="C120" s="17" t="s">
        <v>179</v>
      </c>
      <c r="L120" s="28"/>
    </row>
    <row r="121" spans="2:12" s="1" customFormat="1" ht="7" customHeight="1">
      <c r="B121" s="28"/>
      <c r="L121" s="28"/>
    </row>
    <row r="122" spans="2:12" s="1" customFormat="1" ht="12" customHeight="1">
      <c r="B122" s="28"/>
      <c r="C122" s="23" t="s">
        <v>15</v>
      </c>
      <c r="L122" s="28"/>
    </row>
    <row r="123" spans="2:12" s="1" customFormat="1" ht="16.5" customHeight="1">
      <c r="B123" s="28"/>
      <c r="E123" s="231" t="str">
        <f>E7</f>
        <v>Rokycany - Infraštruktúra, 100 Zásobovanie vodou</v>
      </c>
      <c r="F123" s="232"/>
      <c r="G123" s="232"/>
      <c r="H123" s="232"/>
      <c r="L123" s="28"/>
    </row>
    <row r="124" spans="2:12" ht="12" customHeight="1">
      <c r="B124" s="16"/>
      <c r="C124" s="23" t="s">
        <v>167</v>
      </c>
      <c r="L124" s="16"/>
    </row>
    <row r="125" spans="2:12" s="1" customFormat="1" ht="16.5" customHeight="1">
      <c r="B125" s="28"/>
      <c r="E125" s="231" t="s">
        <v>168</v>
      </c>
      <c r="F125" s="230"/>
      <c r="G125" s="230"/>
      <c r="H125" s="230"/>
      <c r="L125" s="28"/>
    </row>
    <row r="126" spans="2:12" s="1" customFormat="1" ht="12" customHeight="1">
      <c r="B126" s="28"/>
      <c r="C126" s="23" t="s">
        <v>169</v>
      </c>
      <c r="L126" s="28"/>
    </row>
    <row r="127" spans="2:12" s="1" customFormat="1" ht="16.5" customHeight="1">
      <c r="B127" s="28"/>
      <c r="E127" s="187" t="str">
        <f>E11</f>
        <v>12 - Nádrž 100 m3 - 2x</v>
      </c>
      <c r="F127" s="230"/>
      <c r="G127" s="230"/>
      <c r="H127" s="230"/>
      <c r="L127" s="28"/>
    </row>
    <row r="128" spans="2:12" s="1" customFormat="1" ht="7" customHeight="1">
      <c r="B128" s="28"/>
      <c r="L128" s="28"/>
    </row>
    <row r="129" spans="2:65" s="1" customFormat="1" ht="12" customHeight="1">
      <c r="B129" s="28"/>
      <c r="C129" s="23" t="s">
        <v>19</v>
      </c>
      <c r="F129" s="21" t="str">
        <f>F14</f>
        <v>Rokycany</v>
      </c>
      <c r="I129" s="23" t="s">
        <v>21</v>
      </c>
      <c r="J129" s="51" t="str">
        <f>IF(J14="","",J14)</f>
        <v>Vyplň údaj</v>
      </c>
      <c r="L129" s="28"/>
    </row>
    <row r="130" spans="2:65" s="1" customFormat="1" ht="7" customHeight="1">
      <c r="B130" s="28"/>
      <c r="L130" s="28"/>
    </row>
    <row r="131" spans="2:65" s="1" customFormat="1" ht="15.25" customHeight="1">
      <c r="B131" s="28"/>
      <c r="C131" s="23" t="s">
        <v>22</v>
      </c>
      <c r="F131" s="21" t="str">
        <f>E17</f>
        <v xml:space="preserve"> </v>
      </c>
      <c r="I131" s="23" t="s">
        <v>28</v>
      </c>
      <c r="J131" s="26" t="str">
        <f>E23</f>
        <v xml:space="preserve"> </v>
      </c>
      <c r="L131" s="28"/>
    </row>
    <row r="132" spans="2:65" s="1" customFormat="1" ht="15.25" customHeight="1">
      <c r="B132" s="28"/>
      <c r="C132" s="23" t="s">
        <v>26</v>
      </c>
      <c r="F132" s="21" t="str">
        <f>IF(E20="","",E20)</f>
        <v>Vyplň údaj</v>
      </c>
      <c r="I132" s="23" t="s">
        <v>30</v>
      </c>
      <c r="J132" s="26" t="str">
        <f>E26</f>
        <v xml:space="preserve"> </v>
      </c>
      <c r="L132" s="28"/>
    </row>
    <row r="133" spans="2:65" s="1" customFormat="1" ht="10.25" customHeight="1">
      <c r="B133" s="28"/>
      <c r="L133" s="28"/>
    </row>
    <row r="134" spans="2:65" s="10" customFormat="1" ht="29.25" customHeight="1">
      <c r="B134" s="117"/>
      <c r="C134" s="118" t="s">
        <v>180</v>
      </c>
      <c r="D134" s="119" t="s">
        <v>57</v>
      </c>
      <c r="E134" s="119" t="s">
        <v>53</v>
      </c>
      <c r="F134" s="119" t="s">
        <v>54</v>
      </c>
      <c r="G134" s="119" t="s">
        <v>181</v>
      </c>
      <c r="H134" s="119" t="s">
        <v>182</v>
      </c>
      <c r="I134" s="119" t="s">
        <v>183</v>
      </c>
      <c r="J134" s="120" t="s">
        <v>173</v>
      </c>
      <c r="K134" s="121" t="s">
        <v>184</v>
      </c>
      <c r="L134" s="117"/>
      <c r="M134" s="58" t="s">
        <v>1</v>
      </c>
      <c r="N134" s="59" t="s">
        <v>36</v>
      </c>
      <c r="O134" s="59" t="s">
        <v>185</v>
      </c>
      <c r="P134" s="59" t="s">
        <v>186</v>
      </c>
      <c r="Q134" s="59" t="s">
        <v>187</v>
      </c>
      <c r="R134" s="59" t="s">
        <v>188</v>
      </c>
      <c r="S134" s="59" t="s">
        <v>189</v>
      </c>
      <c r="T134" s="60" t="s">
        <v>190</v>
      </c>
    </row>
    <row r="135" spans="2:65" s="1" customFormat="1" ht="22.75" customHeight="1">
      <c r="B135" s="28"/>
      <c r="C135" s="63" t="s">
        <v>174</v>
      </c>
      <c r="J135" s="122">
        <f>BK135</f>
        <v>0</v>
      </c>
      <c r="L135" s="28"/>
      <c r="M135" s="61"/>
      <c r="N135" s="52"/>
      <c r="O135" s="52"/>
      <c r="P135" s="123">
        <f>P136+P199</f>
        <v>0</v>
      </c>
      <c r="Q135" s="52"/>
      <c r="R135" s="123">
        <f>R136+R199</f>
        <v>246.90024517000001</v>
      </c>
      <c r="S135" s="52"/>
      <c r="T135" s="124">
        <f>T136+T199</f>
        <v>0</v>
      </c>
      <c r="AT135" s="13" t="s">
        <v>71</v>
      </c>
      <c r="AU135" s="13" t="s">
        <v>175</v>
      </c>
      <c r="BK135" s="125">
        <f>BK136+BK199</f>
        <v>0</v>
      </c>
    </row>
    <row r="136" spans="2:65" s="11" customFormat="1" ht="26" customHeight="1">
      <c r="B136" s="126"/>
      <c r="D136" s="127" t="s">
        <v>71</v>
      </c>
      <c r="E136" s="128" t="s">
        <v>191</v>
      </c>
      <c r="F136" s="128" t="s">
        <v>192</v>
      </c>
      <c r="I136" s="129"/>
      <c r="J136" s="130">
        <f>BK136</f>
        <v>0</v>
      </c>
      <c r="L136" s="126"/>
      <c r="M136" s="131"/>
      <c r="P136" s="132">
        <f>P137+P147+P162+P182+P186+P191+P197</f>
        <v>0</v>
      </c>
      <c r="R136" s="132">
        <f>R137+R147+R162+R182+R186+R191+R197</f>
        <v>245.93408354000002</v>
      </c>
      <c r="T136" s="133">
        <f>T137+T147+T162+T182+T186+T191+T197</f>
        <v>0</v>
      </c>
      <c r="AR136" s="127" t="s">
        <v>76</v>
      </c>
      <c r="AT136" s="134" t="s">
        <v>71</v>
      </c>
      <c r="AU136" s="134" t="s">
        <v>72</v>
      </c>
      <c r="AY136" s="127" t="s">
        <v>193</v>
      </c>
      <c r="BK136" s="135">
        <f>BK137+BK147+BK162+BK182+BK186+BK191+BK197</f>
        <v>0</v>
      </c>
    </row>
    <row r="137" spans="2:65" s="11" customFormat="1" ht="22.75" customHeight="1">
      <c r="B137" s="126"/>
      <c r="D137" s="127" t="s">
        <v>71</v>
      </c>
      <c r="E137" s="136" t="s">
        <v>84</v>
      </c>
      <c r="F137" s="136" t="s">
        <v>253</v>
      </c>
      <c r="I137" s="129"/>
      <c r="J137" s="137">
        <f>BK137</f>
        <v>0</v>
      </c>
      <c r="L137" s="126"/>
      <c r="M137" s="131"/>
      <c r="P137" s="132">
        <f>SUM(P138:P146)</f>
        <v>0</v>
      </c>
      <c r="R137" s="132">
        <f>SUM(R138:R146)</f>
        <v>169.02337908000001</v>
      </c>
      <c r="T137" s="133">
        <f>SUM(T138:T146)</f>
        <v>0</v>
      </c>
      <c r="AR137" s="127" t="s">
        <v>76</v>
      </c>
      <c r="AT137" s="134" t="s">
        <v>71</v>
      </c>
      <c r="AU137" s="134" t="s">
        <v>76</v>
      </c>
      <c r="AY137" s="127" t="s">
        <v>193</v>
      </c>
      <c r="BK137" s="135">
        <f>SUM(BK138:BK146)</f>
        <v>0</v>
      </c>
    </row>
    <row r="138" spans="2:65" s="1" customFormat="1" ht="33" customHeight="1">
      <c r="B138" s="138"/>
      <c r="C138" s="139" t="s">
        <v>76</v>
      </c>
      <c r="D138" s="139" t="s">
        <v>195</v>
      </c>
      <c r="E138" s="140" t="s">
        <v>273</v>
      </c>
      <c r="F138" s="141" t="s">
        <v>274</v>
      </c>
      <c r="G138" s="142" t="s">
        <v>234</v>
      </c>
      <c r="H138" s="143">
        <v>0.372</v>
      </c>
      <c r="I138" s="144"/>
      <c r="J138" s="145">
        <f t="shared" ref="J138:J146" si="0">ROUND(I138*H138,2)</f>
        <v>0</v>
      </c>
      <c r="K138" s="146"/>
      <c r="L138" s="28"/>
      <c r="M138" s="147" t="s">
        <v>1</v>
      </c>
      <c r="N138" s="148" t="s">
        <v>38</v>
      </c>
      <c r="P138" s="149">
        <f t="shared" ref="P138:P146" si="1">O138*H138</f>
        <v>0</v>
      </c>
      <c r="Q138" s="149">
        <v>6.003E-2</v>
      </c>
      <c r="R138" s="149">
        <f t="shared" ref="R138:R146" si="2">Q138*H138</f>
        <v>2.2331159999999999E-2</v>
      </c>
      <c r="S138" s="149">
        <v>0</v>
      </c>
      <c r="T138" s="150">
        <f t="shared" ref="T138:T146" si="3">S138*H138</f>
        <v>0</v>
      </c>
      <c r="AR138" s="151" t="s">
        <v>109</v>
      </c>
      <c r="AT138" s="151" t="s">
        <v>195</v>
      </c>
      <c r="AU138" s="151" t="s">
        <v>84</v>
      </c>
      <c r="AY138" s="13" t="s">
        <v>193</v>
      </c>
      <c r="BE138" s="152">
        <f t="shared" ref="BE138:BE146" si="4">IF(N138="základná",J138,0)</f>
        <v>0</v>
      </c>
      <c r="BF138" s="152">
        <f t="shared" ref="BF138:BF146" si="5">IF(N138="znížená",J138,0)</f>
        <v>0</v>
      </c>
      <c r="BG138" s="152">
        <f t="shared" ref="BG138:BG146" si="6">IF(N138="zákl. prenesená",J138,0)</f>
        <v>0</v>
      </c>
      <c r="BH138" s="152">
        <f t="shared" ref="BH138:BH146" si="7">IF(N138="zníž. prenesená",J138,0)</f>
        <v>0</v>
      </c>
      <c r="BI138" s="152">
        <f t="shared" ref="BI138:BI146" si="8">IF(N138="nulová",J138,0)</f>
        <v>0</v>
      </c>
      <c r="BJ138" s="13" t="s">
        <v>84</v>
      </c>
      <c r="BK138" s="152">
        <f t="shared" ref="BK138:BK146" si="9">ROUND(I138*H138,2)</f>
        <v>0</v>
      </c>
      <c r="BL138" s="13" t="s">
        <v>109</v>
      </c>
      <c r="BM138" s="151" t="s">
        <v>275</v>
      </c>
    </row>
    <row r="139" spans="2:65" s="1" customFormat="1" ht="24.25" customHeight="1">
      <c r="B139" s="138"/>
      <c r="C139" s="139" t="s">
        <v>84</v>
      </c>
      <c r="D139" s="139" t="s">
        <v>195</v>
      </c>
      <c r="E139" s="140" t="s">
        <v>276</v>
      </c>
      <c r="F139" s="141" t="s">
        <v>277</v>
      </c>
      <c r="G139" s="142" t="s">
        <v>198</v>
      </c>
      <c r="H139" s="143">
        <v>54.085999999999999</v>
      </c>
      <c r="I139" s="144"/>
      <c r="J139" s="145">
        <f t="shared" si="0"/>
        <v>0</v>
      </c>
      <c r="K139" s="146"/>
      <c r="L139" s="28"/>
      <c r="M139" s="147" t="s">
        <v>1</v>
      </c>
      <c r="N139" s="148" t="s">
        <v>38</v>
      </c>
      <c r="P139" s="149">
        <f t="shared" si="1"/>
        <v>0</v>
      </c>
      <c r="Q139" s="149">
        <v>2.0699999999999998</v>
      </c>
      <c r="R139" s="149">
        <f t="shared" si="2"/>
        <v>111.95801999999999</v>
      </c>
      <c r="S139" s="149">
        <v>0</v>
      </c>
      <c r="T139" s="150">
        <f t="shared" si="3"/>
        <v>0</v>
      </c>
      <c r="AR139" s="151" t="s">
        <v>109</v>
      </c>
      <c r="AT139" s="151" t="s">
        <v>195</v>
      </c>
      <c r="AU139" s="151" t="s">
        <v>84</v>
      </c>
      <c r="AY139" s="13" t="s">
        <v>193</v>
      </c>
      <c r="BE139" s="152">
        <f t="shared" si="4"/>
        <v>0</v>
      </c>
      <c r="BF139" s="152">
        <f t="shared" si="5"/>
        <v>0</v>
      </c>
      <c r="BG139" s="152">
        <f t="shared" si="6"/>
        <v>0</v>
      </c>
      <c r="BH139" s="152">
        <f t="shared" si="7"/>
        <v>0</v>
      </c>
      <c r="BI139" s="152">
        <f t="shared" si="8"/>
        <v>0</v>
      </c>
      <c r="BJ139" s="13" t="s">
        <v>84</v>
      </c>
      <c r="BK139" s="152">
        <f t="shared" si="9"/>
        <v>0</v>
      </c>
      <c r="BL139" s="13" t="s">
        <v>109</v>
      </c>
      <c r="BM139" s="151" t="s">
        <v>278</v>
      </c>
    </row>
    <row r="140" spans="2:65" s="1" customFormat="1" ht="16.5" customHeight="1">
      <c r="B140" s="138"/>
      <c r="C140" s="139" t="s">
        <v>106</v>
      </c>
      <c r="D140" s="139" t="s">
        <v>195</v>
      </c>
      <c r="E140" s="140" t="s">
        <v>279</v>
      </c>
      <c r="F140" s="141" t="s">
        <v>280</v>
      </c>
      <c r="G140" s="142" t="s">
        <v>198</v>
      </c>
      <c r="H140" s="143">
        <v>2.504</v>
      </c>
      <c r="I140" s="144"/>
      <c r="J140" s="145">
        <f t="shared" si="0"/>
        <v>0</v>
      </c>
      <c r="K140" s="146"/>
      <c r="L140" s="28"/>
      <c r="M140" s="147" t="s">
        <v>1</v>
      </c>
      <c r="N140" s="148" t="s">
        <v>38</v>
      </c>
      <c r="P140" s="149">
        <f t="shared" si="1"/>
        <v>0</v>
      </c>
      <c r="Q140" s="149">
        <v>2.23543</v>
      </c>
      <c r="R140" s="149">
        <f t="shared" si="2"/>
        <v>5.5975167199999998</v>
      </c>
      <c r="S140" s="149">
        <v>0</v>
      </c>
      <c r="T140" s="150">
        <f t="shared" si="3"/>
        <v>0</v>
      </c>
      <c r="AR140" s="151" t="s">
        <v>109</v>
      </c>
      <c r="AT140" s="151" t="s">
        <v>195</v>
      </c>
      <c r="AU140" s="151" t="s">
        <v>84</v>
      </c>
      <c r="AY140" s="13" t="s">
        <v>193</v>
      </c>
      <c r="BE140" s="152">
        <f t="shared" si="4"/>
        <v>0</v>
      </c>
      <c r="BF140" s="152">
        <f t="shared" si="5"/>
        <v>0</v>
      </c>
      <c r="BG140" s="152">
        <f t="shared" si="6"/>
        <v>0</v>
      </c>
      <c r="BH140" s="152">
        <f t="shared" si="7"/>
        <v>0</v>
      </c>
      <c r="BI140" s="152">
        <f t="shared" si="8"/>
        <v>0</v>
      </c>
      <c r="BJ140" s="13" t="s">
        <v>84</v>
      </c>
      <c r="BK140" s="152">
        <f t="shared" si="9"/>
        <v>0</v>
      </c>
      <c r="BL140" s="13" t="s">
        <v>109</v>
      </c>
      <c r="BM140" s="151" t="s">
        <v>281</v>
      </c>
    </row>
    <row r="141" spans="2:65" s="1" customFormat="1" ht="24.25" customHeight="1">
      <c r="B141" s="138"/>
      <c r="C141" s="139" t="s">
        <v>109</v>
      </c>
      <c r="D141" s="139" t="s">
        <v>195</v>
      </c>
      <c r="E141" s="140" t="s">
        <v>282</v>
      </c>
      <c r="F141" s="141" t="s">
        <v>283</v>
      </c>
      <c r="G141" s="142" t="s">
        <v>198</v>
      </c>
      <c r="H141" s="143">
        <v>22.62</v>
      </c>
      <c r="I141" s="144"/>
      <c r="J141" s="145">
        <f t="shared" si="0"/>
        <v>0</v>
      </c>
      <c r="K141" s="146"/>
      <c r="L141" s="28"/>
      <c r="M141" s="147" t="s">
        <v>1</v>
      </c>
      <c r="N141" s="148" t="s">
        <v>38</v>
      </c>
      <c r="P141" s="149">
        <f t="shared" si="1"/>
        <v>0</v>
      </c>
      <c r="Q141" s="149">
        <v>2.5799999999999998E-3</v>
      </c>
      <c r="R141" s="149">
        <f t="shared" si="2"/>
        <v>5.8359599999999998E-2</v>
      </c>
      <c r="S141" s="149">
        <v>0</v>
      </c>
      <c r="T141" s="150">
        <f t="shared" si="3"/>
        <v>0</v>
      </c>
      <c r="AR141" s="151" t="s">
        <v>109</v>
      </c>
      <c r="AT141" s="151" t="s">
        <v>195</v>
      </c>
      <c r="AU141" s="151" t="s">
        <v>84</v>
      </c>
      <c r="AY141" s="13" t="s">
        <v>193</v>
      </c>
      <c r="BE141" s="152">
        <f t="shared" si="4"/>
        <v>0</v>
      </c>
      <c r="BF141" s="152">
        <f t="shared" si="5"/>
        <v>0</v>
      </c>
      <c r="BG141" s="152">
        <f t="shared" si="6"/>
        <v>0</v>
      </c>
      <c r="BH141" s="152">
        <f t="shared" si="7"/>
        <v>0</v>
      </c>
      <c r="BI141" s="152">
        <f t="shared" si="8"/>
        <v>0</v>
      </c>
      <c r="BJ141" s="13" t="s">
        <v>84</v>
      </c>
      <c r="BK141" s="152">
        <f t="shared" si="9"/>
        <v>0</v>
      </c>
      <c r="BL141" s="13" t="s">
        <v>109</v>
      </c>
      <c r="BM141" s="151" t="s">
        <v>284</v>
      </c>
    </row>
    <row r="142" spans="2:65" s="1" customFormat="1" ht="37.75" customHeight="1">
      <c r="B142" s="138"/>
      <c r="C142" s="153" t="s">
        <v>112</v>
      </c>
      <c r="D142" s="153" t="s">
        <v>236</v>
      </c>
      <c r="E142" s="154" t="s">
        <v>285</v>
      </c>
      <c r="F142" s="155" t="s">
        <v>286</v>
      </c>
      <c r="G142" s="156" t="s">
        <v>198</v>
      </c>
      <c r="H142" s="157">
        <v>22.62</v>
      </c>
      <c r="I142" s="158"/>
      <c r="J142" s="159">
        <f t="shared" si="0"/>
        <v>0</v>
      </c>
      <c r="K142" s="160"/>
      <c r="L142" s="161"/>
      <c r="M142" s="162" t="s">
        <v>1</v>
      </c>
      <c r="N142" s="163" t="s">
        <v>38</v>
      </c>
      <c r="P142" s="149">
        <f t="shared" si="1"/>
        <v>0</v>
      </c>
      <c r="Q142" s="149">
        <v>2.2042000000000002</v>
      </c>
      <c r="R142" s="149">
        <f t="shared" si="2"/>
        <v>49.859004000000006</v>
      </c>
      <c r="S142" s="149">
        <v>0</v>
      </c>
      <c r="T142" s="150">
        <f t="shared" si="3"/>
        <v>0</v>
      </c>
      <c r="AR142" s="151" t="s">
        <v>163</v>
      </c>
      <c r="AT142" s="151" t="s">
        <v>236</v>
      </c>
      <c r="AU142" s="151" t="s">
        <v>84</v>
      </c>
      <c r="AY142" s="13" t="s">
        <v>193</v>
      </c>
      <c r="BE142" s="152">
        <f t="shared" si="4"/>
        <v>0</v>
      </c>
      <c r="BF142" s="152">
        <f t="shared" si="5"/>
        <v>0</v>
      </c>
      <c r="BG142" s="152">
        <f t="shared" si="6"/>
        <v>0</v>
      </c>
      <c r="BH142" s="152">
        <f t="shared" si="7"/>
        <v>0</v>
      </c>
      <c r="BI142" s="152">
        <f t="shared" si="8"/>
        <v>0</v>
      </c>
      <c r="BJ142" s="13" t="s">
        <v>84</v>
      </c>
      <c r="BK142" s="152">
        <f t="shared" si="9"/>
        <v>0</v>
      </c>
      <c r="BL142" s="13" t="s">
        <v>109</v>
      </c>
      <c r="BM142" s="151" t="s">
        <v>287</v>
      </c>
    </row>
    <row r="143" spans="2:65" s="1" customFormat="1" ht="24.25" customHeight="1">
      <c r="B143" s="138"/>
      <c r="C143" s="139" t="s">
        <v>115</v>
      </c>
      <c r="D143" s="139" t="s">
        <v>195</v>
      </c>
      <c r="E143" s="140" t="s">
        <v>288</v>
      </c>
      <c r="F143" s="141" t="s">
        <v>289</v>
      </c>
      <c r="G143" s="142" t="s">
        <v>234</v>
      </c>
      <c r="H143" s="143">
        <v>43.52</v>
      </c>
      <c r="I143" s="144"/>
      <c r="J143" s="145">
        <f t="shared" si="0"/>
        <v>0</v>
      </c>
      <c r="K143" s="146"/>
      <c r="L143" s="28"/>
      <c r="M143" s="147" t="s">
        <v>1</v>
      </c>
      <c r="N143" s="148" t="s">
        <v>38</v>
      </c>
      <c r="P143" s="149">
        <f t="shared" si="1"/>
        <v>0</v>
      </c>
      <c r="Q143" s="149">
        <v>8.8800000000000007E-3</v>
      </c>
      <c r="R143" s="149">
        <f t="shared" si="2"/>
        <v>0.38645760000000007</v>
      </c>
      <c r="S143" s="149">
        <v>0</v>
      </c>
      <c r="T143" s="150">
        <f t="shared" si="3"/>
        <v>0</v>
      </c>
      <c r="AR143" s="151" t="s">
        <v>109</v>
      </c>
      <c r="AT143" s="151" t="s">
        <v>195</v>
      </c>
      <c r="AU143" s="151" t="s">
        <v>84</v>
      </c>
      <c r="AY143" s="13" t="s">
        <v>193</v>
      </c>
      <c r="BE143" s="152">
        <f t="shared" si="4"/>
        <v>0</v>
      </c>
      <c r="BF143" s="152">
        <f t="shared" si="5"/>
        <v>0</v>
      </c>
      <c r="BG143" s="152">
        <f t="shared" si="6"/>
        <v>0</v>
      </c>
      <c r="BH143" s="152">
        <f t="shared" si="7"/>
        <v>0</v>
      </c>
      <c r="BI143" s="152">
        <f t="shared" si="8"/>
        <v>0</v>
      </c>
      <c r="BJ143" s="13" t="s">
        <v>84</v>
      </c>
      <c r="BK143" s="152">
        <f t="shared" si="9"/>
        <v>0</v>
      </c>
      <c r="BL143" s="13" t="s">
        <v>109</v>
      </c>
      <c r="BM143" s="151" t="s">
        <v>290</v>
      </c>
    </row>
    <row r="144" spans="2:65" s="1" customFormat="1" ht="24.25" customHeight="1">
      <c r="B144" s="138"/>
      <c r="C144" s="139" t="s">
        <v>160</v>
      </c>
      <c r="D144" s="139" t="s">
        <v>195</v>
      </c>
      <c r="E144" s="140" t="s">
        <v>291</v>
      </c>
      <c r="F144" s="141" t="s">
        <v>292</v>
      </c>
      <c r="G144" s="142" t="s">
        <v>234</v>
      </c>
      <c r="H144" s="143">
        <v>43.52</v>
      </c>
      <c r="I144" s="144"/>
      <c r="J144" s="145">
        <f t="shared" si="0"/>
        <v>0</v>
      </c>
      <c r="K144" s="146"/>
      <c r="L144" s="28"/>
      <c r="M144" s="147" t="s">
        <v>1</v>
      </c>
      <c r="N144" s="148" t="s">
        <v>38</v>
      </c>
      <c r="P144" s="149">
        <f t="shared" si="1"/>
        <v>0</v>
      </c>
      <c r="Q144" s="149">
        <v>0</v>
      </c>
      <c r="R144" s="149">
        <f t="shared" si="2"/>
        <v>0</v>
      </c>
      <c r="S144" s="149">
        <v>0</v>
      </c>
      <c r="T144" s="150">
        <f t="shared" si="3"/>
        <v>0</v>
      </c>
      <c r="AR144" s="151" t="s">
        <v>109</v>
      </c>
      <c r="AT144" s="151" t="s">
        <v>195</v>
      </c>
      <c r="AU144" s="151" t="s">
        <v>84</v>
      </c>
      <c r="AY144" s="13" t="s">
        <v>193</v>
      </c>
      <c r="BE144" s="152">
        <f t="shared" si="4"/>
        <v>0</v>
      </c>
      <c r="BF144" s="152">
        <f t="shared" si="5"/>
        <v>0</v>
      </c>
      <c r="BG144" s="152">
        <f t="shared" si="6"/>
        <v>0</v>
      </c>
      <c r="BH144" s="152">
        <f t="shared" si="7"/>
        <v>0</v>
      </c>
      <c r="BI144" s="152">
        <f t="shared" si="8"/>
        <v>0</v>
      </c>
      <c r="BJ144" s="13" t="s">
        <v>84</v>
      </c>
      <c r="BK144" s="152">
        <f t="shared" si="9"/>
        <v>0</v>
      </c>
      <c r="BL144" s="13" t="s">
        <v>109</v>
      </c>
      <c r="BM144" s="151" t="s">
        <v>293</v>
      </c>
    </row>
    <row r="145" spans="2:65" s="1" customFormat="1" ht="16.5" customHeight="1">
      <c r="B145" s="138"/>
      <c r="C145" s="139" t="s">
        <v>163</v>
      </c>
      <c r="D145" s="139" t="s">
        <v>195</v>
      </c>
      <c r="E145" s="140" t="s">
        <v>294</v>
      </c>
      <c r="F145" s="141" t="s">
        <v>295</v>
      </c>
      <c r="G145" s="142" t="s">
        <v>296</v>
      </c>
      <c r="H145" s="143">
        <v>1.1000000000000001</v>
      </c>
      <c r="I145" s="144"/>
      <c r="J145" s="145">
        <f t="shared" si="0"/>
        <v>0</v>
      </c>
      <c r="K145" s="146"/>
      <c r="L145" s="28"/>
      <c r="M145" s="147" t="s">
        <v>1</v>
      </c>
      <c r="N145" s="148" t="s">
        <v>38</v>
      </c>
      <c r="P145" s="149">
        <f t="shared" si="1"/>
        <v>0</v>
      </c>
      <c r="Q145" s="149">
        <v>1.01895</v>
      </c>
      <c r="R145" s="149">
        <f t="shared" si="2"/>
        <v>1.1208450000000001</v>
      </c>
      <c r="S145" s="149">
        <v>0</v>
      </c>
      <c r="T145" s="150">
        <f t="shared" si="3"/>
        <v>0</v>
      </c>
      <c r="AR145" s="151" t="s">
        <v>109</v>
      </c>
      <c r="AT145" s="151" t="s">
        <v>195</v>
      </c>
      <c r="AU145" s="151" t="s">
        <v>84</v>
      </c>
      <c r="AY145" s="13" t="s">
        <v>193</v>
      </c>
      <c r="BE145" s="152">
        <f t="shared" si="4"/>
        <v>0</v>
      </c>
      <c r="BF145" s="152">
        <f t="shared" si="5"/>
        <v>0</v>
      </c>
      <c r="BG145" s="152">
        <f t="shared" si="6"/>
        <v>0</v>
      </c>
      <c r="BH145" s="152">
        <f t="shared" si="7"/>
        <v>0</v>
      </c>
      <c r="BI145" s="152">
        <f t="shared" si="8"/>
        <v>0</v>
      </c>
      <c r="BJ145" s="13" t="s">
        <v>84</v>
      </c>
      <c r="BK145" s="152">
        <f t="shared" si="9"/>
        <v>0</v>
      </c>
      <c r="BL145" s="13" t="s">
        <v>109</v>
      </c>
      <c r="BM145" s="151" t="s">
        <v>297</v>
      </c>
    </row>
    <row r="146" spans="2:65" s="1" customFormat="1" ht="16.5" customHeight="1">
      <c r="B146" s="138"/>
      <c r="C146" s="139" t="s">
        <v>221</v>
      </c>
      <c r="D146" s="139" t="s">
        <v>195</v>
      </c>
      <c r="E146" s="140" t="s">
        <v>298</v>
      </c>
      <c r="F146" s="141" t="s">
        <v>299</v>
      </c>
      <c r="G146" s="142" t="s">
        <v>296</v>
      </c>
      <c r="H146" s="143">
        <v>1.1000000000000001</v>
      </c>
      <c r="I146" s="144"/>
      <c r="J146" s="145">
        <f t="shared" si="0"/>
        <v>0</v>
      </c>
      <c r="K146" s="146"/>
      <c r="L146" s="28"/>
      <c r="M146" s="147" t="s">
        <v>1</v>
      </c>
      <c r="N146" s="148" t="s">
        <v>38</v>
      </c>
      <c r="P146" s="149">
        <f t="shared" si="1"/>
        <v>0</v>
      </c>
      <c r="Q146" s="149">
        <v>1.8950000000000002E-2</v>
      </c>
      <c r="R146" s="149">
        <f t="shared" si="2"/>
        <v>2.0845000000000002E-2</v>
      </c>
      <c r="S146" s="149">
        <v>0</v>
      </c>
      <c r="T146" s="150">
        <f t="shared" si="3"/>
        <v>0</v>
      </c>
      <c r="AR146" s="151" t="s">
        <v>109</v>
      </c>
      <c r="AT146" s="151" t="s">
        <v>195</v>
      </c>
      <c r="AU146" s="151" t="s">
        <v>84</v>
      </c>
      <c r="AY146" s="13" t="s">
        <v>193</v>
      </c>
      <c r="BE146" s="152">
        <f t="shared" si="4"/>
        <v>0</v>
      </c>
      <c r="BF146" s="152">
        <f t="shared" si="5"/>
        <v>0</v>
      </c>
      <c r="BG146" s="152">
        <f t="shared" si="6"/>
        <v>0</v>
      </c>
      <c r="BH146" s="152">
        <f t="shared" si="7"/>
        <v>0</v>
      </c>
      <c r="BI146" s="152">
        <f t="shared" si="8"/>
        <v>0</v>
      </c>
      <c r="BJ146" s="13" t="s">
        <v>84</v>
      </c>
      <c r="BK146" s="152">
        <f t="shared" si="9"/>
        <v>0</v>
      </c>
      <c r="BL146" s="13" t="s">
        <v>109</v>
      </c>
      <c r="BM146" s="151" t="s">
        <v>300</v>
      </c>
    </row>
    <row r="147" spans="2:65" s="11" customFormat="1" ht="22.75" customHeight="1">
      <c r="B147" s="126"/>
      <c r="D147" s="127" t="s">
        <v>71</v>
      </c>
      <c r="E147" s="136" t="s">
        <v>106</v>
      </c>
      <c r="F147" s="136" t="s">
        <v>301</v>
      </c>
      <c r="I147" s="129"/>
      <c r="J147" s="137">
        <f>BK147</f>
        <v>0</v>
      </c>
      <c r="L147" s="126"/>
      <c r="M147" s="131"/>
      <c r="P147" s="132">
        <f>SUM(P148:P161)</f>
        <v>0</v>
      </c>
      <c r="R147" s="132">
        <f>SUM(R148:R161)</f>
        <v>28.284575420000003</v>
      </c>
      <c r="T147" s="133">
        <f>SUM(T148:T161)</f>
        <v>0</v>
      </c>
      <c r="AR147" s="127" t="s">
        <v>76</v>
      </c>
      <c r="AT147" s="134" t="s">
        <v>71</v>
      </c>
      <c r="AU147" s="134" t="s">
        <v>76</v>
      </c>
      <c r="AY147" s="127" t="s">
        <v>193</v>
      </c>
      <c r="BK147" s="135">
        <f>SUM(BK148:BK161)</f>
        <v>0</v>
      </c>
    </row>
    <row r="148" spans="2:65" s="1" customFormat="1" ht="33" customHeight="1">
      <c r="B148" s="138"/>
      <c r="C148" s="139" t="s">
        <v>225</v>
      </c>
      <c r="D148" s="139" t="s">
        <v>195</v>
      </c>
      <c r="E148" s="140" t="s">
        <v>302</v>
      </c>
      <c r="F148" s="141" t="s">
        <v>303</v>
      </c>
      <c r="G148" s="142" t="s">
        <v>257</v>
      </c>
      <c r="H148" s="143">
        <v>6</v>
      </c>
      <c r="I148" s="144"/>
      <c r="J148" s="145">
        <f t="shared" ref="J148:J161" si="10">ROUND(I148*H148,2)</f>
        <v>0</v>
      </c>
      <c r="K148" s="146"/>
      <c r="L148" s="28"/>
      <c r="M148" s="147" t="s">
        <v>1</v>
      </c>
      <c r="N148" s="148" t="s">
        <v>38</v>
      </c>
      <c r="P148" s="149">
        <f t="shared" ref="P148:P161" si="11">O148*H148</f>
        <v>0</v>
      </c>
      <c r="Q148" s="149">
        <v>0</v>
      </c>
      <c r="R148" s="149">
        <f t="shared" ref="R148:R161" si="12">Q148*H148</f>
        <v>0</v>
      </c>
      <c r="S148" s="149">
        <v>0</v>
      </c>
      <c r="T148" s="150">
        <f t="shared" ref="T148:T161" si="13">S148*H148</f>
        <v>0</v>
      </c>
      <c r="AR148" s="151" t="s">
        <v>109</v>
      </c>
      <c r="AT148" s="151" t="s">
        <v>195</v>
      </c>
      <c r="AU148" s="151" t="s">
        <v>84</v>
      </c>
      <c r="AY148" s="13" t="s">
        <v>193</v>
      </c>
      <c r="BE148" s="152">
        <f t="shared" ref="BE148:BE161" si="14">IF(N148="základná",J148,0)</f>
        <v>0</v>
      </c>
      <c r="BF148" s="152">
        <f t="shared" ref="BF148:BF161" si="15">IF(N148="znížená",J148,0)</f>
        <v>0</v>
      </c>
      <c r="BG148" s="152">
        <f t="shared" ref="BG148:BG161" si="16">IF(N148="zákl. prenesená",J148,0)</f>
        <v>0</v>
      </c>
      <c r="BH148" s="152">
        <f t="shared" ref="BH148:BH161" si="17">IF(N148="zníž. prenesená",J148,0)</f>
        <v>0</v>
      </c>
      <c r="BI148" s="152">
        <f t="shared" ref="BI148:BI161" si="18">IF(N148="nulová",J148,0)</f>
        <v>0</v>
      </c>
      <c r="BJ148" s="13" t="s">
        <v>84</v>
      </c>
      <c r="BK148" s="152">
        <f t="shared" ref="BK148:BK161" si="19">ROUND(I148*H148,2)</f>
        <v>0</v>
      </c>
      <c r="BL148" s="13" t="s">
        <v>109</v>
      </c>
      <c r="BM148" s="151" t="s">
        <v>304</v>
      </c>
    </row>
    <row r="149" spans="2:65" s="1" customFormat="1" ht="24.25" customHeight="1">
      <c r="B149" s="138"/>
      <c r="C149" s="139" t="s">
        <v>81</v>
      </c>
      <c r="D149" s="139" t="s">
        <v>195</v>
      </c>
      <c r="E149" s="140" t="s">
        <v>305</v>
      </c>
      <c r="F149" s="141" t="s">
        <v>306</v>
      </c>
      <c r="G149" s="142" t="s">
        <v>296</v>
      </c>
      <c r="H149" s="143">
        <v>0.215</v>
      </c>
      <c r="I149" s="144"/>
      <c r="J149" s="145">
        <f t="shared" si="10"/>
        <v>0</v>
      </c>
      <c r="K149" s="146"/>
      <c r="L149" s="28"/>
      <c r="M149" s="147" t="s">
        <v>1</v>
      </c>
      <c r="N149" s="148" t="s">
        <v>38</v>
      </c>
      <c r="P149" s="149">
        <f t="shared" si="11"/>
        <v>0</v>
      </c>
      <c r="Q149" s="149">
        <v>1.01953</v>
      </c>
      <c r="R149" s="149">
        <f t="shared" si="12"/>
        <v>0.21919895</v>
      </c>
      <c r="S149" s="149">
        <v>0</v>
      </c>
      <c r="T149" s="150">
        <f t="shared" si="13"/>
        <v>0</v>
      </c>
      <c r="AR149" s="151" t="s">
        <v>109</v>
      </c>
      <c r="AT149" s="151" t="s">
        <v>195</v>
      </c>
      <c r="AU149" s="151" t="s">
        <v>84</v>
      </c>
      <c r="AY149" s="13" t="s">
        <v>193</v>
      </c>
      <c r="BE149" s="152">
        <f t="shared" si="14"/>
        <v>0</v>
      </c>
      <c r="BF149" s="152">
        <f t="shared" si="15"/>
        <v>0</v>
      </c>
      <c r="BG149" s="152">
        <f t="shared" si="16"/>
        <v>0</v>
      </c>
      <c r="BH149" s="152">
        <f t="shared" si="17"/>
        <v>0</v>
      </c>
      <c r="BI149" s="152">
        <f t="shared" si="18"/>
        <v>0</v>
      </c>
      <c r="BJ149" s="13" t="s">
        <v>84</v>
      </c>
      <c r="BK149" s="152">
        <f t="shared" si="19"/>
        <v>0</v>
      </c>
      <c r="BL149" s="13" t="s">
        <v>109</v>
      </c>
      <c r="BM149" s="151" t="s">
        <v>307</v>
      </c>
    </row>
    <row r="150" spans="2:65" s="1" customFormat="1" ht="24.25" customHeight="1">
      <c r="B150" s="138"/>
      <c r="C150" s="139" t="s">
        <v>86</v>
      </c>
      <c r="D150" s="139" t="s">
        <v>195</v>
      </c>
      <c r="E150" s="140" t="s">
        <v>308</v>
      </c>
      <c r="F150" s="141" t="s">
        <v>309</v>
      </c>
      <c r="G150" s="142" t="s">
        <v>234</v>
      </c>
      <c r="H150" s="143">
        <v>6.5940000000000003</v>
      </c>
      <c r="I150" s="144"/>
      <c r="J150" s="145">
        <f t="shared" si="10"/>
        <v>0</v>
      </c>
      <c r="K150" s="146"/>
      <c r="L150" s="28"/>
      <c r="M150" s="147" t="s">
        <v>1</v>
      </c>
      <c r="N150" s="148" t="s">
        <v>38</v>
      </c>
      <c r="P150" s="149">
        <f t="shared" si="11"/>
        <v>0</v>
      </c>
      <c r="Q150" s="149">
        <v>2.9199999999999999E-3</v>
      </c>
      <c r="R150" s="149">
        <f t="shared" si="12"/>
        <v>1.9254480000000001E-2</v>
      </c>
      <c r="S150" s="149">
        <v>0</v>
      </c>
      <c r="T150" s="150">
        <f t="shared" si="13"/>
        <v>0</v>
      </c>
      <c r="AR150" s="151" t="s">
        <v>109</v>
      </c>
      <c r="AT150" s="151" t="s">
        <v>195</v>
      </c>
      <c r="AU150" s="151" t="s">
        <v>84</v>
      </c>
      <c r="AY150" s="13" t="s">
        <v>193</v>
      </c>
      <c r="BE150" s="152">
        <f t="shared" si="14"/>
        <v>0</v>
      </c>
      <c r="BF150" s="152">
        <f t="shared" si="15"/>
        <v>0</v>
      </c>
      <c r="BG150" s="152">
        <f t="shared" si="16"/>
        <v>0</v>
      </c>
      <c r="BH150" s="152">
        <f t="shared" si="17"/>
        <v>0</v>
      </c>
      <c r="BI150" s="152">
        <f t="shared" si="18"/>
        <v>0</v>
      </c>
      <c r="BJ150" s="13" t="s">
        <v>84</v>
      </c>
      <c r="BK150" s="152">
        <f t="shared" si="19"/>
        <v>0</v>
      </c>
      <c r="BL150" s="13" t="s">
        <v>109</v>
      </c>
      <c r="BM150" s="151" t="s">
        <v>310</v>
      </c>
    </row>
    <row r="151" spans="2:65" s="1" customFormat="1" ht="24.25" customHeight="1">
      <c r="B151" s="138"/>
      <c r="C151" s="139" t="s">
        <v>89</v>
      </c>
      <c r="D151" s="139" t="s">
        <v>195</v>
      </c>
      <c r="E151" s="140" t="s">
        <v>311</v>
      </c>
      <c r="F151" s="141" t="s">
        <v>312</v>
      </c>
      <c r="G151" s="142" t="s">
        <v>234</v>
      </c>
      <c r="H151" s="143">
        <v>6.5940000000000003</v>
      </c>
      <c r="I151" s="144"/>
      <c r="J151" s="145">
        <f t="shared" si="10"/>
        <v>0</v>
      </c>
      <c r="K151" s="146"/>
      <c r="L151" s="28"/>
      <c r="M151" s="147" t="s">
        <v>1</v>
      </c>
      <c r="N151" s="148" t="s">
        <v>38</v>
      </c>
      <c r="P151" s="149">
        <f t="shared" si="11"/>
        <v>0</v>
      </c>
      <c r="Q151" s="149">
        <v>0</v>
      </c>
      <c r="R151" s="149">
        <f t="shared" si="12"/>
        <v>0</v>
      </c>
      <c r="S151" s="149">
        <v>0</v>
      </c>
      <c r="T151" s="150">
        <f t="shared" si="13"/>
        <v>0</v>
      </c>
      <c r="AR151" s="151" t="s">
        <v>109</v>
      </c>
      <c r="AT151" s="151" t="s">
        <v>195</v>
      </c>
      <c r="AU151" s="151" t="s">
        <v>84</v>
      </c>
      <c r="AY151" s="13" t="s">
        <v>193</v>
      </c>
      <c r="BE151" s="152">
        <f t="shared" si="14"/>
        <v>0</v>
      </c>
      <c r="BF151" s="152">
        <f t="shared" si="15"/>
        <v>0</v>
      </c>
      <c r="BG151" s="152">
        <f t="shared" si="16"/>
        <v>0</v>
      </c>
      <c r="BH151" s="152">
        <f t="shared" si="17"/>
        <v>0</v>
      </c>
      <c r="BI151" s="152">
        <f t="shared" si="18"/>
        <v>0</v>
      </c>
      <c r="BJ151" s="13" t="s">
        <v>84</v>
      </c>
      <c r="BK151" s="152">
        <f t="shared" si="19"/>
        <v>0</v>
      </c>
      <c r="BL151" s="13" t="s">
        <v>109</v>
      </c>
      <c r="BM151" s="151" t="s">
        <v>313</v>
      </c>
    </row>
    <row r="152" spans="2:65" s="1" customFormat="1" ht="33" customHeight="1">
      <c r="B152" s="138"/>
      <c r="C152" s="139" t="s">
        <v>92</v>
      </c>
      <c r="D152" s="139" t="s">
        <v>195</v>
      </c>
      <c r="E152" s="140" t="s">
        <v>314</v>
      </c>
      <c r="F152" s="141" t="s">
        <v>315</v>
      </c>
      <c r="G152" s="142" t="s">
        <v>257</v>
      </c>
      <c r="H152" s="143">
        <v>7</v>
      </c>
      <c r="I152" s="144"/>
      <c r="J152" s="145">
        <f t="shared" si="10"/>
        <v>0</v>
      </c>
      <c r="K152" s="146"/>
      <c r="L152" s="28"/>
      <c r="M152" s="147" t="s">
        <v>1</v>
      </c>
      <c r="N152" s="148" t="s">
        <v>38</v>
      </c>
      <c r="P152" s="149">
        <f t="shared" si="11"/>
        <v>0</v>
      </c>
      <c r="Q152" s="149">
        <v>0.18223</v>
      </c>
      <c r="R152" s="149">
        <f t="shared" si="12"/>
        <v>1.2756099999999999</v>
      </c>
      <c r="S152" s="149">
        <v>0</v>
      </c>
      <c r="T152" s="150">
        <f t="shared" si="13"/>
        <v>0</v>
      </c>
      <c r="AR152" s="151" t="s">
        <v>109</v>
      </c>
      <c r="AT152" s="151" t="s">
        <v>195</v>
      </c>
      <c r="AU152" s="151" t="s">
        <v>84</v>
      </c>
      <c r="AY152" s="13" t="s">
        <v>193</v>
      </c>
      <c r="BE152" s="152">
        <f t="shared" si="14"/>
        <v>0</v>
      </c>
      <c r="BF152" s="152">
        <f t="shared" si="15"/>
        <v>0</v>
      </c>
      <c r="BG152" s="152">
        <f t="shared" si="16"/>
        <v>0</v>
      </c>
      <c r="BH152" s="152">
        <f t="shared" si="17"/>
        <v>0</v>
      </c>
      <c r="BI152" s="152">
        <f t="shared" si="18"/>
        <v>0</v>
      </c>
      <c r="BJ152" s="13" t="s">
        <v>84</v>
      </c>
      <c r="BK152" s="152">
        <f t="shared" si="19"/>
        <v>0</v>
      </c>
      <c r="BL152" s="13" t="s">
        <v>109</v>
      </c>
      <c r="BM152" s="151" t="s">
        <v>316</v>
      </c>
    </row>
    <row r="153" spans="2:65" s="1" customFormat="1" ht="24.25" customHeight="1">
      <c r="B153" s="138"/>
      <c r="C153" s="139" t="s">
        <v>95</v>
      </c>
      <c r="D153" s="139" t="s">
        <v>195</v>
      </c>
      <c r="E153" s="140" t="s">
        <v>317</v>
      </c>
      <c r="F153" s="141" t="s">
        <v>318</v>
      </c>
      <c r="G153" s="142" t="s">
        <v>319</v>
      </c>
      <c r="H153" s="143">
        <v>32</v>
      </c>
      <c r="I153" s="144"/>
      <c r="J153" s="145">
        <f t="shared" si="10"/>
        <v>0</v>
      </c>
      <c r="K153" s="146"/>
      <c r="L153" s="28"/>
      <c r="M153" s="147" t="s">
        <v>1</v>
      </c>
      <c r="N153" s="148" t="s">
        <v>38</v>
      </c>
      <c r="P153" s="149">
        <f t="shared" si="11"/>
        <v>0</v>
      </c>
      <c r="Q153" s="149">
        <v>0.18440000000000001</v>
      </c>
      <c r="R153" s="149">
        <f t="shared" si="12"/>
        <v>5.9008000000000003</v>
      </c>
      <c r="S153" s="149">
        <v>0</v>
      </c>
      <c r="T153" s="150">
        <f t="shared" si="13"/>
        <v>0</v>
      </c>
      <c r="AR153" s="151" t="s">
        <v>109</v>
      </c>
      <c r="AT153" s="151" t="s">
        <v>195</v>
      </c>
      <c r="AU153" s="151" t="s">
        <v>84</v>
      </c>
      <c r="AY153" s="13" t="s">
        <v>193</v>
      </c>
      <c r="BE153" s="152">
        <f t="shared" si="14"/>
        <v>0</v>
      </c>
      <c r="BF153" s="152">
        <f t="shared" si="15"/>
        <v>0</v>
      </c>
      <c r="BG153" s="152">
        <f t="shared" si="16"/>
        <v>0</v>
      </c>
      <c r="BH153" s="152">
        <f t="shared" si="17"/>
        <v>0</v>
      </c>
      <c r="BI153" s="152">
        <f t="shared" si="18"/>
        <v>0</v>
      </c>
      <c r="BJ153" s="13" t="s">
        <v>84</v>
      </c>
      <c r="BK153" s="152">
        <f t="shared" si="19"/>
        <v>0</v>
      </c>
      <c r="BL153" s="13" t="s">
        <v>109</v>
      </c>
      <c r="BM153" s="151" t="s">
        <v>320</v>
      </c>
    </row>
    <row r="154" spans="2:65" s="1" customFormat="1" ht="16.5" customHeight="1">
      <c r="B154" s="138"/>
      <c r="C154" s="153" t="s">
        <v>98</v>
      </c>
      <c r="D154" s="153" t="s">
        <v>236</v>
      </c>
      <c r="E154" s="154" t="s">
        <v>321</v>
      </c>
      <c r="F154" s="155" t="s">
        <v>322</v>
      </c>
      <c r="G154" s="156" t="s">
        <v>319</v>
      </c>
      <c r="H154" s="157">
        <v>32</v>
      </c>
      <c r="I154" s="158"/>
      <c r="J154" s="159">
        <f t="shared" si="10"/>
        <v>0</v>
      </c>
      <c r="K154" s="160"/>
      <c r="L154" s="161"/>
      <c r="M154" s="162" t="s">
        <v>1</v>
      </c>
      <c r="N154" s="163" t="s">
        <v>38</v>
      </c>
      <c r="P154" s="149">
        <f t="shared" si="11"/>
        <v>0</v>
      </c>
      <c r="Q154" s="149">
        <v>0.27200000000000002</v>
      </c>
      <c r="R154" s="149">
        <f t="shared" si="12"/>
        <v>8.7040000000000006</v>
      </c>
      <c r="S154" s="149">
        <v>0</v>
      </c>
      <c r="T154" s="150">
        <f t="shared" si="13"/>
        <v>0</v>
      </c>
      <c r="AR154" s="151" t="s">
        <v>163</v>
      </c>
      <c r="AT154" s="151" t="s">
        <v>236</v>
      </c>
      <c r="AU154" s="151" t="s">
        <v>84</v>
      </c>
      <c r="AY154" s="13" t="s">
        <v>193</v>
      </c>
      <c r="BE154" s="152">
        <f t="shared" si="14"/>
        <v>0</v>
      </c>
      <c r="BF154" s="152">
        <f t="shared" si="15"/>
        <v>0</v>
      </c>
      <c r="BG154" s="152">
        <f t="shared" si="16"/>
        <v>0</v>
      </c>
      <c r="BH154" s="152">
        <f t="shared" si="17"/>
        <v>0</v>
      </c>
      <c r="BI154" s="152">
        <f t="shared" si="18"/>
        <v>0</v>
      </c>
      <c r="BJ154" s="13" t="s">
        <v>84</v>
      </c>
      <c r="BK154" s="152">
        <f t="shared" si="19"/>
        <v>0</v>
      </c>
      <c r="BL154" s="13" t="s">
        <v>109</v>
      </c>
      <c r="BM154" s="151" t="s">
        <v>323</v>
      </c>
    </row>
    <row r="155" spans="2:65" s="1" customFormat="1" ht="24.25" customHeight="1">
      <c r="B155" s="138"/>
      <c r="C155" s="139" t="s">
        <v>101</v>
      </c>
      <c r="D155" s="139" t="s">
        <v>195</v>
      </c>
      <c r="E155" s="140" t="s">
        <v>324</v>
      </c>
      <c r="F155" s="141" t="s">
        <v>325</v>
      </c>
      <c r="G155" s="142" t="s">
        <v>198</v>
      </c>
      <c r="H155" s="143">
        <v>2.399</v>
      </c>
      <c r="I155" s="144"/>
      <c r="J155" s="145">
        <f t="shared" si="10"/>
        <v>0</v>
      </c>
      <c r="K155" s="146"/>
      <c r="L155" s="28"/>
      <c r="M155" s="147" t="s">
        <v>1</v>
      </c>
      <c r="N155" s="148" t="s">
        <v>38</v>
      </c>
      <c r="P155" s="149">
        <f t="shared" si="11"/>
        <v>0</v>
      </c>
      <c r="Q155" s="149">
        <v>2.2957100000000001</v>
      </c>
      <c r="R155" s="149">
        <f t="shared" si="12"/>
        <v>5.5074082900000008</v>
      </c>
      <c r="S155" s="149">
        <v>0</v>
      </c>
      <c r="T155" s="150">
        <f t="shared" si="13"/>
        <v>0</v>
      </c>
      <c r="AR155" s="151" t="s">
        <v>109</v>
      </c>
      <c r="AT155" s="151" t="s">
        <v>195</v>
      </c>
      <c r="AU155" s="151" t="s">
        <v>84</v>
      </c>
      <c r="AY155" s="13" t="s">
        <v>193</v>
      </c>
      <c r="BE155" s="152">
        <f t="shared" si="14"/>
        <v>0</v>
      </c>
      <c r="BF155" s="152">
        <f t="shared" si="15"/>
        <v>0</v>
      </c>
      <c r="BG155" s="152">
        <f t="shared" si="16"/>
        <v>0</v>
      </c>
      <c r="BH155" s="152">
        <f t="shared" si="17"/>
        <v>0</v>
      </c>
      <c r="BI155" s="152">
        <f t="shared" si="18"/>
        <v>0</v>
      </c>
      <c r="BJ155" s="13" t="s">
        <v>84</v>
      </c>
      <c r="BK155" s="152">
        <f t="shared" si="19"/>
        <v>0</v>
      </c>
      <c r="BL155" s="13" t="s">
        <v>109</v>
      </c>
      <c r="BM155" s="151" t="s">
        <v>326</v>
      </c>
    </row>
    <row r="156" spans="2:65" s="1" customFormat="1" ht="24.25" customHeight="1">
      <c r="B156" s="138"/>
      <c r="C156" s="139" t="s">
        <v>254</v>
      </c>
      <c r="D156" s="139" t="s">
        <v>195</v>
      </c>
      <c r="E156" s="140" t="s">
        <v>327</v>
      </c>
      <c r="F156" s="141" t="s">
        <v>328</v>
      </c>
      <c r="G156" s="142" t="s">
        <v>234</v>
      </c>
      <c r="H156" s="143">
        <v>15.99</v>
      </c>
      <c r="I156" s="144"/>
      <c r="J156" s="145">
        <f t="shared" si="10"/>
        <v>0</v>
      </c>
      <c r="K156" s="146"/>
      <c r="L156" s="28"/>
      <c r="M156" s="147" t="s">
        <v>1</v>
      </c>
      <c r="N156" s="148" t="s">
        <v>38</v>
      </c>
      <c r="P156" s="149">
        <f t="shared" si="11"/>
        <v>0</v>
      </c>
      <c r="Q156" s="149">
        <v>4.2199999999999998E-3</v>
      </c>
      <c r="R156" s="149">
        <f t="shared" si="12"/>
        <v>6.7477800000000004E-2</v>
      </c>
      <c r="S156" s="149">
        <v>0</v>
      </c>
      <c r="T156" s="150">
        <f t="shared" si="13"/>
        <v>0</v>
      </c>
      <c r="AR156" s="151" t="s">
        <v>109</v>
      </c>
      <c r="AT156" s="151" t="s">
        <v>195</v>
      </c>
      <c r="AU156" s="151" t="s">
        <v>84</v>
      </c>
      <c r="AY156" s="13" t="s">
        <v>193</v>
      </c>
      <c r="BE156" s="152">
        <f t="shared" si="14"/>
        <v>0</v>
      </c>
      <c r="BF156" s="152">
        <f t="shared" si="15"/>
        <v>0</v>
      </c>
      <c r="BG156" s="152">
        <f t="shared" si="16"/>
        <v>0</v>
      </c>
      <c r="BH156" s="152">
        <f t="shared" si="17"/>
        <v>0</v>
      </c>
      <c r="BI156" s="152">
        <f t="shared" si="18"/>
        <v>0</v>
      </c>
      <c r="BJ156" s="13" t="s">
        <v>84</v>
      </c>
      <c r="BK156" s="152">
        <f t="shared" si="19"/>
        <v>0</v>
      </c>
      <c r="BL156" s="13" t="s">
        <v>109</v>
      </c>
      <c r="BM156" s="151" t="s">
        <v>329</v>
      </c>
    </row>
    <row r="157" spans="2:65" s="1" customFormat="1" ht="24.25" customHeight="1">
      <c r="B157" s="138"/>
      <c r="C157" s="139" t="s">
        <v>330</v>
      </c>
      <c r="D157" s="139" t="s">
        <v>195</v>
      </c>
      <c r="E157" s="140" t="s">
        <v>331</v>
      </c>
      <c r="F157" s="141" t="s">
        <v>332</v>
      </c>
      <c r="G157" s="142" t="s">
        <v>234</v>
      </c>
      <c r="H157" s="143">
        <v>2.399</v>
      </c>
      <c r="I157" s="144"/>
      <c r="J157" s="145">
        <f t="shared" si="10"/>
        <v>0</v>
      </c>
      <c r="K157" s="146"/>
      <c r="L157" s="28"/>
      <c r="M157" s="147" t="s">
        <v>1</v>
      </c>
      <c r="N157" s="148" t="s">
        <v>38</v>
      </c>
      <c r="P157" s="149">
        <f t="shared" si="11"/>
        <v>0</v>
      </c>
      <c r="Q157" s="149">
        <v>0</v>
      </c>
      <c r="R157" s="149">
        <f t="shared" si="12"/>
        <v>0</v>
      </c>
      <c r="S157" s="149">
        <v>0</v>
      </c>
      <c r="T157" s="150">
        <f t="shared" si="13"/>
        <v>0</v>
      </c>
      <c r="AR157" s="151" t="s">
        <v>109</v>
      </c>
      <c r="AT157" s="151" t="s">
        <v>195</v>
      </c>
      <c r="AU157" s="151" t="s">
        <v>84</v>
      </c>
      <c r="AY157" s="13" t="s">
        <v>193</v>
      </c>
      <c r="BE157" s="152">
        <f t="shared" si="14"/>
        <v>0</v>
      </c>
      <c r="BF157" s="152">
        <f t="shared" si="15"/>
        <v>0</v>
      </c>
      <c r="BG157" s="152">
        <f t="shared" si="16"/>
        <v>0</v>
      </c>
      <c r="BH157" s="152">
        <f t="shared" si="17"/>
        <v>0</v>
      </c>
      <c r="BI157" s="152">
        <f t="shared" si="18"/>
        <v>0</v>
      </c>
      <c r="BJ157" s="13" t="s">
        <v>84</v>
      </c>
      <c r="BK157" s="152">
        <f t="shared" si="19"/>
        <v>0</v>
      </c>
      <c r="BL157" s="13" t="s">
        <v>109</v>
      </c>
      <c r="BM157" s="151" t="s">
        <v>333</v>
      </c>
    </row>
    <row r="158" spans="2:65" s="1" customFormat="1" ht="24.25" customHeight="1">
      <c r="B158" s="138"/>
      <c r="C158" s="139" t="s">
        <v>334</v>
      </c>
      <c r="D158" s="139" t="s">
        <v>195</v>
      </c>
      <c r="E158" s="140" t="s">
        <v>335</v>
      </c>
      <c r="F158" s="141" t="s">
        <v>336</v>
      </c>
      <c r="G158" s="142" t="s">
        <v>234</v>
      </c>
      <c r="H158" s="143">
        <v>101.736</v>
      </c>
      <c r="I158" s="144"/>
      <c r="J158" s="145">
        <f t="shared" si="10"/>
        <v>0</v>
      </c>
      <c r="K158" s="146"/>
      <c r="L158" s="28"/>
      <c r="M158" s="147" t="s">
        <v>1</v>
      </c>
      <c r="N158" s="148" t="s">
        <v>38</v>
      </c>
      <c r="P158" s="149">
        <f t="shared" si="11"/>
        <v>0</v>
      </c>
      <c r="Q158" s="149">
        <v>9.1500000000000001E-3</v>
      </c>
      <c r="R158" s="149">
        <f t="shared" si="12"/>
        <v>0.93088440000000006</v>
      </c>
      <c r="S158" s="149">
        <v>0</v>
      </c>
      <c r="T158" s="150">
        <f t="shared" si="13"/>
        <v>0</v>
      </c>
      <c r="AR158" s="151" t="s">
        <v>109</v>
      </c>
      <c r="AT158" s="151" t="s">
        <v>195</v>
      </c>
      <c r="AU158" s="151" t="s">
        <v>84</v>
      </c>
      <c r="AY158" s="13" t="s">
        <v>193</v>
      </c>
      <c r="BE158" s="152">
        <f t="shared" si="14"/>
        <v>0</v>
      </c>
      <c r="BF158" s="152">
        <f t="shared" si="15"/>
        <v>0</v>
      </c>
      <c r="BG158" s="152">
        <f t="shared" si="16"/>
        <v>0</v>
      </c>
      <c r="BH158" s="152">
        <f t="shared" si="17"/>
        <v>0</v>
      </c>
      <c r="BI158" s="152">
        <f t="shared" si="18"/>
        <v>0</v>
      </c>
      <c r="BJ158" s="13" t="s">
        <v>84</v>
      </c>
      <c r="BK158" s="152">
        <f t="shared" si="19"/>
        <v>0</v>
      </c>
      <c r="BL158" s="13" t="s">
        <v>109</v>
      </c>
      <c r="BM158" s="151" t="s">
        <v>337</v>
      </c>
    </row>
    <row r="159" spans="2:65" s="1" customFormat="1" ht="24.25" customHeight="1">
      <c r="B159" s="138"/>
      <c r="C159" s="139" t="s">
        <v>338</v>
      </c>
      <c r="D159" s="139" t="s">
        <v>195</v>
      </c>
      <c r="E159" s="140" t="s">
        <v>339</v>
      </c>
      <c r="F159" s="141" t="s">
        <v>340</v>
      </c>
      <c r="G159" s="142" t="s">
        <v>234</v>
      </c>
      <c r="H159" s="143">
        <v>101.736</v>
      </c>
      <c r="I159" s="144"/>
      <c r="J159" s="145">
        <f t="shared" si="10"/>
        <v>0</v>
      </c>
      <c r="K159" s="146"/>
      <c r="L159" s="28"/>
      <c r="M159" s="147" t="s">
        <v>1</v>
      </c>
      <c r="N159" s="148" t="s">
        <v>38</v>
      </c>
      <c r="P159" s="149">
        <f t="shared" si="11"/>
        <v>0</v>
      </c>
      <c r="Q159" s="149">
        <v>0</v>
      </c>
      <c r="R159" s="149">
        <f t="shared" si="12"/>
        <v>0</v>
      </c>
      <c r="S159" s="149">
        <v>0</v>
      </c>
      <c r="T159" s="150">
        <f t="shared" si="13"/>
        <v>0</v>
      </c>
      <c r="AR159" s="151" t="s">
        <v>109</v>
      </c>
      <c r="AT159" s="151" t="s">
        <v>195</v>
      </c>
      <c r="AU159" s="151" t="s">
        <v>84</v>
      </c>
      <c r="AY159" s="13" t="s">
        <v>193</v>
      </c>
      <c r="BE159" s="152">
        <f t="shared" si="14"/>
        <v>0</v>
      </c>
      <c r="BF159" s="152">
        <f t="shared" si="15"/>
        <v>0</v>
      </c>
      <c r="BG159" s="152">
        <f t="shared" si="16"/>
        <v>0</v>
      </c>
      <c r="BH159" s="152">
        <f t="shared" si="17"/>
        <v>0</v>
      </c>
      <c r="BI159" s="152">
        <f t="shared" si="18"/>
        <v>0</v>
      </c>
      <c r="BJ159" s="13" t="s">
        <v>84</v>
      </c>
      <c r="BK159" s="152">
        <f t="shared" si="19"/>
        <v>0</v>
      </c>
      <c r="BL159" s="13" t="s">
        <v>109</v>
      </c>
      <c r="BM159" s="151" t="s">
        <v>341</v>
      </c>
    </row>
    <row r="160" spans="2:65" s="1" customFormat="1" ht="33" customHeight="1">
      <c r="B160" s="138"/>
      <c r="C160" s="139" t="s">
        <v>342</v>
      </c>
      <c r="D160" s="139" t="s">
        <v>195</v>
      </c>
      <c r="E160" s="140" t="s">
        <v>343</v>
      </c>
      <c r="F160" s="141" t="s">
        <v>344</v>
      </c>
      <c r="G160" s="142" t="s">
        <v>296</v>
      </c>
      <c r="H160" s="143">
        <v>0.27800000000000002</v>
      </c>
      <c r="I160" s="144"/>
      <c r="J160" s="145">
        <f t="shared" si="10"/>
        <v>0</v>
      </c>
      <c r="K160" s="146"/>
      <c r="L160" s="28"/>
      <c r="M160" s="147" t="s">
        <v>1</v>
      </c>
      <c r="N160" s="148" t="s">
        <v>38</v>
      </c>
      <c r="P160" s="149">
        <f t="shared" si="11"/>
        <v>0</v>
      </c>
      <c r="Q160" s="149">
        <v>1.002</v>
      </c>
      <c r="R160" s="149">
        <f t="shared" si="12"/>
        <v>0.27855600000000003</v>
      </c>
      <c r="S160" s="149">
        <v>0</v>
      </c>
      <c r="T160" s="150">
        <f t="shared" si="13"/>
        <v>0</v>
      </c>
      <c r="AR160" s="151" t="s">
        <v>109</v>
      </c>
      <c r="AT160" s="151" t="s">
        <v>195</v>
      </c>
      <c r="AU160" s="151" t="s">
        <v>84</v>
      </c>
      <c r="AY160" s="13" t="s">
        <v>193</v>
      </c>
      <c r="BE160" s="152">
        <f t="shared" si="14"/>
        <v>0</v>
      </c>
      <c r="BF160" s="152">
        <f t="shared" si="15"/>
        <v>0</v>
      </c>
      <c r="BG160" s="152">
        <f t="shared" si="16"/>
        <v>0</v>
      </c>
      <c r="BH160" s="152">
        <f t="shared" si="17"/>
        <v>0</v>
      </c>
      <c r="BI160" s="152">
        <f t="shared" si="18"/>
        <v>0</v>
      </c>
      <c r="BJ160" s="13" t="s">
        <v>84</v>
      </c>
      <c r="BK160" s="152">
        <f t="shared" si="19"/>
        <v>0</v>
      </c>
      <c r="BL160" s="13" t="s">
        <v>109</v>
      </c>
      <c r="BM160" s="151" t="s">
        <v>345</v>
      </c>
    </row>
    <row r="161" spans="2:65" s="1" customFormat="1" ht="16.5" customHeight="1">
      <c r="B161" s="138"/>
      <c r="C161" s="139" t="s">
        <v>7</v>
      </c>
      <c r="D161" s="139" t="s">
        <v>195</v>
      </c>
      <c r="E161" s="140" t="s">
        <v>346</v>
      </c>
      <c r="F161" s="141" t="s">
        <v>347</v>
      </c>
      <c r="G161" s="142" t="s">
        <v>198</v>
      </c>
      <c r="H161" s="143">
        <v>2.1859999999999999</v>
      </c>
      <c r="I161" s="144"/>
      <c r="J161" s="145">
        <f t="shared" si="10"/>
        <v>0</v>
      </c>
      <c r="K161" s="146"/>
      <c r="L161" s="28"/>
      <c r="M161" s="147" t="s">
        <v>1</v>
      </c>
      <c r="N161" s="148" t="s">
        <v>38</v>
      </c>
      <c r="P161" s="149">
        <f t="shared" si="11"/>
        <v>0</v>
      </c>
      <c r="Q161" s="149">
        <v>2.4617499999999999</v>
      </c>
      <c r="R161" s="149">
        <f t="shared" si="12"/>
        <v>5.3813854999999995</v>
      </c>
      <c r="S161" s="149">
        <v>0</v>
      </c>
      <c r="T161" s="150">
        <f t="shared" si="13"/>
        <v>0</v>
      </c>
      <c r="AR161" s="151" t="s">
        <v>109</v>
      </c>
      <c r="AT161" s="151" t="s">
        <v>195</v>
      </c>
      <c r="AU161" s="151" t="s">
        <v>84</v>
      </c>
      <c r="AY161" s="13" t="s">
        <v>193</v>
      </c>
      <c r="BE161" s="152">
        <f t="shared" si="14"/>
        <v>0</v>
      </c>
      <c r="BF161" s="152">
        <f t="shared" si="15"/>
        <v>0</v>
      </c>
      <c r="BG161" s="152">
        <f t="shared" si="16"/>
        <v>0</v>
      </c>
      <c r="BH161" s="152">
        <f t="shared" si="17"/>
        <v>0</v>
      </c>
      <c r="BI161" s="152">
        <f t="shared" si="18"/>
        <v>0</v>
      </c>
      <c r="BJ161" s="13" t="s">
        <v>84</v>
      </c>
      <c r="BK161" s="152">
        <f t="shared" si="19"/>
        <v>0</v>
      </c>
      <c r="BL161" s="13" t="s">
        <v>109</v>
      </c>
      <c r="BM161" s="151" t="s">
        <v>348</v>
      </c>
    </row>
    <row r="162" spans="2:65" s="11" customFormat="1" ht="22.75" customHeight="1">
      <c r="B162" s="126"/>
      <c r="D162" s="127" t="s">
        <v>71</v>
      </c>
      <c r="E162" s="136" t="s">
        <v>109</v>
      </c>
      <c r="F162" s="136" t="s">
        <v>349</v>
      </c>
      <c r="I162" s="129"/>
      <c r="J162" s="137">
        <f>BK162</f>
        <v>0</v>
      </c>
      <c r="L162" s="126"/>
      <c r="M162" s="131"/>
      <c r="P162" s="132">
        <f>SUM(P163:P181)</f>
        <v>0</v>
      </c>
      <c r="R162" s="132">
        <f>SUM(R163:R181)</f>
        <v>32.470838060000005</v>
      </c>
      <c r="T162" s="133">
        <f>SUM(T163:T181)</f>
        <v>0</v>
      </c>
      <c r="AR162" s="127" t="s">
        <v>76</v>
      </c>
      <c r="AT162" s="134" t="s">
        <v>71</v>
      </c>
      <c r="AU162" s="134" t="s">
        <v>76</v>
      </c>
      <c r="AY162" s="127" t="s">
        <v>193</v>
      </c>
      <c r="BK162" s="135">
        <f>SUM(BK163:BK181)</f>
        <v>0</v>
      </c>
    </row>
    <row r="163" spans="2:65" s="1" customFormat="1" ht="24.25" customHeight="1">
      <c r="B163" s="138"/>
      <c r="C163" s="139" t="s">
        <v>350</v>
      </c>
      <c r="D163" s="139" t="s">
        <v>195</v>
      </c>
      <c r="E163" s="140" t="s">
        <v>351</v>
      </c>
      <c r="F163" s="141" t="s">
        <v>352</v>
      </c>
      <c r="G163" s="142" t="s">
        <v>319</v>
      </c>
      <c r="H163" s="143">
        <v>32</v>
      </c>
      <c r="I163" s="144"/>
      <c r="J163" s="145">
        <f t="shared" ref="J163:J181" si="20">ROUND(I163*H163,2)</f>
        <v>0</v>
      </c>
      <c r="K163" s="146"/>
      <c r="L163" s="28"/>
      <c r="M163" s="147" t="s">
        <v>1</v>
      </c>
      <c r="N163" s="148" t="s">
        <v>38</v>
      </c>
      <c r="P163" s="149">
        <f t="shared" ref="P163:P181" si="21">O163*H163</f>
        <v>0</v>
      </c>
      <c r="Q163" s="149">
        <v>0.12241</v>
      </c>
      <c r="R163" s="149">
        <f t="shared" ref="R163:R181" si="22">Q163*H163</f>
        <v>3.9171200000000002</v>
      </c>
      <c r="S163" s="149">
        <v>0</v>
      </c>
      <c r="T163" s="150">
        <f t="shared" ref="T163:T181" si="23">S163*H163</f>
        <v>0</v>
      </c>
      <c r="AR163" s="151" t="s">
        <v>109</v>
      </c>
      <c r="AT163" s="151" t="s">
        <v>195</v>
      </c>
      <c r="AU163" s="151" t="s">
        <v>84</v>
      </c>
      <c r="AY163" s="13" t="s">
        <v>193</v>
      </c>
      <c r="BE163" s="152">
        <f t="shared" ref="BE163:BE181" si="24">IF(N163="základná",J163,0)</f>
        <v>0</v>
      </c>
      <c r="BF163" s="152">
        <f t="shared" ref="BF163:BF181" si="25">IF(N163="znížená",J163,0)</f>
        <v>0</v>
      </c>
      <c r="BG163" s="152">
        <f t="shared" ref="BG163:BG181" si="26">IF(N163="zákl. prenesená",J163,0)</f>
        <v>0</v>
      </c>
      <c r="BH163" s="152">
        <f t="shared" ref="BH163:BH181" si="27">IF(N163="zníž. prenesená",J163,0)</f>
        <v>0</v>
      </c>
      <c r="BI163" s="152">
        <f t="shared" ref="BI163:BI181" si="28">IF(N163="nulová",J163,0)</f>
        <v>0</v>
      </c>
      <c r="BJ163" s="13" t="s">
        <v>84</v>
      </c>
      <c r="BK163" s="152">
        <f t="shared" ref="BK163:BK181" si="29">ROUND(I163*H163,2)</f>
        <v>0</v>
      </c>
      <c r="BL163" s="13" t="s">
        <v>109</v>
      </c>
      <c r="BM163" s="151" t="s">
        <v>353</v>
      </c>
    </row>
    <row r="164" spans="2:65" s="1" customFormat="1" ht="16.5" customHeight="1">
      <c r="B164" s="138"/>
      <c r="C164" s="153" t="s">
        <v>354</v>
      </c>
      <c r="D164" s="153" t="s">
        <v>236</v>
      </c>
      <c r="E164" s="154" t="s">
        <v>355</v>
      </c>
      <c r="F164" s="155" t="s">
        <v>356</v>
      </c>
      <c r="G164" s="156" t="s">
        <v>319</v>
      </c>
      <c r="H164" s="157">
        <v>30</v>
      </c>
      <c r="I164" s="158"/>
      <c r="J164" s="159">
        <f t="shared" si="20"/>
        <v>0</v>
      </c>
      <c r="K164" s="160"/>
      <c r="L164" s="161"/>
      <c r="M164" s="162" t="s">
        <v>1</v>
      </c>
      <c r="N164" s="163" t="s">
        <v>38</v>
      </c>
      <c r="P164" s="149">
        <f t="shared" si="21"/>
        <v>0</v>
      </c>
      <c r="Q164" s="149">
        <v>0.27200000000000002</v>
      </c>
      <c r="R164" s="149">
        <f t="shared" si="22"/>
        <v>8.16</v>
      </c>
      <c r="S164" s="149">
        <v>0</v>
      </c>
      <c r="T164" s="150">
        <f t="shared" si="23"/>
        <v>0</v>
      </c>
      <c r="AR164" s="151" t="s">
        <v>163</v>
      </c>
      <c r="AT164" s="151" t="s">
        <v>236</v>
      </c>
      <c r="AU164" s="151" t="s">
        <v>84</v>
      </c>
      <c r="AY164" s="13" t="s">
        <v>193</v>
      </c>
      <c r="BE164" s="152">
        <f t="shared" si="24"/>
        <v>0</v>
      </c>
      <c r="BF164" s="152">
        <f t="shared" si="25"/>
        <v>0</v>
      </c>
      <c r="BG164" s="152">
        <f t="shared" si="26"/>
        <v>0</v>
      </c>
      <c r="BH164" s="152">
        <f t="shared" si="27"/>
        <v>0</v>
      </c>
      <c r="BI164" s="152">
        <f t="shared" si="28"/>
        <v>0</v>
      </c>
      <c r="BJ164" s="13" t="s">
        <v>84</v>
      </c>
      <c r="BK164" s="152">
        <f t="shared" si="29"/>
        <v>0</v>
      </c>
      <c r="BL164" s="13" t="s">
        <v>109</v>
      </c>
      <c r="BM164" s="151" t="s">
        <v>357</v>
      </c>
    </row>
    <row r="165" spans="2:65" s="1" customFormat="1" ht="16.5" customHeight="1">
      <c r="B165" s="138"/>
      <c r="C165" s="153" t="s">
        <v>358</v>
      </c>
      <c r="D165" s="153" t="s">
        <v>236</v>
      </c>
      <c r="E165" s="154" t="s">
        <v>359</v>
      </c>
      <c r="F165" s="155" t="s">
        <v>360</v>
      </c>
      <c r="G165" s="156" t="s">
        <v>319</v>
      </c>
      <c r="H165" s="157">
        <v>2</v>
      </c>
      <c r="I165" s="158"/>
      <c r="J165" s="159">
        <f t="shared" si="20"/>
        <v>0</v>
      </c>
      <c r="K165" s="160"/>
      <c r="L165" s="161"/>
      <c r="M165" s="162" t="s">
        <v>1</v>
      </c>
      <c r="N165" s="163" t="s">
        <v>38</v>
      </c>
      <c r="P165" s="149">
        <f t="shared" si="21"/>
        <v>0</v>
      </c>
      <c r="Q165" s="149">
        <v>0.27200000000000002</v>
      </c>
      <c r="R165" s="149">
        <f t="shared" si="22"/>
        <v>0.54400000000000004</v>
      </c>
      <c r="S165" s="149">
        <v>0</v>
      </c>
      <c r="T165" s="150">
        <f t="shared" si="23"/>
        <v>0</v>
      </c>
      <c r="AR165" s="151" t="s">
        <v>163</v>
      </c>
      <c r="AT165" s="151" t="s">
        <v>236</v>
      </c>
      <c r="AU165" s="151" t="s">
        <v>84</v>
      </c>
      <c r="AY165" s="13" t="s">
        <v>193</v>
      </c>
      <c r="BE165" s="152">
        <f t="shared" si="24"/>
        <v>0</v>
      </c>
      <c r="BF165" s="152">
        <f t="shared" si="25"/>
        <v>0</v>
      </c>
      <c r="BG165" s="152">
        <f t="shared" si="26"/>
        <v>0</v>
      </c>
      <c r="BH165" s="152">
        <f t="shared" si="27"/>
        <v>0</v>
      </c>
      <c r="BI165" s="152">
        <f t="shared" si="28"/>
        <v>0</v>
      </c>
      <c r="BJ165" s="13" t="s">
        <v>84</v>
      </c>
      <c r="BK165" s="152">
        <f t="shared" si="29"/>
        <v>0</v>
      </c>
      <c r="BL165" s="13" t="s">
        <v>109</v>
      </c>
      <c r="BM165" s="151" t="s">
        <v>361</v>
      </c>
    </row>
    <row r="166" spans="2:65" s="1" customFormat="1" ht="24.25" customHeight="1">
      <c r="B166" s="138"/>
      <c r="C166" s="139" t="s">
        <v>362</v>
      </c>
      <c r="D166" s="139" t="s">
        <v>195</v>
      </c>
      <c r="E166" s="140" t="s">
        <v>363</v>
      </c>
      <c r="F166" s="141" t="s">
        <v>364</v>
      </c>
      <c r="G166" s="142" t="s">
        <v>198</v>
      </c>
      <c r="H166" s="143">
        <v>0.20100000000000001</v>
      </c>
      <c r="I166" s="144"/>
      <c r="J166" s="145">
        <f t="shared" si="20"/>
        <v>0</v>
      </c>
      <c r="K166" s="146"/>
      <c r="L166" s="28"/>
      <c r="M166" s="147" t="s">
        <v>1</v>
      </c>
      <c r="N166" s="148" t="s">
        <v>38</v>
      </c>
      <c r="P166" s="149">
        <f t="shared" si="21"/>
        <v>0</v>
      </c>
      <c r="Q166" s="149">
        <v>2.21299</v>
      </c>
      <c r="R166" s="149">
        <f t="shared" si="22"/>
        <v>0.44481099000000002</v>
      </c>
      <c r="S166" s="149">
        <v>0</v>
      </c>
      <c r="T166" s="150">
        <f t="shared" si="23"/>
        <v>0</v>
      </c>
      <c r="AR166" s="151" t="s">
        <v>109</v>
      </c>
      <c r="AT166" s="151" t="s">
        <v>195</v>
      </c>
      <c r="AU166" s="151" t="s">
        <v>84</v>
      </c>
      <c r="AY166" s="13" t="s">
        <v>193</v>
      </c>
      <c r="BE166" s="152">
        <f t="shared" si="24"/>
        <v>0</v>
      </c>
      <c r="BF166" s="152">
        <f t="shared" si="25"/>
        <v>0</v>
      </c>
      <c r="BG166" s="152">
        <f t="shared" si="26"/>
        <v>0</v>
      </c>
      <c r="BH166" s="152">
        <f t="shared" si="27"/>
        <v>0</v>
      </c>
      <c r="BI166" s="152">
        <f t="shared" si="28"/>
        <v>0</v>
      </c>
      <c r="BJ166" s="13" t="s">
        <v>84</v>
      </c>
      <c r="BK166" s="152">
        <f t="shared" si="29"/>
        <v>0</v>
      </c>
      <c r="BL166" s="13" t="s">
        <v>109</v>
      </c>
      <c r="BM166" s="151" t="s">
        <v>365</v>
      </c>
    </row>
    <row r="167" spans="2:65" s="1" customFormat="1" ht="24.25" customHeight="1">
      <c r="B167" s="138"/>
      <c r="C167" s="139" t="s">
        <v>366</v>
      </c>
      <c r="D167" s="139" t="s">
        <v>195</v>
      </c>
      <c r="E167" s="140" t="s">
        <v>367</v>
      </c>
      <c r="F167" s="141" t="s">
        <v>368</v>
      </c>
      <c r="G167" s="142" t="s">
        <v>198</v>
      </c>
      <c r="H167" s="143">
        <v>2.56</v>
      </c>
      <c r="I167" s="144"/>
      <c r="J167" s="145">
        <f t="shared" si="20"/>
        <v>0</v>
      </c>
      <c r="K167" s="146"/>
      <c r="L167" s="28"/>
      <c r="M167" s="147" t="s">
        <v>1</v>
      </c>
      <c r="N167" s="148" t="s">
        <v>38</v>
      </c>
      <c r="P167" s="149">
        <f t="shared" si="21"/>
        <v>0</v>
      </c>
      <c r="Q167" s="149">
        <v>2.21292</v>
      </c>
      <c r="R167" s="149">
        <f t="shared" si="22"/>
        <v>5.6650752000000004</v>
      </c>
      <c r="S167" s="149">
        <v>0</v>
      </c>
      <c r="T167" s="150">
        <f t="shared" si="23"/>
        <v>0</v>
      </c>
      <c r="AR167" s="151" t="s">
        <v>109</v>
      </c>
      <c r="AT167" s="151" t="s">
        <v>195</v>
      </c>
      <c r="AU167" s="151" t="s">
        <v>84</v>
      </c>
      <c r="AY167" s="13" t="s">
        <v>193</v>
      </c>
      <c r="BE167" s="152">
        <f t="shared" si="24"/>
        <v>0</v>
      </c>
      <c r="BF167" s="152">
        <f t="shared" si="25"/>
        <v>0</v>
      </c>
      <c r="BG167" s="152">
        <f t="shared" si="26"/>
        <v>0</v>
      </c>
      <c r="BH167" s="152">
        <f t="shared" si="27"/>
        <v>0</v>
      </c>
      <c r="BI167" s="152">
        <f t="shared" si="28"/>
        <v>0</v>
      </c>
      <c r="BJ167" s="13" t="s">
        <v>84</v>
      </c>
      <c r="BK167" s="152">
        <f t="shared" si="29"/>
        <v>0</v>
      </c>
      <c r="BL167" s="13" t="s">
        <v>109</v>
      </c>
      <c r="BM167" s="151" t="s">
        <v>369</v>
      </c>
    </row>
    <row r="168" spans="2:65" s="1" customFormat="1" ht="24.25" customHeight="1">
      <c r="B168" s="138"/>
      <c r="C168" s="139" t="s">
        <v>370</v>
      </c>
      <c r="D168" s="139" t="s">
        <v>195</v>
      </c>
      <c r="E168" s="140" t="s">
        <v>371</v>
      </c>
      <c r="F168" s="141" t="s">
        <v>372</v>
      </c>
      <c r="G168" s="142" t="s">
        <v>198</v>
      </c>
      <c r="H168" s="143">
        <v>0.77</v>
      </c>
      <c r="I168" s="144"/>
      <c r="J168" s="145">
        <f t="shared" si="20"/>
        <v>0</v>
      </c>
      <c r="K168" s="146"/>
      <c r="L168" s="28"/>
      <c r="M168" s="147" t="s">
        <v>1</v>
      </c>
      <c r="N168" s="148" t="s">
        <v>38</v>
      </c>
      <c r="P168" s="149">
        <f t="shared" si="21"/>
        <v>0</v>
      </c>
      <c r="Q168" s="149">
        <v>1.3999999999999999E-4</v>
      </c>
      <c r="R168" s="149">
        <f t="shared" si="22"/>
        <v>1.0779999999999999E-4</v>
      </c>
      <c r="S168" s="149">
        <v>0</v>
      </c>
      <c r="T168" s="150">
        <f t="shared" si="23"/>
        <v>0</v>
      </c>
      <c r="AR168" s="151" t="s">
        <v>109</v>
      </c>
      <c r="AT168" s="151" t="s">
        <v>195</v>
      </c>
      <c r="AU168" s="151" t="s">
        <v>84</v>
      </c>
      <c r="AY168" s="13" t="s">
        <v>193</v>
      </c>
      <c r="BE168" s="152">
        <f t="shared" si="24"/>
        <v>0</v>
      </c>
      <c r="BF168" s="152">
        <f t="shared" si="25"/>
        <v>0</v>
      </c>
      <c r="BG168" s="152">
        <f t="shared" si="26"/>
        <v>0</v>
      </c>
      <c r="BH168" s="152">
        <f t="shared" si="27"/>
        <v>0</v>
      </c>
      <c r="BI168" s="152">
        <f t="shared" si="28"/>
        <v>0</v>
      </c>
      <c r="BJ168" s="13" t="s">
        <v>84</v>
      </c>
      <c r="BK168" s="152">
        <f t="shared" si="29"/>
        <v>0</v>
      </c>
      <c r="BL168" s="13" t="s">
        <v>109</v>
      </c>
      <c r="BM168" s="151" t="s">
        <v>373</v>
      </c>
    </row>
    <row r="169" spans="2:65" s="1" customFormat="1" ht="24.25" customHeight="1">
      <c r="B169" s="138"/>
      <c r="C169" s="153" t="s">
        <v>374</v>
      </c>
      <c r="D169" s="153" t="s">
        <v>236</v>
      </c>
      <c r="E169" s="154" t="s">
        <v>375</v>
      </c>
      <c r="F169" s="155" t="s">
        <v>376</v>
      </c>
      <c r="G169" s="156" t="s">
        <v>198</v>
      </c>
      <c r="H169" s="157">
        <v>0.77</v>
      </c>
      <c r="I169" s="158"/>
      <c r="J169" s="159">
        <f t="shared" si="20"/>
        <v>0</v>
      </c>
      <c r="K169" s="160"/>
      <c r="L169" s="161"/>
      <c r="M169" s="162" t="s">
        <v>1</v>
      </c>
      <c r="N169" s="163" t="s">
        <v>38</v>
      </c>
      <c r="P169" s="149">
        <f t="shared" si="21"/>
        <v>0</v>
      </c>
      <c r="Q169" s="149">
        <v>2.1786300000000001</v>
      </c>
      <c r="R169" s="149">
        <f t="shared" si="22"/>
        <v>1.6775451000000001</v>
      </c>
      <c r="S169" s="149">
        <v>0</v>
      </c>
      <c r="T169" s="150">
        <f t="shared" si="23"/>
        <v>0</v>
      </c>
      <c r="AR169" s="151" t="s">
        <v>163</v>
      </c>
      <c r="AT169" s="151" t="s">
        <v>236</v>
      </c>
      <c r="AU169" s="151" t="s">
        <v>84</v>
      </c>
      <c r="AY169" s="13" t="s">
        <v>193</v>
      </c>
      <c r="BE169" s="152">
        <f t="shared" si="24"/>
        <v>0</v>
      </c>
      <c r="BF169" s="152">
        <f t="shared" si="25"/>
        <v>0</v>
      </c>
      <c r="BG169" s="152">
        <f t="shared" si="26"/>
        <v>0</v>
      </c>
      <c r="BH169" s="152">
        <f t="shared" si="27"/>
        <v>0</v>
      </c>
      <c r="BI169" s="152">
        <f t="shared" si="28"/>
        <v>0</v>
      </c>
      <c r="BJ169" s="13" t="s">
        <v>84</v>
      </c>
      <c r="BK169" s="152">
        <f t="shared" si="29"/>
        <v>0</v>
      </c>
      <c r="BL169" s="13" t="s">
        <v>109</v>
      </c>
      <c r="BM169" s="151" t="s">
        <v>377</v>
      </c>
    </row>
    <row r="170" spans="2:65" s="1" customFormat="1" ht="16.5" customHeight="1">
      <c r="B170" s="138"/>
      <c r="C170" s="139" t="s">
        <v>378</v>
      </c>
      <c r="D170" s="139" t="s">
        <v>195</v>
      </c>
      <c r="E170" s="140" t="s">
        <v>379</v>
      </c>
      <c r="F170" s="141" t="s">
        <v>380</v>
      </c>
      <c r="G170" s="142" t="s">
        <v>234</v>
      </c>
      <c r="H170" s="143">
        <v>31.46</v>
      </c>
      <c r="I170" s="144"/>
      <c r="J170" s="145">
        <f t="shared" si="20"/>
        <v>0</v>
      </c>
      <c r="K170" s="146"/>
      <c r="L170" s="28"/>
      <c r="M170" s="147" t="s">
        <v>1</v>
      </c>
      <c r="N170" s="148" t="s">
        <v>38</v>
      </c>
      <c r="P170" s="149">
        <f t="shared" si="21"/>
        <v>0</v>
      </c>
      <c r="Q170" s="149">
        <v>1.1299999999999999E-3</v>
      </c>
      <c r="R170" s="149">
        <f t="shared" si="22"/>
        <v>3.5549799999999999E-2</v>
      </c>
      <c r="S170" s="149">
        <v>0</v>
      </c>
      <c r="T170" s="150">
        <f t="shared" si="23"/>
        <v>0</v>
      </c>
      <c r="AR170" s="151" t="s">
        <v>109</v>
      </c>
      <c r="AT170" s="151" t="s">
        <v>195</v>
      </c>
      <c r="AU170" s="151" t="s">
        <v>84</v>
      </c>
      <c r="AY170" s="13" t="s">
        <v>193</v>
      </c>
      <c r="BE170" s="152">
        <f t="shared" si="24"/>
        <v>0</v>
      </c>
      <c r="BF170" s="152">
        <f t="shared" si="25"/>
        <v>0</v>
      </c>
      <c r="BG170" s="152">
        <f t="shared" si="26"/>
        <v>0</v>
      </c>
      <c r="BH170" s="152">
        <f t="shared" si="27"/>
        <v>0</v>
      </c>
      <c r="BI170" s="152">
        <f t="shared" si="28"/>
        <v>0</v>
      </c>
      <c r="BJ170" s="13" t="s">
        <v>84</v>
      </c>
      <c r="BK170" s="152">
        <f t="shared" si="29"/>
        <v>0</v>
      </c>
      <c r="BL170" s="13" t="s">
        <v>109</v>
      </c>
      <c r="BM170" s="151" t="s">
        <v>381</v>
      </c>
    </row>
    <row r="171" spans="2:65" s="1" customFormat="1" ht="16.5" customHeight="1">
      <c r="B171" s="138"/>
      <c r="C171" s="139" t="s">
        <v>382</v>
      </c>
      <c r="D171" s="139" t="s">
        <v>195</v>
      </c>
      <c r="E171" s="140" t="s">
        <v>383</v>
      </c>
      <c r="F171" s="141" t="s">
        <v>384</v>
      </c>
      <c r="G171" s="142" t="s">
        <v>234</v>
      </c>
      <c r="H171" s="143">
        <v>31.46</v>
      </c>
      <c r="I171" s="144"/>
      <c r="J171" s="145">
        <f t="shared" si="20"/>
        <v>0</v>
      </c>
      <c r="K171" s="146"/>
      <c r="L171" s="28"/>
      <c r="M171" s="147" t="s">
        <v>1</v>
      </c>
      <c r="N171" s="148" t="s">
        <v>38</v>
      </c>
      <c r="P171" s="149">
        <f t="shared" si="21"/>
        <v>0</v>
      </c>
      <c r="Q171" s="149">
        <v>0</v>
      </c>
      <c r="R171" s="149">
        <f t="shared" si="22"/>
        <v>0</v>
      </c>
      <c r="S171" s="149">
        <v>0</v>
      </c>
      <c r="T171" s="150">
        <f t="shared" si="23"/>
        <v>0</v>
      </c>
      <c r="AR171" s="151" t="s">
        <v>109</v>
      </c>
      <c r="AT171" s="151" t="s">
        <v>195</v>
      </c>
      <c r="AU171" s="151" t="s">
        <v>84</v>
      </c>
      <c r="AY171" s="13" t="s">
        <v>193</v>
      </c>
      <c r="BE171" s="152">
        <f t="shared" si="24"/>
        <v>0</v>
      </c>
      <c r="BF171" s="152">
        <f t="shared" si="25"/>
        <v>0</v>
      </c>
      <c r="BG171" s="152">
        <f t="shared" si="26"/>
        <v>0</v>
      </c>
      <c r="BH171" s="152">
        <f t="shared" si="27"/>
        <v>0</v>
      </c>
      <c r="BI171" s="152">
        <f t="shared" si="28"/>
        <v>0</v>
      </c>
      <c r="BJ171" s="13" t="s">
        <v>84</v>
      </c>
      <c r="BK171" s="152">
        <f t="shared" si="29"/>
        <v>0</v>
      </c>
      <c r="BL171" s="13" t="s">
        <v>109</v>
      </c>
      <c r="BM171" s="151" t="s">
        <v>385</v>
      </c>
    </row>
    <row r="172" spans="2:65" s="1" customFormat="1" ht="16.5" customHeight="1">
      <c r="B172" s="138"/>
      <c r="C172" s="139" t="s">
        <v>386</v>
      </c>
      <c r="D172" s="139" t="s">
        <v>195</v>
      </c>
      <c r="E172" s="140" t="s">
        <v>387</v>
      </c>
      <c r="F172" s="141" t="s">
        <v>388</v>
      </c>
      <c r="G172" s="142" t="s">
        <v>234</v>
      </c>
      <c r="H172" s="143">
        <v>5.2720000000000002</v>
      </c>
      <c r="I172" s="144"/>
      <c r="J172" s="145">
        <f t="shared" si="20"/>
        <v>0</v>
      </c>
      <c r="K172" s="146"/>
      <c r="L172" s="28"/>
      <c r="M172" s="147" t="s">
        <v>1</v>
      </c>
      <c r="N172" s="148" t="s">
        <v>38</v>
      </c>
      <c r="P172" s="149">
        <f t="shared" si="21"/>
        <v>0</v>
      </c>
      <c r="Q172" s="149">
        <v>3.49E-3</v>
      </c>
      <c r="R172" s="149">
        <f t="shared" si="22"/>
        <v>1.839928E-2</v>
      </c>
      <c r="S172" s="149">
        <v>0</v>
      </c>
      <c r="T172" s="150">
        <f t="shared" si="23"/>
        <v>0</v>
      </c>
      <c r="AR172" s="151" t="s">
        <v>109</v>
      </c>
      <c r="AT172" s="151" t="s">
        <v>195</v>
      </c>
      <c r="AU172" s="151" t="s">
        <v>84</v>
      </c>
      <c r="AY172" s="13" t="s">
        <v>193</v>
      </c>
      <c r="BE172" s="152">
        <f t="shared" si="24"/>
        <v>0</v>
      </c>
      <c r="BF172" s="152">
        <f t="shared" si="25"/>
        <v>0</v>
      </c>
      <c r="BG172" s="152">
        <f t="shared" si="26"/>
        <v>0</v>
      </c>
      <c r="BH172" s="152">
        <f t="shared" si="27"/>
        <v>0</v>
      </c>
      <c r="BI172" s="152">
        <f t="shared" si="28"/>
        <v>0</v>
      </c>
      <c r="BJ172" s="13" t="s">
        <v>84</v>
      </c>
      <c r="BK172" s="152">
        <f t="shared" si="29"/>
        <v>0</v>
      </c>
      <c r="BL172" s="13" t="s">
        <v>109</v>
      </c>
      <c r="BM172" s="151" t="s">
        <v>389</v>
      </c>
    </row>
    <row r="173" spans="2:65" s="1" customFormat="1" ht="16.5" customHeight="1">
      <c r="B173" s="138"/>
      <c r="C173" s="139" t="s">
        <v>390</v>
      </c>
      <c r="D173" s="139" t="s">
        <v>195</v>
      </c>
      <c r="E173" s="140" t="s">
        <v>391</v>
      </c>
      <c r="F173" s="141" t="s">
        <v>392</v>
      </c>
      <c r="G173" s="142" t="s">
        <v>234</v>
      </c>
      <c r="H173" s="143">
        <v>5.2720000000000002</v>
      </c>
      <c r="I173" s="144"/>
      <c r="J173" s="145">
        <f t="shared" si="20"/>
        <v>0</v>
      </c>
      <c r="K173" s="146"/>
      <c r="L173" s="28"/>
      <c r="M173" s="147" t="s">
        <v>1</v>
      </c>
      <c r="N173" s="148" t="s">
        <v>38</v>
      </c>
      <c r="P173" s="149">
        <f t="shared" si="21"/>
        <v>0</v>
      </c>
      <c r="Q173" s="149">
        <v>0</v>
      </c>
      <c r="R173" s="149">
        <f t="shared" si="22"/>
        <v>0</v>
      </c>
      <c r="S173" s="149">
        <v>0</v>
      </c>
      <c r="T173" s="150">
        <f t="shared" si="23"/>
        <v>0</v>
      </c>
      <c r="AR173" s="151" t="s">
        <v>109</v>
      </c>
      <c r="AT173" s="151" t="s">
        <v>195</v>
      </c>
      <c r="AU173" s="151" t="s">
        <v>84</v>
      </c>
      <c r="AY173" s="13" t="s">
        <v>193</v>
      </c>
      <c r="BE173" s="152">
        <f t="shared" si="24"/>
        <v>0</v>
      </c>
      <c r="BF173" s="152">
        <f t="shared" si="25"/>
        <v>0</v>
      </c>
      <c r="BG173" s="152">
        <f t="shared" si="26"/>
        <v>0</v>
      </c>
      <c r="BH173" s="152">
        <f t="shared" si="27"/>
        <v>0</v>
      </c>
      <c r="BI173" s="152">
        <f t="shared" si="28"/>
        <v>0</v>
      </c>
      <c r="BJ173" s="13" t="s">
        <v>84</v>
      </c>
      <c r="BK173" s="152">
        <f t="shared" si="29"/>
        <v>0</v>
      </c>
      <c r="BL173" s="13" t="s">
        <v>109</v>
      </c>
      <c r="BM173" s="151" t="s">
        <v>393</v>
      </c>
    </row>
    <row r="174" spans="2:65" s="1" customFormat="1" ht="24.25" customHeight="1">
      <c r="B174" s="138"/>
      <c r="C174" s="139" t="s">
        <v>394</v>
      </c>
      <c r="D174" s="139" t="s">
        <v>195</v>
      </c>
      <c r="E174" s="140" t="s">
        <v>395</v>
      </c>
      <c r="F174" s="141" t="s">
        <v>396</v>
      </c>
      <c r="G174" s="142" t="s">
        <v>234</v>
      </c>
      <c r="H174" s="143">
        <v>31.46</v>
      </c>
      <c r="I174" s="144"/>
      <c r="J174" s="145">
        <f t="shared" si="20"/>
        <v>0</v>
      </c>
      <c r="K174" s="146"/>
      <c r="L174" s="28"/>
      <c r="M174" s="147" t="s">
        <v>1</v>
      </c>
      <c r="N174" s="148" t="s">
        <v>38</v>
      </c>
      <c r="P174" s="149">
        <f t="shared" si="21"/>
        <v>0</v>
      </c>
      <c r="Q174" s="149">
        <v>2.2799999999999999E-3</v>
      </c>
      <c r="R174" s="149">
        <f t="shared" si="22"/>
        <v>7.1728799999999995E-2</v>
      </c>
      <c r="S174" s="149">
        <v>0</v>
      </c>
      <c r="T174" s="150">
        <f t="shared" si="23"/>
        <v>0</v>
      </c>
      <c r="AR174" s="151" t="s">
        <v>109</v>
      </c>
      <c r="AT174" s="151" t="s">
        <v>195</v>
      </c>
      <c r="AU174" s="151" t="s">
        <v>84</v>
      </c>
      <c r="AY174" s="13" t="s">
        <v>193</v>
      </c>
      <c r="BE174" s="152">
        <f t="shared" si="24"/>
        <v>0</v>
      </c>
      <c r="BF174" s="152">
        <f t="shared" si="25"/>
        <v>0</v>
      </c>
      <c r="BG174" s="152">
        <f t="shared" si="26"/>
        <v>0</v>
      </c>
      <c r="BH174" s="152">
        <f t="shared" si="27"/>
        <v>0</v>
      </c>
      <c r="BI174" s="152">
        <f t="shared" si="28"/>
        <v>0</v>
      </c>
      <c r="BJ174" s="13" t="s">
        <v>84</v>
      </c>
      <c r="BK174" s="152">
        <f t="shared" si="29"/>
        <v>0</v>
      </c>
      <c r="BL174" s="13" t="s">
        <v>109</v>
      </c>
      <c r="BM174" s="151" t="s">
        <v>397</v>
      </c>
    </row>
    <row r="175" spans="2:65" s="1" customFormat="1" ht="24.25" customHeight="1">
      <c r="B175" s="138"/>
      <c r="C175" s="139" t="s">
        <v>398</v>
      </c>
      <c r="D175" s="139" t="s">
        <v>195</v>
      </c>
      <c r="E175" s="140" t="s">
        <v>399</v>
      </c>
      <c r="F175" s="141" t="s">
        <v>400</v>
      </c>
      <c r="G175" s="142" t="s">
        <v>234</v>
      </c>
      <c r="H175" s="143">
        <v>31.46</v>
      </c>
      <c r="I175" s="144"/>
      <c r="J175" s="145">
        <f t="shared" si="20"/>
        <v>0</v>
      </c>
      <c r="K175" s="146"/>
      <c r="L175" s="28"/>
      <c r="M175" s="147" t="s">
        <v>1</v>
      </c>
      <c r="N175" s="148" t="s">
        <v>38</v>
      </c>
      <c r="P175" s="149">
        <f t="shared" si="21"/>
        <v>0</v>
      </c>
      <c r="Q175" s="149">
        <v>0</v>
      </c>
      <c r="R175" s="149">
        <f t="shared" si="22"/>
        <v>0</v>
      </c>
      <c r="S175" s="149">
        <v>0</v>
      </c>
      <c r="T175" s="150">
        <f t="shared" si="23"/>
        <v>0</v>
      </c>
      <c r="AR175" s="151" t="s">
        <v>109</v>
      </c>
      <c r="AT175" s="151" t="s">
        <v>195</v>
      </c>
      <c r="AU175" s="151" t="s">
        <v>84</v>
      </c>
      <c r="AY175" s="13" t="s">
        <v>193</v>
      </c>
      <c r="BE175" s="152">
        <f t="shared" si="24"/>
        <v>0</v>
      </c>
      <c r="BF175" s="152">
        <f t="shared" si="25"/>
        <v>0</v>
      </c>
      <c r="BG175" s="152">
        <f t="shared" si="26"/>
        <v>0</v>
      </c>
      <c r="BH175" s="152">
        <f t="shared" si="27"/>
        <v>0</v>
      </c>
      <c r="BI175" s="152">
        <f t="shared" si="28"/>
        <v>0</v>
      </c>
      <c r="BJ175" s="13" t="s">
        <v>84</v>
      </c>
      <c r="BK175" s="152">
        <f t="shared" si="29"/>
        <v>0</v>
      </c>
      <c r="BL175" s="13" t="s">
        <v>109</v>
      </c>
      <c r="BM175" s="151" t="s">
        <v>401</v>
      </c>
    </row>
    <row r="176" spans="2:65" s="1" customFormat="1" ht="24.25" customHeight="1">
      <c r="B176" s="138"/>
      <c r="C176" s="139" t="s">
        <v>402</v>
      </c>
      <c r="D176" s="139" t="s">
        <v>195</v>
      </c>
      <c r="E176" s="140" t="s">
        <v>403</v>
      </c>
      <c r="F176" s="141" t="s">
        <v>404</v>
      </c>
      <c r="G176" s="142" t="s">
        <v>234</v>
      </c>
      <c r="H176" s="143">
        <v>8.0069999999999997</v>
      </c>
      <c r="I176" s="144"/>
      <c r="J176" s="145">
        <f t="shared" si="20"/>
        <v>0</v>
      </c>
      <c r="K176" s="146"/>
      <c r="L176" s="28"/>
      <c r="M176" s="147" t="s">
        <v>1</v>
      </c>
      <c r="N176" s="148" t="s">
        <v>38</v>
      </c>
      <c r="P176" s="149">
        <f t="shared" si="21"/>
        <v>0</v>
      </c>
      <c r="Q176" s="149">
        <v>0.22484000000000001</v>
      </c>
      <c r="R176" s="149">
        <f t="shared" si="22"/>
        <v>1.8002938800000001</v>
      </c>
      <c r="S176" s="149">
        <v>0</v>
      </c>
      <c r="T176" s="150">
        <f t="shared" si="23"/>
        <v>0</v>
      </c>
      <c r="AR176" s="151" t="s">
        <v>109</v>
      </c>
      <c r="AT176" s="151" t="s">
        <v>195</v>
      </c>
      <c r="AU176" s="151" t="s">
        <v>84</v>
      </c>
      <c r="AY176" s="13" t="s">
        <v>193</v>
      </c>
      <c r="BE176" s="152">
        <f t="shared" si="24"/>
        <v>0</v>
      </c>
      <c r="BF176" s="152">
        <f t="shared" si="25"/>
        <v>0</v>
      </c>
      <c r="BG176" s="152">
        <f t="shared" si="26"/>
        <v>0</v>
      </c>
      <c r="BH176" s="152">
        <f t="shared" si="27"/>
        <v>0</v>
      </c>
      <c r="BI176" s="152">
        <f t="shared" si="28"/>
        <v>0</v>
      </c>
      <c r="BJ176" s="13" t="s">
        <v>84</v>
      </c>
      <c r="BK176" s="152">
        <f t="shared" si="29"/>
        <v>0</v>
      </c>
      <c r="BL176" s="13" t="s">
        <v>109</v>
      </c>
      <c r="BM176" s="151" t="s">
        <v>405</v>
      </c>
    </row>
    <row r="177" spans="2:65" s="1" customFormat="1" ht="24.25" customHeight="1">
      <c r="B177" s="138"/>
      <c r="C177" s="139" t="s">
        <v>406</v>
      </c>
      <c r="D177" s="139" t="s">
        <v>195</v>
      </c>
      <c r="E177" s="140" t="s">
        <v>407</v>
      </c>
      <c r="F177" s="141" t="s">
        <v>408</v>
      </c>
      <c r="G177" s="142" t="s">
        <v>319</v>
      </c>
      <c r="H177" s="143">
        <v>8</v>
      </c>
      <c r="I177" s="144"/>
      <c r="J177" s="145">
        <f t="shared" si="20"/>
        <v>0</v>
      </c>
      <c r="K177" s="146"/>
      <c r="L177" s="28"/>
      <c r="M177" s="147" t="s">
        <v>1</v>
      </c>
      <c r="N177" s="148" t="s">
        <v>38</v>
      </c>
      <c r="P177" s="149">
        <f t="shared" si="21"/>
        <v>0</v>
      </c>
      <c r="Q177" s="149">
        <v>3.49E-3</v>
      </c>
      <c r="R177" s="149">
        <f t="shared" si="22"/>
        <v>2.792E-2</v>
      </c>
      <c r="S177" s="149">
        <v>0</v>
      </c>
      <c r="T177" s="150">
        <f t="shared" si="23"/>
        <v>0</v>
      </c>
      <c r="AR177" s="151" t="s">
        <v>109</v>
      </c>
      <c r="AT177" s="151" t="s">
        <v>195</v>
      </c>
      <c r="AU177" s="151" t="s">
        <v>84</v>
      </c>
      <c r="AY177" s="13" t="s">
        <v>193</v>
      </c>
      <c r="BE177" s="152">
        <f t="shared" si="24"/>
        <v>0</v>
      </c>
      <c r="BF177" s="152">
        <f t="shared" si="25"/>
        <v>0</v>
      </c>
      <c r="BG177" s="152">
        <f t="shared" si="26"/>
        <v>0</v>
      </c>
      <c r="BH177" s="152">
        <f t="shared" si="27"/>
        <v>0</v>
      </c>
      <c r="BI177" s="152">
        <f t="shared" si="28"/>
        <v>0</v>
      </c>
      <c r="BJ177" s="13" t="s">
        <v>84</v>
      </c>
      <c r="BK177" s="152">
        <f t="shared" si="29"/>
        <v>0</v>
      </c>
      <c r="BL177" s="13" t="s">
        <v>109</v>
      </c>
      <c r="BM177" s="151" t="s">
        <v>409</v>
      </c>
    </row>
    <row r="178" spans="2:65" s="1" customFormat="1" ht="24.25" customHeight="1">
      <c r="B178" s="138"/>
      <c r="C178" s="153" t="s">
        <v>410</v>
      </c>
      <c r="D178" s="153" t="s">
        <v>236</v>
      </c>
      <c r="E178" s="154" t="s">
        <v>411</v>
      </c>
      <c r="F178" s="155" t="s">
        <v>412</v>
      </c>
      <c r="G178" s="156" t="s">
        <v>257</v>
      </c>
      <c r="H178" s="157">
        <v>3.6</v>
      </c>
      <c r="I178" s="158"/>
      <c r="J178" s="159">
        <f t="shared" si="20"/>
        <v>0</v>
      </c>
      <c r="K178" s="160"/>
      <c r="L178" s="161"/>
      <c r="M178" s="162" t="s">
        <v>1</v>
      </c>
      <c r="N178" s="163" t="s">
        <v>38</v>
      </c>
      <c r="P178" s="149">
        <f t="shared" si="21"/>
        <v>0</v>
      </c>
      <c r="Q178" s="149">
        <v>4.7400000000000003E-3</v>
      </c>
      <c r="R178" s="149">
        <f t="shared" si="22"/>
        <v>1.7064000000000003E-2</v>
      </c>
      <c r="S178" s="149">
        <v>0</v>
      </c>
      <c r="T178" s="150">
        <f t="shared" si="23"/>
        <v>0</v>
      </c>
      <c r="AR178" s="151" t="s">
        <v>163</v>
      </c>
      <c r="AT178" s="151" t="s">
        <v>236</v>
      </c>
      <c r="AU178" s="151" t="s">
        <v>84</v>
      </c>
      <c r="AY178" s="13" t="s">
        <v>193</v>
      </c>
      <c r="BE178" s="152">
        <f t="shared" si="24"/>
        <v>0</v>
      </c>
      <c r="BF178" s="152">
        <f t="shared" si="25"/>
        <v>0</v>
      </c>
      <c r="BG178" s="152">
        <f t="shared" si="26"/>
        <v>0</v>
      </c>
      <c r="BH178" s="152">
        <f t="shared" si="27"/>
        <v>0</v>
      </c>
      <c r="BI178" s="152">
        <f t="shared" si="28"/>
        <v>0</v>
      </c>
      <c r="BJ178" s="13" t="s">
        <v>84</v>
      </c>
      <c r="BK178" s="152">
        <f t="shared" si="29"/>
        <v>0</v>
      </c>
      <c r="BL178" s="13" t="s">
        <v>109</v>
      </c>
      <c r="BM178" s="151" t="s">
        <v>413</v>
      </c>
    </row>
    <row r="179" spans="2:65" s="1" customFormat="1" ht="24.25" customHeight="1">
      <c r="B179" s="138"/>
      <c r="C179" s="153" t="s">
        <v>414</v>
      </c>
      <c r="D179" s="153" t="s">
        <v>236</v>
      </c>
      <c r="E179" s="154" t="s">
        <v>415</v>
      </c>
      <c r="F179" s="155" t="s">
        <v>416</v>
      </c>
      <c r="G179" s="156" t="s">
        <v>257</v>
      </c>
      <c r="H179" s="157">
        <v>10.8</v>
      </c>
      <c r="I179" s="158"/>
      <c r="J179" s="159">
        <f t="shared" si="20"/>
        <v>0</v>
      </c>
      <c r="K179" s="160"/>
      <c r="L179" s="161"/>
      <c r="M179" s="162" t="s">
        <v>1</v>
      </c>
      <c r="N179" s="163" t="s">
        <v>38</v>
      </c>
      <c r="P179" s="149">
        <f t="shared" si="21"/>
        <v>0</v>
      </c>
      <c r="Q179" s="149">
        <v>1.414E-2</v>
      </c>
      <c r="R179" s="149">
        <f t="shared" si="22"/>
        <v>0.15271200000000001</v>
      </c>
      <c r="S179" s="149">
        <v>0</v>
      </c>
      <c r="T179" s="150">
        <f t="shared" si="23"/>
        <v>0</v>
      </c>
      <c r="AR179" s="151" t="s">
        <v>163</v>
      </c>
      <c r="AT179" s="151" t="s">
        <v>236</v>
      </c>
      <c r="AU179" s="151" t="s">
        <v>84</v>
      </c>
      <c r="AY179" s="13" t="s">
        <v>193</v>
      </c>
      <c r="BE179" s="152">
        <f t="shared" si="24"/>
        <v>0</v>
      </c>
      <c r="BF179" s="152">
        <f t="shared" si="25"/>
        <v>0</v>
      </c>
      <c r="BG179" s="152">
        <f t="shared" si="26"/>
        <v>0</v>
      </c>
      <c r="BH179" s="152">
        <f t="shared" si="27"/>
        <v>0</v>
      </c>
      <c r="BI179" s="152">
        <f t="shared" si="28"/>
        <v>0</v>
      </c>
      <c r="BJ179" s="13" t="s">
        <v>84</v>
      </c>
      <c r="BK179" s="152">
        <f t="shared" si="29"/>
        <v>0</v>
      </c>
      <c r="BL179" s="13" t="s">
        <v>109</v>
      </c>
      <c r="BM179" s="151" t="s">
        <v>417</v>
      </c>
    </row>
    <row r="180" spans="2:65" s="1" customFormat="1" ht="24.25" customHeight="1">
      <c r="B180" s="138"/>
      <c r="C180" s="153" t="s">
        <v>418</v>
      </c>
      <c r="D180" s="153" t="s">
        <v>236</v>
      </c>
      <c r="E180" s="154" t="s">
        <v>419</v>
      </c>
      <c r="F180" s="155" t="s">
        <v>420</v>
      </c>
      <c r="G180" s="156" t="s">
        <v>296</v>
      </c>
      <c r="H180" s="157">
        <v>0.05</v>
      </c>
      <c r="I180" s="158"/>
      <c r="J180" s="159">
        <f t="shared" si="20"/>
        <v>0</v>
      </c>
      <c r="K180" s="160"/>
      <c r="L180" s="161"/>
      <c r="M180" s="162" t="s">
        <v>1</v>
      </c>
      <c r="N180" s="163" t="s">
        <v>38</v>
      </c>
      <c r="P180" s="149">
        <f t="shared" si="21"/>
        <v>0</v>
      </c>
      <c r="Q180" s="149">
        <v>1</v>
      </c>
      <c r="R180" s="149">
        <f t="shared" si="22"/>
        <v>0.05</v>
      </c>
      <c r="S180" s="149">
        <v>0</v>
      </c>
      <c r="T180" s="150">
        <f t="shared" si="23"/>
        <v>0</v>
      </c>
      <c r="AR180" s="151" t="s">
        <v>163</v>
      </c>
      <c r="AT180" s="151" t="s">
        <v>236</v>
      </c>
      <c r="AU180" s="151" t="s">
        <v>84</v>
      </c>
      <c r="AY180" s="13" t="s">
        <v>193</v>
      </c>
      <c r="BE180" s="152">
        <f t="shared" si="24"/>
        <v>0</v>
      </c>
      <c r="BF180" s="152">
        <f t="shared" si="25"/>
        <v>0</v>
      </c>
      <c r="BG180" s="152">
        <f t="shared" si="26"/>
        <v>0</v>
      </c>
      <c r="BH180" s="152">
        <f t="shared" si="27"/>
        <v>0</v>
      </c>
      <c r="BI180" s="152">
        <f t="shared" si="28"/>
        <v>0</v>
      </c>
      <c r="BJ180" s="13" t="s">
        <v>84</v>
      </c>
      <c r="BK180" s="152">
        <f t="shared" si="29"/>
        <v>0</v>
      </c>
      <c r="BL180" s="13" t="s">
        <v>109</v>
      </c>
      <c r="BM180" s="151" t="s">
        <v>421</v>
      </c>
    </row>
    <row r="181" spans="2:65" s="1" customFormat="1" ht="24.25" customHeight="1">
      <c r="B181" s="138"/>
      <c r="C181" s="139" t="s">
        <v>422</v>
      </c>
      <c r="D181" s="139" t="s">
        <v>195</v>
      </c>
      <c r="E181" s="140" t="s">
        <v>423</v>
      </c>
      <c r="F181" s="141" t="s">
        <v>424</v>
      </c>
      <c r="G181" s="142" t="s">
        <v>198</v>
      </c>
      <c r="H181" s="143">
        <v>4.3929999999999998</v>
      </c>
      <c r="I181" s="144"/>
      <c r="J181" s="145">
        <f t="shared" si="20"/>
        <v>0</v>
      </c>
      <c r="K181" s="146"/>
      <c r="L181" s="28"/>
      <c r="M181" s="147" t="s">
        <v>1</v>
      </c>
      <c r="N181" s="148" t="s">
        <v>38</v>
      </c>
      <c r="P181" s="149">
        <f t="shared" si="21"/>
        <v>0</v>
      </c>
      <c r="Q181" s="149">
        <v>2.2509700000000001</v>
      </c>
      <c r="R181" s="149">
        <f t="shared" si="22"/>
        <v>9.8885112100000008</v>
      </c>
      <c r="S181" s="149">
        <v>0</v>
      </c>
      <c r="T181" s="150">
        <f t="shared" si="23"/>
        <v>0</v>
      </c>
      <c r="AR181" s="151" t="s">
        <v>109</v>
      </c>
      <c r="AT181" s="151" t="s">
        <v>195</v>
      </c>
      <c r="AU181" s="151" t="s">
        <v>84</v>
      </c>
      <c r="AY181" s="13" t="s">
        <v>193</v>
      </c>
      <c r="BE181" s="152">
        <f t="shared" si="24"/>
        <v>0</v>
      </c>
      <c r="BF181" s="152">
        <f t="shared" si="25"/>
        <v>0</v>
      </c>
      <c r="BG181" s="152">
        <f t="shared" si="26"/>
        <v>0</v>
      </c>
      <c r="BH181" s="152">
        <f t="shared" si="27"/>
        <v>0</v>
      </c>
      <c r="BI181" s="152">
        <f t="shared" si="28"/>
        <v>0</v>
      </c>
      <c r="BJ181" s="13" t="s">
        <v>84</v>
      </c>
      <c r="BK181" s="152">
        <f t="shared" si="29"/>
        <v>0</v>
      </c>
      <c r="BL181" s="13" t="s">
        <v>109</v>
      </c>
      <c r="BM181" s="151" t="s">
        <v>425</v>
      </c>
    </row>
    <row r="182" spans="2:65" s="11" customFormat="1" ht="22.75" customHeight="1">
      <c r="B182" s="126"/>
      <c r="D182" s="127" t="s">
        <v>71</v>
      </c>
      <c r="E182" s="136" t="s">
        <v>112</v>
      </c>
      <c r="F182" s="136" t="s">
        <v>426</v>
      </c>
      <c r="I182" s="129"/>
      <c r="J182" s="137">
        <f>BK182</f>
        <v>0</v>
      </c>
      <c r="L182" s="126"/>
      <c r="M182" s="131"/>
      <c r="P182" s="132">
        <f>SUM(P183:P185)</f>
        <v>0</v>
      </c>
      <c r="R182" s="132">
        <f>SUM(R183:R185)</f>
        <v>1.7705600000000001</v>
      </c>
      <c r="T182" s="133">
        <f>SUM(T183:T185)</f>
        <v>0</v>
      </c>
      <c r="AR182" s="127" t="s">
        <v>76</v>
      </c>
      <c r="AT182" s="134" t="s">
        <v>71</v>
      </c>
      <c r="AU182" s="134" t="s">
        <v>76</v>
      </c>
      <c r="AY182" s="127" t="s">
        <v>193</v>
      </c>
      <c r="BK182" s="135">
        <f>SUM(BK183:BK185)</f>
        <v>0</v>
      </c>
    </row>
    <row r="183" spans="2:65" s="1" customFormat="1" ht="33" customHeight="1">
      <c r="B183" s="138"/>
      <c r="C183" s="139" t="s">
        <v>427</v>
      </c>
      <c r="D183" s="139" t="s">
        <v>195</v>
      </c>
      <c r="E183" s="140" t="s">
        <v>428</v>
      </c>
      <c r="F183" s="141" t="s">
        <v>429</v>
      </c>
      <c r="G183" s="142" t="s">
        <v>234</v>
      </c>
      <c r="H183" s="143">
        <v>4.4000000000000004</v>
      </c>
      <c r="I183" s="144"/>
      <c r="J183" s="145">
        <f>ROUND(I183*H183,2)</f>
        <v>0</v>
      </c>
      <c r="K183" s="146"/>
      <c r="L183" s="28"/>
      <c r="M183" s="147" t="s">
        <v>1</v>
      </c>
      <c r="N183" s="148" t="s">
        <v>38</v>
      </c>
      <c r="P183" s="149">
        <f>O183*H183</f>
        <v>0</v>
      </c>
      <c r="Q183" s="149">
        <v>0.2024</v>
      </c>
      <c r="R183" s="149">
        <f>Q183*H183</f>
        <v>0.89056000000000002</v>
      </c>
      <c r="S183" s="149">
        <v>0</v>
      </c>
      <c r="T183" s="150">
        <f>S183*H183</f>
        <v>0</v>
      </c>
      <c r="AR183" s="151" t="s">
        <v>109</v>
      </c>
      <c r="AT183" s="151" t="s">
        <v>195</v>
      </c>
      <c r="AU183" s="151" t="s">
        <v>84</v>
      </c>
      <c r="AY183" s="13" t="s">
        <v>193</v>
      </c>
      <c r="BE183" s="152">
        <f>IF(N183="základná",J183,0)</f>
        <v>0</v>
      </c>
      <c r="BF183" s="152">
        <f>IF(N183="znížená",J183,0)</f>
        <v>0</v>
      </c>
      <c r="BG183" s="152">
        <f>IF(N183="zákl. prenesená",J183,0)</f>
        <v>0</v>
      </c>
      <c r="BH183" s="152">
        <f>IF(N183="zníž. prenesená",J183,0)</f>
        <v>0</v>
      </c>
      <c r="BI183" s="152">
        <f>IF(N183="nulová",J183,0)</f>
        <v>0</v>
      </c>
      <c r="BJ183" s="13" t="s">
        <v>84</v>
      </c>
      <c r="BK183" s="152">
        <f>ROUND(I183*H183,2)</f>
        <v>0</v>
      </c>
      <c r="BL183" s="13" t="s">
        <v>109</v>
      </c>
      <c r="BM183" s="151" t="s">
        <v>430</v>
      </c>
    </row>
    <row r="184" spans="2:65" s="1" customFormat="1" ht="33" customHeight="1">
      <c r="B184" s="138"/>
      <c r="C184" s="139" t="s">
        <v>431</v>
      </c>
      <c r="D184" s="139" t="s">
        <v>195</v>
      </c>
      <c r="E184" s="140" t="s">
        <v>432</v>
      </c>
      <c r="F184" s="141" t="s">
        <v>433</v>
      </c>
      <c r="G184" s="142" t="s">
        <v>234</v>
      </c>
      <c r="H184" s="143">
        <v>4.4000000000000004</v>
      </c>
      <c r="I184" s="144"/>
      <c r="J184" s="145">
        <f>ROUND(I184*H184,2)</f>
        <v>0</v>
      </c>
      <c r="K184" s="146"/>
      <c r="L184" s="28"/>
      <c r="M184" s="147" t="s">
        <v>1</v>
      </c>
      <c r="N184" s="148" t="s">
        <v>38</v>
      </c>
      <c r="P184" s="149">
        <f>O184*H184</f>
        <v>0</v>
      </c>
      <c r="Q184" s="149">
        <v>8.4000000000000005E-2</v>
      </c>
      <c r="R184" s="149">
        <f>Q184*H184</f>
        <v>0.36960000000000004</v>
      </c>
      <c r="S184" s="149">
        <v>0</v>
      </c>
      <c r="T184" s="150">
        <f>S184*H184</f>
        <v>0</v>
      </c>
      <c r="AR184" s="151" t="s">
        <v>109</v>
      </c>
      <c r="AT184" s="151" t="s">
        <v>195</v>
      </c>
      <c r="AU184" s="151" t="s">
        <v>84</v>
      </c>
      <c r="AY184" s="13" t="s">
        <v>193</v>
      </c>
      <c r="BE184" s="152">
        <f>IF(N184="základná",J184,0)</f>
        <v>0</v>
      </c>
      <c r="BF184" s="152">
        <f>IF(N184="znížená",J184,0)</f>
        <v>0</v>
      </c>
      <c r="BG184" s="152">
        <f>IF(N184="zákl. prenesená",J184,0)</f>
        <v>0</v>
      </c>
      <c r="BH184" s="152">
        <f>IF(N184="zníž. prenesená",J184,0)</f>
        <v>0</v>
      </c>
      <c r="BI184" s="152">
        <f>IF(N184="nulová",J184,0)</f>
        <v>0</v>
      </c>
      <c r="BJ184" s="13" t="s">
        <v>84</v>
      </c>
      <c r="BK184" s="152">
        <f>ROUND(I184*H184,2)</f>
        <v>0</v>
      </c>
      <c r="BL184" s="13" t="s">
        <v>109</v>
      </c>
      <c r="BM184" s="151" t="s">
        <v>434</v>
      </c>
    </row>
    <row r="185" spans="2:65" s="1" customFormat="1" ht="33" customHeight="1">
      <c r="B185" s="138"/>
      <c r="C185" s="153" t="s">
        <v>435</v>
      </c>
      <c r="D185" s="153" t="s">
        <v>236</v>
      </c>
      <c r="E185" s="154" t="s">
        <v>436</v>
      </c>
      <c r="F185" s="155" t="s">
        <v>437</v>
      </c>
      <c r="G185" s="156" t="s">
        <v>319</v>
      </c>
      <c r="H185" s="157">
        <v>8.8000000000000007</v>
      </c>
      <c r="I185" s="158"/>
      <c r="J185" s="159">
        <f>ROUND(I185*H185,2)</f>
        <v>0</v>
      </c>
      <c r="K185" s="160"/>
      <c r="L185" s="161"/>
      <c r="M185" s="162" t="s">
        <v>1</v>
      </c>
      <c r="N185" s="163" t="s">
        <v>38</v>
      </c>
      <c r="P185" s="149">
        <f>O185*H185</f>
        <v>0</v>
      </c>
      <c r="Q185" s="149">
        <v>5.8000000000000003E-2</v>
      </c>
      <c r="R185" s="149">
        <f>Q185*H185</f>
        <v>0.51040000000000008</v>
      </c>
      <c r="S185" s="149">
        <v>0</v>
      </c>
      <c r="T185" s="150">
        <f>S185*H185</f>
        <v>0</v>
      </c>
      <c r="AR185" s="151" t="s">
        <v>163</v>
      </c>
      <c r="AT185" s="151" t="s">
        <v>236</v>
      </c>
      <c r="AU185" s="151" t="s">
        <v>84</v>
      </c>
      <c r="AY185" s="13" t="s">
        <v>193</v>
      </c>
      <c r="BE185" s="152">
        <f>IF(N185="základná",J185,0)</f>
        <v>0</v>
      </c>
      <c r="BF185" s="152">
        <f>IF(N185="znížená",J185,0)</f>
        <v>0</v>
      </c>
      <c r="BG185" s="152">
        <f>IF(N185="zákl. prenesená",J185,0)</f>
        <v>0</v>
      </c>
      <c r="BH185" s="152">
        <f>IF(N185="zníž. prenesená",J185,0)</f>
        <v>0</v>
      </c>
      <c r="BI185" s="152">
        <f>IF(N185="nulová",J185,0)</f>
        <v>0</v>
      </c>
      <c r="BJ185" s="13" t="s">
        <v>84</v>
      </c>
      <c r="BK185" s="152">
        <f>ROUND(I185*H185,2)</f>
        <v>0</v>
      </c>
      <c r="BL185" s="13" t="s">
        <v>109</v>
      </c>
      <c r="BM185" s="151" t="s">
        <v>438</v>
      </c>
    </row>
    <row r="186" spans="2:65" s="11" customFormat="1" ht="22.75" customHeight="1">
      <c r="B186" s="126"/>
      <c r="D186" s="127" t="s">
        <v>71</v>
      </c>
      <c r="E186" s="136" t="s">
        <v>115</v>
      </c>
      <c r="F186" s="136" t="s">
        <v>439</v>
      </c>
      <c r="I186" s="129"/>
      <c r="J186" s="137">
        <f>BK186</f>
        <v>0</v>
      </c>
      <c r="L186" s="126"/>
      <c r="M186" s="131"/>
      <c r="P186" s="132">
        <f>SUM(P187:P190)</f>
        <v>0</v>
      </c>
      <c r="R186" s="132">
        <f>SUM(R187:R190)</f>
        <v>13.45089303</v>
      </c>
      <c r="T186" s="133">
        <f>SUM(T187:T190)</f>
        <v>0</v>
      </c>
      <c r="AR186" s="127" t="s">
        <v>76</v>
      </c>
      <c r="AT186" s="134" t="s">
        <v>71</v>
      </c>
      <c r="AU186" s="134" t="s">
        <v>76</v>
      </c>
      <c r="AY186" s="127" t="s">
        <v>193</v>
      </c>
      <c r="BK186" s="135">
        <f>SUM(BK187:BK190)</f>
        <v>0</v>
      </c>
    </row>
    <row r="187" spans="2:65" s="1" customFormat="1" ht="24.25" customHeight="1">
      <c r="B187" s="138"/>
      <c r="C187" s="139" t="s">
        <v>440</v>
      </c>
      <c r="D187" s="139" t="s">
        <v>195</v>
      </c>
      <c r="E187" s="140" t="s">
        <v>441</v>
      </c>
      <c r="F187" s="141" t="s">
        <v>442</v>
      </c>
      <c r="G187" s="142" t="s">
        <v>234</v>
      </c>
      <c r="H187" s="143">
        <v>57.087000000000003</v>
      </c>
      <c r="I187" s="144"/>
      <c r="J187" s="145">
        <f>ROUND(I187*H187,2)</f>
        <v>0</v>
      </c>
      <c r="K187" s="146"/>
      <c r="L187" s="28"/>
      <c r="M187" s="147" t="s">
        <v>1</v>
      </c>
      <c r="N187" s="148" t="s">
        <v>38</v>
      </c>
      <c r="P187" s="149">
        <f>O187*H187</f>
        <v>0</v>
      </c>
      <c r="Q187" s="149">
        <v>4.7199999999999999E-2</v>
      </c>
      <c r="R187" s="149">
        <f>Q187*H187</f>
        <v>2.6945064000000003</v>
      </c>
      <c r="S187" s="149">
        <v>0</v>
      </c>
      <c r="T187" s="150">
        <f>S187*H187</f>
        <v>0</v>
      </c>
      <c r="AR187" s="151" t="s">
        <v>109</v>
      </c>
      <c r="AT187" s="151" t="s">
        <v>195</v>
      </c>
      <c r="AU187" s="151" t="s">
        <v>84</v>
      </c>
      <c r="AY187" s="13" t="s">
        <v>193</v>
      </c>
      <c r="BE187" s="152">
        <f>IF(N187="základná",J187,0)</f>
        <v>0</v>
      </c>
      <c r="BF187" s="152">
        <f>IF(N187="znížená",J187,0)</f>
        <v>0</v>
      </c>
      <c r="BG187" s="152">
        <f>IF(N187="zákl. prenesená",J187,0)</f>
        <v>0</v>
      </c>
      <c r="BH187" s="152">
        <f>IF(N187="zníž. prenesená",J187,0)</f>
        <v>0</v>
      </c>
      <c r="BI187" s="152">
        <f>IF(N187="nulová",J187,0)</f>
        <v>0</v>
      </c>
      <c r="BJ187" s="13" t="s">
        <v>84</v>
      </c>
      <c r="BK187" s="152">
        <f>ROUND(I187*H187,2)</f>
        <v>0</v>
      </c>
      <c r="BL187" s="13" t="s">
        <v>109</v>
      </c>
      <c r="BM187" s="151" t="s">
        <v>443</v>
      </c>
    </row>
    <row r="188" spans="2:65" s="1" customFormat="1" ht="33" customHeight="1">
      <c r="B188" s="138"/>
      <c r="C188" s="139" t="s">
        <v>444</v>
      </c>
      <c r="D188" s="139" t="s">
        <v>195</v>
      </c>
      <c r="E188" s="140" t="s">
        <v>445</v>
      </c>
      <c r="F188" s="141" t="s">
        <v>446</v>
      </c>
      <c r="G188" s="142" t="s">
        <v>234</v>
      </c>
      <c r="H188" s="143">
        <v>17.27</v>
      </c>
      <c r="I188" s="144"/>
      <c r="J188" s="145">
        <f>ROUND(I188*H188,2)</f>
        <v>0</v>
      </c>
      <c r="K188" s="146"/>
      <c r="L188" s="28"/>
      <c r="M188" s="147" t="s">
        <v>1</v>
      </c>
      <c r="N188" s="148" t="s">
        <v>38</v>
      </c>
      <c r="P188" s="149">
        <f>O188*H188</f>
        <v>0</v>
      </c>
      <c r="Q188" s="149">
        <v>1.059E-2</v>
      </c>
      <c r="R188" s="149">
        <f>Q188*H188</f>
        <v>0.1828893</v>
      </c>
      <c r="S188" s="149">
        <v>0</v>
      </c>
      <c r="T188" s="150">
        <f>S188*H188</f>
        <v>0</v>
      </c>
      <c r="AR188" s="151" t="s">
        <v>109</v>
      </c>
      <c r="AT188" s="151" t="s">
        <v>195</v>
      </c>
      <c r="AU188" s="151" t="s">
        <v>84</v>
      </c>
      <c r="AY188" s="13" t="s">
        <v>193</v>
      </c>
      <c r="BE188" s="152">
        <f>IF(N188="základná",J188,0)</f>
        <v>0</v>
      </c>
      <c r="BF188" s="152">
        <f>IF(N188="znížená",J188,0)</f>
        <v>0</v>
      </c>
      <c r="BG188" s="152">
        <f>IF(N188="zákl. prenesená",J188,0)</f>
        <v>0</v>
      </c>
      <c r="BH188" s="152">
        <f>IF(N188="zníž. prenesená",J188,0)</f>
        <v>0</v>
      </c>
      <c r="BI188" s="152">
        <f>IF(N188="nulová",J188,0)</f>
        <v>0</v>
      </c>
      <c r="BJ188" s="13" t="s">
        <v>84</v>
      </c>
      <c r="BK188" s="152">
        <f>ROUND(I188*H188,2)</f>
        <v>0</v>
      </c>
      <c r="BL188" s="13" t="s">
        <v>109</v>
      </c>
      <c r="BM188" s="151" t="s">
        <v>447</v>
      </c>
    </row>
    <row r="189" spans="2:65" s="1" customFormat="1" ht="37.75" customHeight="1">
      <c r="B189" s="138"/>
      <c r="C189" s="139" t="s">
        <v>448</v>
      </c>
      <c r="D189" s="139" t="s">
        <v>195</v>
      </c>
      <c r="E189" s="140" t="s">
        <v>449</v>
      </c>
      <c r="F189" s="141" t="s">
        <v>450</v>
      </c>
      <c r="G189" s="142" t="s">
        <v>234</v>
      </c>
      <c r="H189" s="143">
        <v>193.41300000000001</v>
      </c>
      <c r="I189" s="144"/>
      <c r="J189" s="145">
        <f>ROUND(I189*H189,2)</f>
        <v>0</v>
      </c>
      <c r="K189" s="146"/>
      <c r="L189" s="28"/>
      <c r="M189" s="147" t="s">
        <v>1</v>
      </c>
      <c r="N189" s="148" t="s">
        <v>38</v>
      </c>
      <c r="P189" s="149">
        <f>O189*H189</f>
        <v>0</v>
      </c>
      <c r="Q189" s="149">
        <v>5.441E-2</v>
      </c>
      <c r="R189" s="149">
        <f>Q189*H189</f>
        <v>10.52360133</v>
      </c>
      <c r="S189" s="149">
        <v>0</v>
      </c>
      <c r="T189" s="150">
        <f>S189*H189</f>
        <v>0</v>
      </c>
      <c r="AR189" s="151" t="s">
        <v>109</v>
      </c>
      <c r="AT189" s="151" t="s">
        <v>195</v>
      </c>
      <c r="AU189" s="151" t="s">
        <v>84</v>
      </c>
      <c r="AY189" s="13" t="s">
        <v>193</v>
      </c>
      <c r="BE189" s="152">
        <f>IF(N189="základná",J189,0)</f>
        <v>0</v>
      </c>
      <c r="BF189" s="152">
        <f>IF(N189="znížená",J189,0)</f>
        <v>0</v>
      </c>
      <c r="BG189" s="152">
        <f>IF(N189="zákl. prenesená",J189,0)</f>
        <v>0</v>
      </c>
      <c r="BH189" s="152">
        <f>IF(N189="zníž. prenesená",J189,0)</f>
        <v>0</v>
      </c>
      <c r="BI189" s="152">
        <f>IF(N189="nulová",J189,0)</f>
        <v>0</v>
      </c>
      <c r="BJ189" s="13" t="s">
        <v>84</v>
      </c>
      <c r="BK189" s="152">
        <f>ROUND(I189*H189,2)</f>
        <v>0</v>
      </c>
      <c r="BL189" s="13" t="s">
        <v>109</v>
      </c>
      <c r="BM189" s="151" t="s">
        <v>451</v>
      </c>
    </row>
    <row r="190" spans="2:65" s="1" customFormat="1" ht="24.25" customHeight="1">
      <c r="B190" s="138"/>
      <c r="C190" s="139" t="s">
        <v>452</v>
      </c>
      <c r="D190" s="139" t="s">
        <v>195</v>
      </c>
      <c r="E190" s="140" t="s">
        <v>453</v>
      </c>
      <c r="F190" s="141" t="s">
        <v>454</v>
      </c>
      <c r="G190" s="142" t="s">
        <v>234</v>
      </c>
      <c r="H190" s="143">
        <v>15.84</v>
      </c>
      <c r="I190" s="144"/>
      <c r="J190" s="145">
        <f>ROUND(I190*H190,2)</f>
        <v>0</v>
      </c>
      <c r="K190" s="146"/>
      <c r="L190" s="28"/>
      <c r="M190" s="147" t="s">
        <v>1</v>
      </c>
      <c r="N190" s="148" t="s">
        <v>38</v>
      </c>
      <c r="P190" s="149">
        <f>O190*H190</f>
        <v>0</v>
      </c>
      <c r="Q190" s="149">
        <v>3.15E-3</v>
      </c>
      <c r="R190" s="149">
        <f>Q190*H190</f>
        <v>4.9896000000000003E-2</v>
      </c>
      <c r="S190" s="149">
        <v>0</v>
      </c>
      <c r="T190" s="150">
        <f>S190*H190</f>
        <v>0</v>
      </c>
      <c r="AR190" s="151" t="s">
        <v>109</v>
      </c>
      <c r="AT190" s="151" t="s">
        <v>195</v>
      </c>
      <c r="AU190" s="151" t="s">
        <v>84</v>
      </c>
      <c r="AY190" s="13" t="s">
        <v>193</v>
      </c>
      <c r="BE190" s="152">
        <f>IF(N190="základná",J190,0)</f>
        <v>0</v>
      </c>
      <c r="BF190" s="152">
        <f>IF(N190="znížená",J190,0)</f>
        <v>0</v>
      </c>
      <c r="BG190" s="152">
        <f>IF(N190="zákl. prenesená",J190,0)</f>
        <v>0</v>
      </c>
      <c r="BH190" s="152">
        <f>IF(N190="zníž. prenesená",J190,0)</f>
        <v>0</v>
      </c>
      <c r="BI190" s="152">
        <f>IF(N190="nulová",J190,0)</f>
        <v>0</v>
      </c>
      <c r="BJ190" s="13" t="s">
        <v>84</v>
      </c>
      <c r="BK190" s="152">
        <f>ROUND(I190*H190,2)</f>
        <v>0</v>
      </c>
      <c r="BL190" s="13" t="s">
        <v>109</v>
      </c>
      <c r="BM190" s="151" t="s">
        <v>455</v>
      </c>
    </row>
    <row r="191" spans="2:65" s="11" customFormat="1" ht="22.75" customHeight="1">
      <c r="B191" s="126"/>
      <c r="D191" s="127" t="s">
        <v>71</v>
      </c>
      <c r="E191" s="136" t="s">
        <v>221</v>
      </c>
      <c r="F191" s="136" t="s">
        <v>456</v>
      </c>
      <c r="I191" s="129"/>
      <c r="J191" s="137">
        <f>BK191</f>
        <v>0</v>
      </c>
      <c r="L191" s="126"/>
      <c r="M191" s="131"/>
      <c r="P191" s="132">
        <f>SUM(P192:P196)</f>
        <v>0</v>
      </c>
      <c r="R191" s="132">
        <f>SUM(R192:R196)</f>
        <v>0.93383795000000003</v>
      </c>
      <c r="T191" s="133">
        <f>SUM(T192:T196)</f>
        <v>0</v>
      </c>
      <c r="AR191" s="127" t="s">
        <v>76</v>
      </c>
      <c r="AT191" s="134" t="s">
        <v>71</v>
      </c>
      <c r="AU191" s="134" t="s">
        <v>76</v>
      </c>
      <c r="AY191" s="127" t="s">
        <v>193</v>
      </c>
      <c r="BK191" s="135">
        <f>SUM(BK192:BK196)</f>
        <v>0</v>
      </c>
    </row>
    <row r="192" spans="2:65" s="1" customFormat="1" ht="33" customHeight="1">
      <c r="B192" s="138"/>
      <c r="C192" s="139" t="s">
        <v>457</v>
      </c>
      <c r="D192" s="139" t="s">
        <v>195</v>
      </c>
      <c r="E192" s="140" t="s">
        <v>458</v>
      </c>
      <c r="F192" s="141" t="s">
        <v>459</v>
      </c>
      <c r="G192" s="142" t="s">
        <v>198</v>
      </c>
      <c r="H192" s="143">
        <v>271.44</v>
      </c>
      <c r="I192" s="144"/>
      <c r="J192" s="145">
        <f>ROUND(I192*H192,2)</f>
        <v>0</v>
      </c>
      <c r="K192" s="146"/>
      <c r="L192" s="28"/>
      <c r="M192" s="147" t="s">
        <v>1</v>
      </c>
      <c r="N192" s="148" t="s">
        <v>38</v>
      </c>
      <c r="P192" s="149">
        <f>O192*H192</f>
        <v>0</v>
      </c>
      <c r="Q192" s="149">
        <v>0</v>
      </c>
      <c r="R192" s="149">
        <f>Q192*H192</f>
        <v>0</v>
      </c>
      <c r="S192" s="149">
        <v>0</v>
      </c>
      <c r="T192" s="150">
        <f>S192*H192</f>
        <v>0</v>
      </c>
      <c r="AR192" s="151" t="s">
        <v>109</v>
      </c>
      <c r="AT192" s="151" t="s">
        <v>195</v>
      </c>
      <c r="AU192" s="151" t="s">
        <v>84</v>
      </c>
      <c r="AY192" s="13" t="s">
        <v>193</v>
      </c>
      <c r="BE192" s="152">
        <f>IF(N192="základná",J192,0)</f>
        <v>0</v>
      </c>
      <c r="BF192" s="152">
        <f>IF(N192="znížená",J192,0)</f>
        <v>0</v>
      </c>
      <c r="BG192" s="152">
        <f>IF(N192="zákl. prenesená",J192,0)</f>
        <v>0</v>
      </c>
      <c r="BH192" s="152">
        <f>IF(N192="zníž. prenesená",J192,0)</f>
        <v>0</v>
      </c>
      <c r="BI192" s="152">
        <f>IF(N192="nulová",J192,0)</f>
        <v>0</v>
      </c>
      <c r="BJ192" s="13" t="s">
        <v>84</v>
      </c>
      <c r="BK192" s="152">
        <f>ROUND(I192*H192,2)</f>
        <v>0</v>
      </c>
      <c r="BL192" s="13" t="s">
        <v>109</v>
      </c>
      <c r="BM192" s="151" t="s">
        <v>460</v>
      </c>
    </row>
    <row r="193" spans="2:65" s="1" customFormat="1" ht="16.5" customHeight="1">
      <c r="B193" s="138"/>
      <c r="C193" s="153" t="s">
        <v>461</v>
      </c>
      <c r="D193" s="153" t="s">
        <v>236</v>
      </c>
      <c r="E193" s="154" t="s">
        <v>462</v>
      </c>
      <c r="F193" s="155" t="s">
        <v>463</v>
      </c>
      <c r="G193" s="156" t="s">
        <v>198</v>
      </c>
      <c r="H193" s="157">
        <v>279.58300000000003</v>
      </c>
      <c r="I193" s="158"/>
      <c r="J193" s="159">
        <f>ROUND(I193*H193,2)</f>
        <v>0</v>
      </c>
      <c r="K193" s="160"/>
      <c r="L193" s="161"/>
      <c r="M193" s="162" t="s">
        <v>1</v>
      </c>
      <c r="N193" s="163" t="s">
        <v>38</v>
      </c>
      <c r="P193" s="149">
        <f>O193*H193</f>
        <v>0</v>
      </c>
      <c r="Q193" s="149">
        <v>0</v>
      </c>
      <c r="R193" s="149">
        <f>Q193*H193</f>
        <v>0</v>
      </c>
      <c r="S193" s="149">
        <v>0</v>
      </c>
      <c r="T193" s="150">
        <f>S193*H193</f>
        <v>0</v>
      </c>
      <c r="AR193" s="151" t="s">
        <v>163</v>
      </c>
      <c r="AT193" s="151" t="s">
        <v>236</v>
      </c>
      <c r="AU193" s="151" t="s">
        <v>84</v>
      </c>
      <c r="AY193" s="13" t="s">
        <v>193</v>
      </c>
      <c r="BE193" s="152">
        <f>IF(N193="základná",J193,0)</f>
        <v>0</v>
      </c>
      <c r="BF193" s="152">
        <f>IF(N193="znížená",J193,0)</f>
        <v>0</v>
      </c>
      <c r="BG193" s="152">
        <f>IF(N193="zákl. prenesená",J193,0)</f>
        <v>0</v>
      </c>
      <c r="BH193" s="152">
        <f>IF(N193="zníž. prenesená",J193,0)</f>
        <v>0</v>
      </c>
      <c r="BI193" s="152">
        <f>IF(N193="nulová",J193,0)</f>
        <v>0</v>
      </c>
      <c r="BJ193" s="13" t="s">
        <v>84</v>
      </c>
      <c r="BK193" s="152">
        <f>ROUND(I193*H193,2)</f>
        <v>0</v>
      </c>
      <c r="BL193" s="13" t="s">
        <v>109</v>
      </c>
      <c r="BM193" s="151" t="s">
        <v>464</v>
      </c>
    </row>
    <row r="194" spans="2:65" s="1" customFormat="1" ht="16.5" customHeight="1">
      <c r="B194" s="138"/>
      <c r="C194" s="139" t="s">
        <v>465</v>
      </c>
      <c r="D194" s="139" t="s">
        <v>195</v>
      </c>
      <c r="E194" s="140" t="s">
        <v>466</v>
      </c>
      <c r="F194" s="141" t="s">
        <v>467</v>
      </c>
      <c r="G194" s="142" t="s">
        <v>198</v>
      </c>
      <c r="H194" s="143">
        <v>271.44</v>
      </c>
      <c r="I194" s="144"/>
      <c r="J194" s="145">
        <f>ROUND(I194*H194,2)</f>
        <v>0</v>
      </c>
      <c r="K194" s="146"/>
      <c r="L194" s="28"/>
      <c r="M194" s="147" t="s">
        <v>1</v>
      </c>
      <c r="N194" s="148" t="s">
        <v>38</v>
      </c>
      <c r="P194" s="149">
        <f>O194*H194</f>
        <v>0</v>
      </c>
      <c r="Q194" s="149">
        <v>1.0000000000000001E-5</v>
      </c>
      <c r="R194" s="149">
        <f>Q194*H194</f>
        <v>2.7144000000000001E-3</v>
      </c>
      <c r="S194" s="149">
        <v>0</v>
      </c>
      <c r="T194" s="150">
        <f>S194*H194</f>
        <v>0</v>
      </c>
      <c r="AR194" s="151" t="s">
        <v>109</v>
      </c>
      <c r="AT194" s="151" t="s">
        <v>195</v>
      </c>
      <c r="AU194" s="151" t="s">
        <v>84</v>
      </c>
      <c r="AY194" s="13" t="s">
        <v>193</v>
      </c>
      <c r="BE194" s="152">
        <f>IF(N194="základná",J194,0)</f>
        <v>0</v>
      </c>
      <c r="BF194" s="152">
        <f>IF(N194="znížená",J194,0)</f>
        <v>0</v>
      </c>
      <c r="BG194" s="152">
        <f>IF(N194="zákl. prenesená",J194,0)</f>
        <v>0</v>
      </c>
      <c r="BH194" s="152">
        <f>IF(N194="zníž. prenesená",J194,0)</f>
        <v>0</v>
      </c>
      <c r="BI194" s="152">
        <f>IF(N194="nulová",J194,0)</f>
        <v>0</v>
      </c>
      <c r="BJ194" s="13" t="s">
        <v>84</v>
      </c>
      <c r="BK194" s="152">
        <f>ROUND(I194*H194,2)</f>
        <v>0</v>
      </c>
      <c r="BL194" s="13" t="s">
        <v>109</v>
      </c>
      <c r="BM194" s="151" t="s">
        <v>468</v>
      </c>
    </row>
    <row r="195" spans="2:65" s="1" customFormat="1" ht="33" customHeight="1">
      <c r="B195" s="138"/>
      <c r="C195" s="139" t="s">
        <v>469</v>
      </c>
      <c r="D195" s="139" t="s">
        <v>195</v>
      </c>
      <c r="E195" s="140" t="s">
        <v>470</v>
      </c>
      <c r="F195" s="141" t="s">
        <v>471</v>
      </c>
      <c r="G195" s="142" t="s">
        <v>234</v>
      </c>
      <c r="H195" s="143">
        <v>36.173000000000002</v>
      </c>
      <c r="I195" s="144"/>
      <c r="J195" s="145">
        <f>ROUND(I195*H195,2)</f>
        <v>0</v>
      </c>
      <c r="K195" s="146"/>
      <c r="L195" s="28"/>
      <c r="M195" s="147" t="s">
        <v>1</v>
      </c>
      <c r="N195" s="148" t="s">
        <v>38</v>
      </c>
      <c r="P195" s="149">
        <f>O195*H195</f>
        <v>0</v>
      </c>
      <c r="Q195" s="149">
        <v>2.572E-2</v>
      </c>
      <c r="R195" s="149">
        <f>Q195*H195</f>
        <v>0.93036956000000004</v>
      </c>
      <c r="S195" s="149">
        <v>0</v>
      </c>
      <c r="T195" s="150">
        <f>S195*H195</f>
        <v>0</v>
      </c>
      <c r="AR195" s="151" t="s">
        <v>109</v>
      </c>
      <c r="AT195" s="151" t="s">
        <v>195</v>
      </c>
      <c r="AU195" s="151" t="s">
        <v>84</v>
      </c>
      <c r="AY195" s="13" t="s">
        <v>193</v>
      </c>
      <c r="BE195" s="152">
        <f>IF(N195="základná",J195,0)</f>
        <v>0</v>
      </c>
      <c r="BF195" s="152">
        <f>IF(N195="znížená",J195,0)</f>
        <v>0</v>
      </c>
      <c r="BG195" s="152">
        <f>IF(N195="zákl. prenesená",J195,0)</f>
        <v>0</v>
      </c>
      <c r="BH195" s="152">
        <f>IF(N195="zníž. prenesená",J195,0)</f>
        <v>0</v>
      </c>
      <c r="BI195" s="152">
        <f>IF(N195="nulová",J195,0)</f>
        <v>0</v>
      </c>
      <c r="BJ195" s="13" t="s">
        <v>84</v>
      </c>
      <c r="BK195" s="152">
        <f>ROUND(I195*H195,2)</f>
        <v>0</v>
      </c>
      <c r="BL195" s="13" t="s">
        <v>109</v>
      </c>
      <c r="BM195" s="151" t="s">
        <v>472</v>
      </c>
    </row>
    <row r="196" spans="2:65" s="1" customFormat="1" ht="24.25" customHeight="1">
      <c r="B196" s="138"/>
      <c r="C196" s="139" t="s">
        <v>473</v>
      </c>
      <c r="D196" s="139" t="s">
        <v>195</v>
      </c>
      <c r="E196" s="140" t="s">
        <v>474</v>
      </c>
      <c r="F196" s="141" t="s">
        <v>475</v>
      </c>
      <c r="G196" s="142" t="s">
        <v>234</v>
      </c>
      <c r="H196" s="143">
        <v>75.399000000000001</v>
      </c>
      <c r="I196" s="144"/>
      <c r="J196" s="145">
        <f>ROUND(I196*H196,2)</f>
        <v>0</v>
      </c>
      <c r="K196" s="146"/>
      <c r="L196" s="28"/>
      <c r="M196" s="147" t="s">
        <v>1</v>
      </c>
      <c r="N196" s="148" t="s">
        <v>38</v>
      </c>
      <c r="P196" s="149">
        <f>O196*H196</f>
        <v>0</v>
      </c>
      <c r="Q196" s="149">
        <v>1.0000000000000001E-5</v>
      </c>
      <c r="R196" s="149">
        <f>Q196*H196</f>
        <v>7.5399000000000006E-4</v>
      </c>
      <c r="S196" s="149">
        <v>0</v>
      </c>
      <c r="T196" s="150">
        <f>S196*H196</f>
        <v>0</v>
      </c>
      <c r="AR196" s="151" t="s">
        <v>109</v>
      </c>
      <c r="AT196" s="151" t="s">
        <v>195</v>
      </c>
      <c r="AU196" s="151" t="s">
        <v>84</v>
      </c>
      <c r="AY196" s="13" t="s">
        <v>193</v>
      </c>
      <c r="BE196" s="152">
        <f>IF(N196="základná",J196,0)</f>
        <v>0</v>
      </c>
      <c r="BF196" s="152">
        <f>IF(N196="znížená",J196,0)</f>
        <v>0</v>
      </c>
      <c r="BG196" s="152">
        <f>IF(N196="zákl. prenesená",J196,0)</f>
        <v>0</v>
      </c>
      <c r="BH196" s="152">
        <f>IF(N196="zníž. prenesená",J196,0)</f>
        <v>0</v>
      </c>
      <c r="BI196" s="152">
        <f>IF(N196="nulová",J196,0)</f>
        <v>0</v>
      </c>
      <c r="BJ196" s="13" t="s">
        <v>84</v>
      </c>
      <c r="BK196" s="152">
        <f>ROUND(I196*H196,2)</f>
        <v>0</v>
      </c>
      <c r="BL196" s="13" t="s">
        <v>109</v>
      </c>
      <c r="BM196" s="151" t="s">
        <v>476</v>
      </c>
    </row>
    <row r="197" spans="2:65" s="11" customFormat="1" ht="22.75" customHeight="1">
      <c r="B197" s="126"/>
      <c r="D197" s="127" t="s">
        <v>71</v>
      </c>
      <c r="E197" s="136" t="s">
        <v>477</v>
      </c>
      <c r="F197" s="136" t="s">
        <v>478</v>
      </c>
      <c r="I197" s="129"/>
      <c r="J197" s="137">
        <f>BK197</f>
        <v>0</v>
      </c>
      <c r="L197" s="126"/>
      <c r="M197" s="131"/>
      <c r="P197" s="132">
        <f>P198</f>
        <v>0</v>
      </c>
      <c r="R197" s="132">
        <f>R198</f>
        <v>0</v>
      </c>
      <c r="T197" s="133">
        <f>T198</f>
        <v>0</v>
      </c>
      <c r="AR197" s="127" t="s">
        <v>76</v>
      </c>
      <c r="AT197" s="134" t="s">
        <v>71</v>
      </c>
      <c r="AU197" s="134" t="s">
        <v>76</v>
      </c>
      <c r="AY197" s="127" t="s">
        <v>193</v>
      </c>
      <c r="BK197" s="135">
        <f>BK198</f>
        <v>0</v>
      </c>
    </row>
    <row r="198" spans="2:65" s="1" customFormat="1" ht="24.25" customHeight="1">
      <c r="B198" s="138"/>
      <c r="C198" s="139" t="s">
        <v>479</v>
      </c>
      <c r="D198" s="139" t="s">
        <v>195</v>
      </c>
      <c r="E198" s="140" t="s">
        <v>480</v>
      </c>
      <c r="F198" s="141" t="s">
        <v>481</v>
      </c>
      <c r="G198" s="142" t="s">
        <v>296</v>
      </c>
      <c r="H198" s="143">
        <v>245.93700000000001</v>
      </c>
      <c r="I198" s="144"/>
      <c r="J198" s="145">
        <f>ROUND(I198*H198,2)</f>
        <v>0</v>
      </c>
      <c r="K198" s="146"/>
      <c r="L198" s="28"/>
      <c r="M198" s="147" t="s">
        <v>1</v>
      </c>
      <c r="N198" s="148" t="s">
        <v>38</v>
      </c>
      <c r="P198" s="149">
        <f>O198*H198</f>
        <v>0</v>
      </c>
      <c r="Q198" s="149">
        <v>0</v>
      </c>
      <c r="R198" s="149">
        <f>Q198*H198</f>
        <v>0</v>
      </c>
      <c r="S198" s="149">
        <v>0</v>
      </c>
      <c r="T198" s="150">
        <f>S198*H198</f>
        <v>0</v>
      </c>
      <c r="AR198" s="151" t="s">
        <v>109</v>
      </c>
      <c r="AT198" s="151" t="s">
        <v>195</v>
      </c>
      <c r="AU198" s="151" t="s">
        <v>84</v>
      </c>
      <c r="AY198" s="13" t="s">
        <v>193</v>
      </c>
      <c r="BE198" s="152">
        <f>IF(N198="základná",J198,0)</f>
        <v>0</v>
      </c>
      <c r="BF198" s="152">
        <f>IF(N198="znížená",J198,0)</f>
        <v>0</v>
      </c>
      <c r="BG198" s="152">
        <f>IF(N198="zákl. prenesená",J198,0)</f>
        <v>0</v>
      </c>
      <c r="BH198" s="152">
        <f>IF(N198="zníž. prenesená",J198,0)</f>
        <v>0</v>
      </c>
      <c r="BI198" s="152">
        <f>IF(N198="nulová",J198,0)</f>
        <v>0</v>
      </c>
      <c r="BJ198" s="13" t="s">
        <v>84</v>
      </c>
      <c r="BK198" s="152">
        <f>ROUND(I198*H198,2)</f>
        <v>0</v>
      </c>
      <c r="BL198" s="13" t="s">
        <v>109</v>
      </c>
      <c r="BM198" s="151" t="s">
        <v>482</v>
      </c>
    </row>
    <row r="199" spans="2:65" s="11" customFormat="1" ht="26" customHeight="1">
      <c r="B199" s="126"/>
      <c r="D199" s="127" t="s">
        <v>71</v>
      </c>
      <c r="E199" s="128" t="s">
        <v>483</v>
      </c>
      <c r="F199" s="128" t="s">
        <v>484</v>
      </c>
      <c r="I199" s="129"/>
      <c r="J199" s="130">
        <f>BK199</f>
        <v>0</v>
      </c>
      <c r="L199" s="126"/>
      <c r="M199" s="131"/>
      <c r="P199" s="132">
        <f>P200+P210+P214+P220+P223+P227</f>
        <v>0</v>
      </c>
      <c r="R199" s="132">
        <f>R200+R210+R214+R220+R223+R227</f>
        <v>0.96616162999999988</v>
      </c>
      <c r="T199" s="133">
        <f>T200+T210+T214+T220+T223+T227</f>
        <v>0</v>
      </c>
      <c r="AR199" s="127" t="s">
        <v>84</v>
      </c>
      <c r="AT199" s="134" t="s">
        <v>71</v>
      </c>
      <c r="AU199" s="134" t="s">
        <v>72</v>
      </c>
      <c r="AY199" s="127" t="s">
        <v>193</v>
      </c>
      <c r="BK199" s="135">
        <f>BK200+BK210+BK214+BK220+BK223+BK227</f>
        <v>0</v>
      </c>
    </row>
    <row r="200" spans="2:65" s="11" customFormat="1" ht="22.75" customHeight="1">
      <c r="B200" s="126"/>
      <c r="D200" s="127" t="s">
        <v>71</v>
      </c>
      <c r="E200" s="136" t="s">
        <v>485</v>
      </c>
      <c r="F200" s="136" t="s">
        <v>486</v>
      </c>
      <c r="I200" s="129"/>
      <c r="J200" s="137">
        <f>BK200</f>
        <v>0</v>
      </c>
      <c r="L200" s="126"/>
      <c r="M200" s="131"/>
      <c r="P200" s="132">
        <f>SUM(P201:P209)</f>
        <v>0</v>
      </c>
      <c r="R200" s="132">
        <f>SUM(R201:R209)</f>
        <v>0.47076545999999997</v>
      </c>
      <c r="T200" s="133">
        <f>SUM(T201:T209)</f>
        <v>0</v>
      </c>
      <c r="AR200" s="127" t="s">
        <v>84</v>
      </c>
      <c r="AT200" s="134" t="s">
        <v>71</v>
      </c>
      <c r="AU200" s="134" t="s">
        <v>76</v>
      </c>
      <c r="AY200" s="127" t="s">
        <v>193</v>
      </c>
      <c r="BK200" s="135">
        <f>SUM(BK201:BK209)</f>
        <v>0</v>
      </c>
    </row>
    <row r="201" spans="2:65" s="1" customFormat="1" ht="24.25" customHeight="1">
      <c r="B201" s="138"/>
      <c r="C201" s="139" t="s">
        <v>487</v>
      </c>
      <c r="D201" s="139" t="s">
        <v>195</v>
      </c>
      <c r="E201" s="140" t="s">
        <v>488</v>
      </c>
      <c r="F201" s="141" t="s">
        <v>489</v>
      </c>
      <c r="G201" s="142" t="s">
        <v>234</v>
      </c>
      <c r="H201" s="143">
        <v>79.813999999999993</v>
      </c>
      <c r="I201" s="144"/>
      <c r="J201" s="145">
        <f t="shared" ref="J201:J209" si="30">ROUND(I201*H201,2)</f>
        <v>0</v>
      </c>
      <c r="K201" s="146"/>
      <c r="L201" s="28"/>
      <c r="M201" s="147" t="s">
        <v>1</v>
      </c>
      <c r="N201" s="148" t="s">
        <v>38</v>
      </c>
      <c r="P201" s="149">
        <f t="shared" ref="P201:P209" si="31">O201*H201</f>
        <v>0</v>
      </c>
      <c r="Q201" s="149">
        <v>0</v>
      </c>
      <c r="R201" s="149">
        <f t="shared" ref="R201:R209" si="32">Q201*H201</f>
        <v>0</v>
      </c>
      <c r="S201" s="149">
        <v>0</v>
      </c>
      <c r="T201" s="150">
        <f t="shared" ref="T201:T209" si="33">S201*H201</f>
        <v>0</v>
      </c>
      <c r="AR201" s="151" t="s">
        <v>98</v>
      </c>
      <c r="AT201" s="151" t="s">
        <v>195</v>
      </c>
      <c r="AU201" s="151" t="s">
        <v>84</v>
      </c>
      <c r="AY201" s="13" t="s">
        <v>193</v>
      </c>
      <c r="BE201" s="152">
        <f t="shared" ref="BE201:BE209" si="34">IF(N201="základná",J201,0)</f>
        <v>0</v>
      </c>
      <c r="BF201" s="152">
        <f t="shared" ref="BF201:BF209" si="35">IF(N201="znížená",J201,0)</f>
        <v>0</v>
      </c>
      <c r="BG201" s="152">
        <f t="shared" ref="BG201:BG209" si="36">IF(N201="zákl. prenesená",J201,0)</f>
        <v>0</v>
      </c>
      <c r="BH201" s="152">
        <f t="shared" ref="BH201:BH209" si="37">IF(N201="zníž. prenesená",J201,0)</f>
        <v>0</v>
      </c>
      <c r="BI201" s="152">
        <f t="shared" ref="BI201:BI209" si="38">IF(N201="nulová",J201,0)</f>
        <v>0</v>
      </c>
      <c r="BJ201" s="13" t="s">
        <v>84</v>
      </c>
      <c r="BK201" s="152">
        <f t="shared" ref="BK201:BK209" si="39">ROUND(I201*H201,2)</f>
        <v>0</v>
      </c>
      <c r="BL201" s="13" t="s">
        <v>98</v>
      </c>
      <c r="BM201" s="151" t="s">
        <v>490</v>
      </c>
    </row>
    <row r="202" spans="2:65" s="1" customFormat="1" ht="16.5" customHeight="1">
      <c r="B202" s="138"/>
      <c r="C202" s="153" t="s">
        <v>491</v>
      </c>
      <c r="D202" s="153" t="s">
        <v>236</v>
      </c>
      <c r="E202" s="154" t="s">
        <v>492</v>
      </c>
      <c r="F202" s="155" t="s">
        <v>493</v>
      </c>
      <c r="G202" s="156" t="s">
        <v>296</v>
      </c>
      <c r="H202" s="157">
        <v>7.5999999999999998E-2</v>
      </c>
      <c r="I202" s="158"/>
      <c r="J202" s="159">
        <f t="shared" si="30"/>
        <v>0</v>
      </c>
      <c r="K202" s="160"/>
      <c r="L202" s="161"/>
      <c r="M202" s="162" t="s">
        <v>1</v>
      </c>
      <c r="N202" s="163" t="s">
        <v>38</v>
      </c>
      <c r="P202" s="149">
        <f t="shared" si="31"/>
        <v>0</v>
      </c>
      <c r="Q202" s="149">
        <v>1</v>
      </c>
      <c r="R202" s="149">
        <f t="shared" si="32"/>
        <v>7.5999999999999998E-2</v>
      </c>
      <c r="S202" s="149">
        <v>0</v>
      </c>
      <c r="T202" s="150">
        <f t="shared" si="33"/>
        <v>0</v>
      </c>
      <c r="AR202" s="151" t="s">
        <v>382</v>
      </c>
      <c r="AT202" s="151" t="s">
        <v>236</v>
      </c>
      <c r="AU202" s="151" t="s">
        <v>84</v>
      </c>
      <c r="AY202" s="13" t="s">
        <v>193</v>
      </c>
      <c r="BE202" s="152">
        <f t="shared" si="34"/>
        <v>0</v>
      </c>
      <c r="BF202" s="152">
        <f t="shared" si="35"/>
        <v>0</v>
      </c>
      <c r="BG202" s="152">
        <f t="shared" si="36"/>
        <v>0</v>
      </c>
      <c r="BH202" s="152">
        <f t="shared" si="37"/>
        <v>0</v>
      </c>
      <c r="BI202" s="152">
        <f t="shared" si="38"/>
        <v>0</v>
      </c>
      <c r="BJ202" s="13" t="s">
        <v>84</v>
      </c>
      <c r="BK202" s="152">
        <f t="shared" si="39"/>
        <v>0</v>
      </c>
      <c r="BL202" s="13" t="s">
        <v>98</v>
      </c>
      <c r="BM202" s="151" t="s">
        <v>494</v>
      </c>
    </row>
    <row r="203" spans="2:65" s="1" customFormat="1" ht="24.25" customHeight="1">
      <c r="B203" s="138"/>
      <c r="C203" s="139" t="s">
        <v>495</v>
      </c>
      <c r="D203" s="139" t="s">
        <v>195</v>
      </c>
      <c r="E203" s="140" t="s">
        <v>496</v>
      </c>
      <c r="F203" s="141" t="s">
        <v>497</v>
      </c>
      <c r="G203" s="142" t="s">
        <v>234</v>
      </c>
      <c r="H203" s="143">
        <v>174.62799999999999</v>
      </c>
      <c r="I203" s="144"/>
      <c r="J203" s="145">
        <f t="shared" si="30"/>
        <v>0</v>
      </c>
      <c r="K203" s="146"/>
      <c r="L203" s="28"/>
      <c r="M203" s="147" t="s">
        <v>1</v>
      </c>
      <c r="N203" s="148" t="s">
        <v>38</v>
      </c>
      <c r="P203" s="149">
        <f t="shared" si="31"/>
        <v>0</v>
      </c>
      <c r="Q203" s="149">
        <v>0</v>
      </c>
      <c r="R203" s="149">
        <f t="shared" si="32"/>
        <v>0</v>
      </c>
      <c r="S203" s="149">
        <v>0</v>
      </c>
      <c r="T203" s="150">
        <f t="shared" si="33"/>
        <v>0</v>
      </c>
      <c r="AR203" s="151" t="s">
        <v>98</v>
      </c>
      <c r="AT203" s="151" t="s">
        <v>195</v>
      </c>
      <c r="AU203" s="151" t="s">
        <v>84</v>
      </c>
      <c r="AY203" s="13" t="s">
        <v>193</v>
      </c>
      <c r="BE203" s="152">
        <f t="shared" si="34"/>
        <v>0</v>
      </c>
      <c r="BF203" s="152">
        <f t="shared" si="35"/>
        <v>0</v>
      </c>
      <c r="BG203" s="152">
        <f t="shared" si="36"/>
        <v>0</v>
      </c>
      <c r="BH203" s="152">
        <f t="shared" si="37"/>
        <v>0</v>
      </c>
      <c r="BI203" s="152">
        <f t="shared" si="38"/>
        <v>0</v>
      </c>
      <c r="BJ203" s="13" t="s">
        <v>84</v>
      </c>
      <c r="BK203" s="152">
        <f t="shared" si="39"/>
        <v>0</v>
      </c>
      <c r="BL203" s="13" t="s">
        <v>98</v>
      </c>
      <c r="BM203" s="151" t="s">
        <v>498</v>
      </c>
    </row>
    <row r="204" spans="2:65" s="1" customFormat="1" ht="37.75" customHeight="1">
      <c r="B204" s="138"/>
      <c r="C204" s="139" t="s">
        <v>499</v>
      </c>
      <c r="D204" s="139" t="s">
        <v>195</v>
      </c>
      <c r="E204" s="140" t="s">
        <v>500</v>
      </c>
      <c r="F204" s="141" t="s">
        <v>501</v>
      </c>
      <c r="G204" s="142" t="s">
        <v>234</v>
      </c>
      <c r="H204" s="143">
        <v>62.908000000000001</v>
      </c>
      <c r="I204" s="144"/>
      <c r="J204" s="145">
        <f t="shared" si="30"/>
        <v>0</v>
      </c>
      <c r="K204" s="146"/>
      <c r="L204" s="28"/>
      <c r="M204" s="147" t="s">
        <v>1</v>
      </c>
      <c r="N204" s="148" t="s">
        <v>38</v>
      </c>
      <c r="P204" s="149">
        <f t="shared" si="31"/>
        <v>0</v>
      </c>
      <c r="Q204" s="149">
        <v>0</v>
      </c>
      <c r="R204" s="149">
        <f t="shared" si="32"/>
        <v>0</v>
      </c>
      <c r="S204" s="149">
        <v>0</v>
      </c>
      <c r="T204" s="150">
        <f t="shared" si="33"/>
        <v>0</v>
      </c>
      <c r="AR204" s="151" t="s">
        <v>98</v>
      </c>
      <c r="AT204" s="151" t="s">
        <v>195</v>
      </c>
      <c r="AU204" s="151" t="s">
        <v>84</v>
      </c>
      <c r="AY204" s="13" t="s">
        <v>193</v>
      </c>
      <c r="BE204" s="152">
        <f t="shared" si="34"/>
        <v>0</v>
      </c>
      <c r="BF204" s="152">
        <f t="shared" si="35"/>
        <v>0</v>
      </c>
      <c r="BG204" s="152">
        <f t="shared" si="36"/>
        <v>0</v>
      </c>
      <c r="BH204" s="152">
        <f t="shared" si="37"/>
        <v>0</v>
      </c>
      <c r="BI204" s="152">
        <f t="shared" si="38"/>
        <v>0</v>
      </c>
      <c r="BJ204" s="13" t="s">
        <v>84</v>
      </c>
      <c r="BK204" s="152">
        <f t="shared" si="39"/>
        <v>0</v>
      </c>
      <c r="BL204" s="13" t="s">
        <v>98</v>
      </c>
      <c r="BM204" s="151" t="s">
        <v>502</v>
      </c>
    </row>
    <row r="205" spans="2:65" s="1" customFormat="1" ht="16.5" customHeight="1">
      <c r="B205" s="138"/>
      <c r="C205" s="153" t="s">
        <v>503</v>
      </c>
      <c r="D205" s="153" t="s">
        <v>236</v>
      </c>
      <c r="E205" s="154" t="s">
        <v>504</v>
      </c>
      <c r="F205" s="155" t="s">
        <v>505</v>
      </c>
      <c r="G205" s="156" t="s">
        <v>234</v>
      </c>
      <c r="H205" s="157">
        <v>217.94200000000001</v>
      </c>
      <c r="I205" s="158"/>
      <c r="J205" s="159">
        <f t="shared" si="30"/>
        <v>0</v>
      </c>
      <c r="K205" s="160"/>
      <c r="L205" s="161"/>
      <c r="M205" s="162" t="s">
        <v>1</v>
      </c>
      <c r="N205" s="163" t="s">
        <v>38</v>
      </c>
      <c r="P205" s="149">
        <f t="shared" si="31"/>
        <v>0</v>
      </c>
      <c r="Q205" s="149">
        <v>2.0000000000000001E-4</v>
      </c>
      <c r="R205" s="149">
        <f t="shared" si="32"/>
        <v>4.3588400000000006E-2</v>
      </c>
      <c r="S205" s="149">
        <v>0</v>
      </c>
      <c r="T205" s="150">
        <f t="shared" si="33"/>
        <v>0</v>
      </c>
      <c r="AR205" s="151" t="s">
        <v>382</v>
      </c>
      <c r="AT205" s="151" t="s">
        <v>236</v>
      </c>
      <c r="AU205" s="151" t="s">
        <v>84</v>
      </c>
      <c r="AY205" s="13" t="s">
        <v>193</v>
      </c>
      <c r="BE205" s="152">
        <f t="shared" si="34"/>
        <v>0</v>
      </c>
      <c r="BF205" s="152">
        <f t="shared" si="35"/>
        <v>0</v>
      </c>
      <c r="BG205" s="152">
        <f t="shared" si="36"/>
        <v>0</v>
      </c>
      <c r="BH205" s="152">
        <f t="shared" si="37"/>
        <v>0</v>
      </c>
      <c r="BI205" s="152">
        <f t="shared" si="38"/>
        <v>0</v>
      </c>
      <c r="BJ205" s="13" t="s">
        <v>84</v>
      </c>
      <c r="BK205" s="152">
        <f t="shared" si="39"/>
        <v>0</v>
      </c>
      <c r="BL205" s="13" t="s">
        <v>98</v>
      </c>
      <c r="BM205" s="151" t="s">
        <v>506</v>
      </c>
    </row>
    <row r="206" spans="2:65" s="1" customFormat="1" ht="37.75" customHeight="1">
      <c r="B206" s="138"/>
      <c r="C206" s="139" t="s">
        <v>507</v>
      </c>
      <c r="D206" s="139" t="s">
        <v>195</v>
      </c>
      <c r="E206" s="140" t="s">
        <v>508</v>
      </c>
      <c r="F206" s="141" t="s">
        <v>509</v>
      </c>
      <c r="G206" s="142" t="s">
        <v>234</v>
      </c>
      <c r="H206" s="143">
        <v>155.03399999999999</v>
      </c>
      <c r="I206" s="144"/>
      <c r="J206" s="145">
        <f t="shared" si="30"/>
        <v>0</v>
      </c>
      <c r="K206" s="146"/>
      <c r="L206" s="28"/>
      <c r="M206" s="147" t="s">
        <v>1</v>
      </c>
      <c r="N206" s="148" t="s">
        <v>38</v>
      </c>
      <c r="P206" s="149">
        <f t="shared" si="31"/>
        <v>0</v>
      </c>
      <c r="Q206" s="149">
        <v>2.0000000000000002E-5</v>
      </c>
      <c r="R206" s="149">
        <f t="shared" si="32"/>
        <v>3.1006800000000002E-3</v>
      </c>
      <c r="S206" s="149">
        <v>0</v>
      </c>
      <c r="T206" s="150">
        <f t="shared" si="33"/>
        <v>0</v>
      </c>
      <c r="AR206" s="151" t="s">
        <v>109</v>
      </c>
      <c r="AT206" s="151" t="s">
        <v>195</v>
      </c>
      <c r="AU206" s="151" t="s">
        <v>84</v>
      </c>
      <c r="AY206" s="13" t="s">
        <v>193</v>
      </c>
      <c r="BE206" s="152">
        <f t="shared" si="34"/>
        <v>0</v>
      </c>
      <c r="BF206" s="152">
        <f t="shared" si="35"/>
        <v>0</v>
      </c>
      <c r="BG206" s="152">
        <f t="shared" si="36"/>
        <v>0</v>
      </c>
      <c r="BH206" s="152">
        <f t="shared" si="37"/>
        <v>0</v>
      </c>
      <c r="BI206" s="152">
        <f t="shared" si="38"/>
        <v>0</v>
      </c>
      <c r="BJ206" s="13" t="s">
        <v>84</v>
      </c>
      <c r="BK206" s="152">
        <f t="shared" si="39"/>
        <v>0</v>
      </c>
      <c r="BL206" s="13" t="s">
        <v>109</v>
      </c>
      <c r="BM206" s="151" t="s">
        <v>510</v>
      </c>
    </row>
    <row r="207" spans="2:65" s="1" customFormat="1" ht="24.25" customHeight="1">
      <c r="B207" s="138"/>
      <c r="C207" s="139" t="s">
        <v>511</v>
      </c>
      <c r="D207" s="139" t="s">
        <v>195</v>
      </c>
      <c r="E207" s="140" t="s">
        <v>512</v>
      </c>
      <c r="F207" s="141" t="s">
        <v>513</v>
      </c>
      <c r="G207" s="142" t="s">
        <v>234</v>
      </c>
      <c r="H207" s="143">
        <v>254.44200000000001</v>
      </c>
      <c r="I207" s="144"/>
      <c r="J207" s="145">
        <f t="shared" si="30"/>
        <v>0</v>
      </c>
      <c r="K207" s="146"/>
      <c r="L207" s="28"/>
      <c r="M207" s="147" t="s">
        <v>1</v>
      </c>
      <c r="N207" s="148" t="s">
        <v>38</v>
      </c>
      <c r="P207" s="149">
        <f t="shared" si="31"/>
        <v>0</v>
      </c>
      <c r="Q207" s="149">
        <v>5.4000000000000001E-4</v>
      </c>
      <c r="R207" s="149">
        <f t="shared" si="32"/>
        <v>0.13739868</v>
      </c>
      <c r="S207" s="149">
        <v>0</v>
      </c>
      <c r="T207" s="150">
        <f t="shared" si="33"/>
        <v>0</v>
      </c>
      <c r="AR207" s="151" t="s">
        <v>98</v>
      </c>
      <c r="AT207" s="151" t="s">
        <v>195</v>
      </c>
      <c r="AU207" s="151" t="s">
        <v>84</v>
      </c>
      <c r="AY207" s="13" t="s">
        <v>193</v>
      </c>
      <c r="BE207" s="152">
        <f t="shared" si="34"/>
        <v>0</v>
      </c>
      <c r="BF207" s="152">
        <f t="shared" si="35"/>
        <v>0</v>
      </c>
      <c r="BG207" s="152">
        <f t="shared" si="36"/>
        <v>0</v>
      </c>
      <c r="BH207" s="152">
        <f t="shared" si="37"/>
        <v>0</v>
      </c>
      <c r="BI207" s="152">
        <f t="shared" si="38"/>
        <v>0</v>
      </c>
      <c r="BJ207" s="13" t="s">
        <v>84</v>
      </c>
      <c r="BK207" s="152">
        <f t="shared" si="39"/>
        <v>0</v>
      </c>
      <c r="BL207" s="13" t="s">
        <v>98</v>
      </c>
      <c r="BM207" s="151" t="s">
        <v>514</v>
      </c>
    </row>
    <row r="208" spans="2:65" s="1" customFormat="1" ht="24.25" customHeight="1">
      <c r="B208" s="138"/>
      <c r="C208" s="153" t="s">
        <v>515</v>
      </c>
      <c r="D208" s="153" t="s">
        <v>236</v>
      </c>
      <c r="E208" s="154" t="s">
        <v>516</v>
      </c>
      <c r="F208" s="155" t="s">
        <v>517</v>
      </c>
      <c r="G208" s="156" t="s">
        <v>234</v>
      </c>
      <c r="H208" s="157">
        <v>305.33</v>
      </c>
      <c r="I208" s="158"/>
      <c r="J208" s="159">
        <f t="shared" si="30"/>
        <v>0</v>
      </c>
      <c r="K208" s="160"/>
      <c r="L208" s="161"/>
      <c r="M208" s="162" t="s">
        <v>1</v>
      </c>
      <c r="N208" s="163" t="s">
        <v>38</v>
      </c>
      <c r="P208" s="149">
        <f t="shared" si="31"/>
        <v>0</v>
      </c>
      <c r="Q208" s="149">
        <v>6.8999999999999997E-4</v>
      </c>
      <c r="R208" s="149">
        <f t="shared" si="32"/>
        <v>0.21067769999999997</v>
      </c>
      <c r="S208" s="149">
        <v>0</v>
      </c>
      <c r="T208" s="150">
        <f t="shared" si="33"/>
        <v>0</v>
      </c>
      <c r="AR208" s="151" t="s">
        <v>382</v>
      </c>
      <c r="AT208" s="151" t="s">
        <v>236</v>
      </c>
      <c r="AU208" s="151" t="s">
        <v>84</v>
      </c>
      <c r="AY208" s="13" t="s">
        <v>193</v>
      </c>
      <c r="BE208" s="152">
        <f t="shared" si="34"/>
        <v>0</v>
      </c>
      <c r="BF208" s="152">
        <f t="shared" si="35"/>
        <v>0</v>
      </c>
      <c r="BG208" s="152">
        <f t="shared" si="36"/>
        <v>0</v>
      </c>
      <c r="BH208" s="152">
        <f t="shared" si="37"/>
        <v>0</v>
      </c>
      <c r="BI208" s="152">
        <f t="shared" si="38"/>
        <v>0</v>
      </c>
      <c r="BJ208" s="13" t="s">
        <v>84</v>
      </c>
      <c r="BK208" s="152">
        <f t="shared" si="39"/>
        <v>0</v>
      </c>
      <c r="BL208" s="13" t="s">
        <v>98</v>
      </c>
      <c r="BM208" s="151" t="s">
        <v>518</v>
      </c>
    </row>
    <row r="209" spans="2:65" s="1" customFormat="1" ht="24.25" customHeight="1">
      <c r="B209" s="138"/>
      <c r="C209" s="139" t="s">
        <v>519</v>
      </c>
      <c r="D209" s="139" t="s">
        <v>195</v>
      </c>
      <c r="E209" s="140" t="s">
        <v>520</v>
      </c>
      <c r="F209" s="141" t="s">
        <v>521</v>
      </c>
      <c r="G209" s="142" t="s">
        <v>296</v>
      </c>
      <c r="H209" s="143">
        <v>0.46800000000000003</v>
      </c>
      <c r="I209" s="144"/>
      <c r="J209" s="145">
        <f t="shared" si="30"/>
        <v>0</v>
      </c>
      <c r="K209" s="146"/>
      <c r="L209" s="28"/>
      <c r="M209" s="147" t="s">
        <v>1</v>
      </c>
      <c r="N209" s="148" t="s">
        <v>38</v>
      </c>
      <c r="P209" s="149">
        <f t="shared" si="31"/>
        <v>0</v>
      </c>
      <c r="Q209" s="149">
        <v>0</v>
      </c>
      <c r="R209" s="149">
        <f t="shared" si="32"/>
        <v>0</v>
      </c>
      <c r="S209" s="149">
        <v>0</v>
      </c>
      <c r="T209" s="150">
        <f t="shared" si="33"/>
        <v>0</v>
      </c>
      <c r="AR209" s="151" t="s">
        <v>98</v>
      </c>
      <c r="AT209" s="151" t="s">
        <v>195</v>
      </c>
      <c r="AU209" s="151" t="s">
        <v>84</v>
      </c>
      <c r="AY209" s="13" t="s">
        <v>193</v>
      </c>
      <c r="BE209" s="152">
        <f t="shared" si="34"/>
        <v>0</v>
      </c>
      <c r="BF209" s="152">
        <f t="shared" si="35"/>
        <v>0</v>
      </c>
      <c r="BG209" s="152">
        <f t="shared" si="36"/>
        <v>0</v>
      </c>
      <c r="BH209" s="152">
        <f t="shared" si="37"/>
        <v>0</v>
      </c>
      <c r="BI209" s="152">
        <f t="shared" si="38"/>
        <v>0</v>
      </c>
      <c r="BJ209" s="13" t="s">
        <v>84</v>
      </c>
      <c r="BK209" s="152">
        <f t="shared" si="39"/>
        <v>0</v>
      </c>
      <c r="BL209" s="13" t="s">
        <v>98</v>
      </c>
      <c r="BM209" s="151" t="s">
        <v>522</v>
      </c>
    </row>
    <row r="210" spans="2:65" s="11" customFormat="1" ht="22.75" customHeight="1">
      <c r="B210" s="126"/>
      <c r="D210" s="127" t="s">
        <v>71</v>
      </c>
      <c r="E210" s="136" t="s">
        <v>523</v>
      </c>
      <c r="F210" s="136" t="s">
        <v>524</v>
      </c>
      <c r="I210" s="129"/>
      <c r="J210" s="137">
        <f>BK210</f>
        <v>0</v>
      </c>
      <c r="L210" s="126"/>
      <c r="M210" s="131"/>
      <c r="P210" s="132">
        <f>SUM(P211:P213)</f>
        <v>0</v>
      </c>
      <c r="R210" s="132">
        <f>SUM(R211:R213)</f>
        <v>1.6356079999999999E-2</v>
      </c>
      <c r="T210" s="133">
        <f>SUM(T211:T213)</f>
        <v>0</v>
      </c>
      <c r="AR210" s="127" t="s">
        <v>84</v>
      </c>
      <c r="AT210" s="134" t="s">
        <v>71</v>
      </c>
      <c r="AU210" s="134" t="s">
        <v>76</v>
      </c>
      <c r="AY210" s="127" t="s">
        <v>193</v>
      </c>
      <c r="BK210" s="135">
        <f>SUM(BK211:BK213)</f>
        <v>0</v>
      </c>
    </row>
    <row r="211" spans="2:65" s="1" customFormat="1" ht="21.75" customHeight="1">
      <c r="B211" s="138"/>
      <c r="C211" s="139" t="s">
        <v>525</v>
      </c>
      <c r="D211" s="139" t="s">
        <v>195</v>
      </c>
      <c r="E211" s="140" t="s">
        <v>526</v>
      </c>
      <c r="F211" s="141" t="s">
        <v>527</v>
      </c>
      <c r="G211" s="142" t="s">
        <v>234</v>
      </c>
      <c r="H211" s="143">
        <v>62.908000000000001</v>
      </c>
      <c r="I211" s="144"/>
      <c r="J211" s="145">
        <f>ROUND(I211*H211,2)</f>
        <v>0</v>
      </c>
      <c r="K211" s="146"/>
      <c r="L211" s="28"/>
      <c r="M211" s="147" t="s">
        <v>1</v>
      </c>
      <c r="N211" s="148" t="s">
        <v>38</v>
      </c>
      <c r="P211" s="149">
        <f>O211*H211</f>
        <v>0</v>
      </c>
      <c r="Q211" s="149">
        <v>0</v>
      </c>
      <c r="R211" s="149">
        <f>Q211*H211</f>
        <v>0</v>
      </c>
      <c r="S211" s="149">
        <v>0</v>
      </c>
      <c r="T211" s="150">
        <f>S211*H211</f>
        <v>0</v>
      </c>
      <c r="AR211" s="151" t="s">
        <v>98</v>
      </c>
      <c r="AT211" s="151" t="s">
        <v>195</v>
      </c>
      <c r="AU211" s="151" t="s">
        <v>84</v>
      </c>
      <c r="AY211" s="13" t="s">
        <v>193</v>
      </c>
      <c r="BE211" s="152">
        <f>IF(N211="základná",J211,0)</f>
        <v>0</v>
      </c>
      <c r="BF211" s="152">
        <f>IF(N211="znížená",J211,0)</f>
        <v>0</v>
      </c>
      <c r="BG211" s="152">
        <f>IF(N211="zákl. prenesená",J211,0)</f>
        <v>0</v>
      </c>
      <c r="BH211" s="152">
        <f>IF(N211="zníž. prenesená",J211,0)</f>
        <v>0</v>
      </c>
      <c r="BI211" s="152">
        <f>IF(N211="nulová",J211,0)</f>
        <v>0</v>
      </c>
      <c r="BJ211" s="13" t="s">
        <v>84</v>
      </c>
      <c r="BK211" s="152">
        <f>ROUND(I211*H211,2)</f>
        <v>0</v>
      </c>
      <c r="BL211" s="13" t="s">
        <v>98</v>
      </c>
      <c r="BM211" s="151" t="s">
        <v>528</v>
      </c>
    </row>
    <row r="212" spans="2:65" s="1" customFormat="1" ht="16.5" customHeight="1">
      <c r="B212" s="138"/>
      <c r="C212" s="153" t="s">
        <v>529</v>
      </c>
      <c r="D212" s="153" t="s">
        <v>236</v>
      </c>
      <c r="E212" s="154" t="s">
        <v>530</v>
      </c>
      <c r="F212" s="155" t="s">
        <v>531</v>
      </c>
      <c r="G212" s="156" t="s">
        <v>234</v>
      </c>
      <c r="H212" s="157">
        <v>62.908000000000001</v>
      </c>
      <c r="I212" s="158"/>
      <c r="J212" s="159">
        <f>ROUND(I212*H212,2)</f>
        <v>0</v>
      </c>
      <c r="K212" s="160"/>
      <c r="L212" s="161"/>
      <c r="M212" s="162" t="s">
        <v>1</v>
      </c>
      <c r="N212" s="163" t="s">
        <v>38</v>
      </c>
      <c r="P212" s="149">
        <f>O212*H212</f>
        <v>0</v>
      </c>
      <c r="Q212" s="149">
        <v>2.5999999999999998E-4</v>
      </c>
      <c r="R212" s="149">
        <f>Q212*H212</f>
        <v>1.6356079999999999E-2</v>
      </c>
      <c r="S212" s="149">
        <v>0</v>
      </c>
      <c r="T212" s="150">
        <f>S212*H212</f>
        <v>0</v>
      </c>
      <c r="AR212" s="151" t="s">
        <v>382</v>
      </c>
      <c r="AT212" s="151" t="s">
        <v>236</v>
      </c>
      <c r="AU212" s="151" t="s">
        <v>84</v>
      </c>
      <c r="AY212" s="13" t="s">
        <v>193</v>
      </c>
      <c r="BE212" s="152">
        <f>IF(N212="základná",J212,0)</f>
        <v>0</v>
      </c>
      <c r="BF212" s="152">
        <f>IF(N212="znížená",J212,0)</f>
        <v>0</v>
      </c>
      <c r="BG212" s="152">
        <f>IF(N212="zákl. prenesená",J212,0)</f>
        <v>0</v>
      </c>
      <c r="BH212" s="152">
        <f>IF(N212="zníž. prenesená",J212,0)</f>
        <v>0</v>
      </c>
      <c r="BI212" s="152">
        <f>IF(N212="nulová",J212,0)</f>
        <v>0</v>
      </c>
      <c r="BJ212" s="13" t="s">
        <v>84</v>
      </c>
      <c r="BK212" s="152">
        <f>ROUND(I212*H212,2)</f>
        <v>0</v>
      </c>
      <c r="BL212" s="13" t="s">
        <v>98</v>
      </c>
      <c r="BM212" s="151" t="s">
        <v>532</v>
      </c>
    </row>
    <row r="213" spans="2:65" s="1" customFormat="1" ht="24.25" customHeight="1">
      <c r="B213" s="138"/>
      <c r="C213" s="139" t="s">
        <v>533</v>
      </c>
      <c r="D213" s="139" t="s">
        <v>195</v>
      </c>
      <c r="E213" s="140" t="s">
        <v>534</v>
      </c>
      <c r="F213" s="141" t="s">
        <v>535</v>
      </c>
      <c r="G213" s="142" t="s">
        <v>296</v>
      </c>
      <c r="H213" s="143">
        <v>1.6E-2</v>
      </c>
      <c r="I213" s="144"/>
      <c r="J213" s="145">
        <f>ROUND(I213*H213,2)</f>
        <v>0</v>
      </c>
      <c r="K213" s="146"/>
      <c r="L213" s="28"/>
      <c r="M213" s="147" t="s">
        <v>1</v>
      </c>
      <c r="N213" s="148" t="s">
        <v>38</v>
      </c>
      <c r="P213" s="149">
        <f>O213*H213</f>
        <v>0</v>
      </c>
      <c r="Q213" s="149">
        <v>0</v>
      </c>
      <c r="R213" s="149">
        <f>Q213*H213</f>
        <v>0</v>
      </c>
      <c r="S213" s="149">
        <v>0</v>
      </c>
      <c r="T213" s="150">
        <f>S213*H213</f>
        <v>0</v>
      </c>
      <c r="AR213" s="151" t="s">
        <v>98</v>
      </c>
      <c r="AT213" s="151" t="s">
        <v>195</v>
      </c>
      <c r="AU213" s="151" t="s">
        <v>84</v>
      </c>
      <c r="AY213" s="13" t="s">
        <v>193</v>
      </c>
      <c r="BE213" s="152">
        <f>IF(N213="základná",J213,0)</f>
        <v>0</v>
      </c>
      <c r="BF213" s="152">
        <f>IF(N213="znížená",J213,0)</f>
        <v>0</v>
      </c>
      <c r="BG213" s="152">
        <f>IF(N213="zákl. prenesená",J213,0)</f>
        <v>0</v>
      </c>
      <c r="BH213" s="152">
        <f>IF(N213="zníž. prenesená",J213,0)</f>
        <v>0</v>
      </c>
      <c r="BI213" s="152">
        <f>IF(N213="nulová",J213,0)</f>
        <v>0</v>
      </c>
      <c r="BJ213" s="13" t="s">
        <v>84</v>
      </c>
      <c r="BK213" s="152">
        <f>ROUND(I213*H213,2)</f>
        <v>0</v>
      </c>
      <c r="BL213" s="13" t="s">
        <v>98</v>
      </c>
      <c r="BM213" s="151" t="s">
        <v>536</v>
      </c>
    </row>
    <row r="214" spans="2:65" s="11" customFormat="1" ht="22.75" customHeight="1">
      <c r="B214" s="126"/>
      <c r="D214" s="127" t="s">
        <v>71</v>
      </c>
      <c r="E214" s="136" t="s">
        <v>537</v>
      </c>
      <c r="F214" s="136" t="s">
        <v>538</v>
      </c>
      <c r="I214" s="129"/>
      <c r="J214" s="137">
        <f>BK214</f>
        <v>0</v>
      </c>
      <c r="L214" s="126"/>
      <c r="M214" s="131"/>
      <c r="P214" s="132">
        <f>SUM(P215:P219)</f>
        <v>0</v>
      </c>
      <c r="R214" s="132">
        <f>SUM(R215:R219)</f>
        <v>0.39996745</v>
      </c>
      <c r="T214" s="133">
        <f>SUM(T215:T219)</f>
        <v>0</v>
      </c>
      <c r="AR214" s="127" t="s">
        <v>84</v>
      </c>
      <c r="AT214" s="134" t="s">
        <v>71</v>
      </c>
      <c r="AU214" s="134" t="s">
        <v>76</v>
      </c>
      <c r="AY214" s="127" t="s">
        <v>193</v>
      </c>
      <c r="BK214" s="135">
        <f>SUM(BK215:BK219)</f>
        <v>0</v>
      </c>
    </row>
    <row r="215" spans="2:65" s="1" customFormat="1" ht="24.25" customHeight="1">
      <c r="B215" s="138"/>
      <c r="C215" s="139" t="s">
        <v>539</v>
      </c>
      <c r="D215" s="139" t="s">
        <v>195</v>
      </c>
      <c r="E215" s="140" t="s">
        <v>540</v>
      </c>
      <c r="F215" s="141" t="s">
        <v>541</v>
      </c>
      <c r="G215" s="142" t="s">
        <v>234</v>
      </c>
      <c r="H215" s="143">
        <v>62.908000000000001</v>
      </c>
      <c r="I215" s="144"/>
      <c r="J215" s="145">
        <f>ROUND(I215*H215,2)</f>
        <v>0</v>
      </c>
      <c r="K215" s="146"/>
      <c r="L215" s="28"/>
      <c r="M215" s="147" t="s">
        <v>1</v>
      </c>
      <c r="N215" s="148" t="s">
        <v>38</v>
      </c>
      <c r="P215" s="149">
        <f>O215*H215</f>
        <v>0</v>
      </c>
      <c r="Q215" s="149">
        <v>0</v>
      </c>
      <c r="R215" s="149">
        <f>Q215*H215</f>
        <v>0</v>
      </c>
      <c r="S215" s="149">
        <v>0</v>
      </c>
      <c r="T215" s="150">
        <f>S215*H215</f>
        <v>0</v>
      </c>
      <c r="AR215" s="151" t="s">
        <v>98</v>
      </c>
      <c r="AT215" s="151" t="s">
        <v>195</v>
      </c>
      <c r="AU215" s="151" t="s">
        <v>84</v>
      </c>
      <c r="AY215" s="13" t="s">
        <v>193</v>
      </c>
      <c r="BE215" s="152">
        <f>IF(N215="základná",J215,0)</f>
        <v>0</v>
      </c>
      <c r="BF215" s="152">
        <f>IF(N215="znížená",J215,0)</f>
        <v>0</v>
      </c>
      <c r="BG215" s="152">
        <f>IF(N215="zákl. prenesená",J215,0)</f>
        <v>0</v>
      </c>
      <c r="BH215" s="152">
        <f>IF(N215="zníž. prenesená",J215,0)</f>
        <v>0</v>
      </c>
      <c r="BI215" s="152">
        <f>IF(N215="nulová",J215,0)</f>
        <v>0</v>
      </c>
      <c r="BJ215" s="13" t="s">
        <v>84</v>
      </c>
      <c r="BK215" s="152">
        <f>ROUND(I215*H215,2)</f>
        <v>0</v>
      </c>
      <c r="BL215" s="13" t="s">
        <v>98</v>
      </c>
      <c r="BM215" s="151" t="s">
        <v>542</v>
      </c>
    </row>
    <row r="216" spans="2:65" s="1" customFormat="1" ht="16.5" customHeight="1">
      <c r="B216" s="138"/>
      <c r="C216" s="153" t="s">
        <v>543</v>
      </c>
      <c r="D216" s="153" t="s">
        <v>236</v>
      </c>
      <c r="E216" s="154" t="s">
        <v>544</v>
      </c>
      <c r="F216" s="155" t="s">
        <v>545</v>
      </c>
      <c r="G216" s="156" t="s">
        <v>234</v>
      </c>
      <c r="H216" s="157">
        <v>62.908000000000001</v>
      </c>
      <c r="I216" s="158"/>
      <c r="J216" s="159">
        <f>ROUND(I216*H216,2)</f>
        <v>0</v>
      </c>
      <c r="K216" s="160"/>
      <c r="L216" s="161"/>
      <c r="M216" s="162" t="s">
        <v>1</v>
      </c>
      <c r="N216" s="163" t="s">
        <v>38</v>
      </c>
      <c r="P216" s="149">
        <f>O216*H216</f>
        <v>0</v>
      </c>
      <c r="Q216" s="149">
        <v>4.4999999999999997E-3</v>
      </c>
      <c r="R216" s="149">
        <f>Q216*H216</f>
        <v>0.283086</v>
      </c>
      <c r="S216" s="149">
        <v>0</v>
      </c>
      <c r="T216" s="150">
        <f>S216*H216</f>
        <v>0</v>
      </c>
      <c r="AR216" s="151" t="s">
        <v>382</v>
      </c>
      <c r="AT216" s="151" t="s">
        <v>236</v>
      </c>
      <c r="AU216" s="151" t="s">
        <v>84</v>
      </c>
      <c r="AY216" s="13" t="s">
        <v>193</v>
      </c>
      <c r="BE216" s="152">
        <f>IF(N216="základná",J216,0)</f>
        <v>0</v>
      </c>
      <c r="BF216" s="152">
        <f>IF(N216="znížená",J216,0)</f>
        <v>0</v>
      </c>
      <c r="BG216" s="152">
        <f>IF(N216="zákl. prenesená",J216,0)</f>
        <v>0</v>
      </c>
      <c r="BH216" s="152">
        <f>IF(N216="zníž. prenesená",J216,0)</f>
        <v>0</v>
      </c>
      <c r="BI216" s="152">
        <f>IF(N216="nulová",J216,0)</f>
        <v>0</v>
      </c>
      <c r="BJ216" s="13" t="s">
        <v>84</v>
      </c>
      <c r="BK216" s="152">
        <f>ROUND(I216*H216,2)</f>
        <v>0</v>
      </c>
      <c r="BL216" s="13" t="s">
        <v>98</v>
      </c>
      <c r="BM216" s="151" t="s">
        <v>546</v>
      </c>
    </row>
    <row r="217" spans="2:65" s="1" customFormat="1" ht="24.25" customHeight="1">
      <c r="B217" s="138"/>
      <c r="C217" s="139" t="s">
        <v>547</v>
      </c>
      <c r="D217" s="139" t="s">
        <v>195</v>
      </c>
      <c r="E217" s="140" t="s">
        <v>548</v>
      </c>
      <c r="F217" s="141" t="s">
        <v>549</v>
      </c>
      <c r="G217" s="142" t="s">
        <v>234</v>
      </c>
      <c r="H217" s="143">
        <v>18.04</v>
      </c>
      <c r="I217" s="144"/>
      <c r="J217" s="145">
        <f>ROUND(I217*H217,2)</f>
        <v>0</v>
      </c>
      <c r="K217" s="146"/>
      <c r="L217" s="28"/>
      <c r="M217" s="147" t="s">
        <v>1</v>
      </c>
      <c r="N217" s="148" t="s">
        <v>38</v>
      </c>
      <c r="P217" s="149">
        <f>O217*H217</f>
        <v>0</v>
      </c>
      <c r="Q217" s="149">
        <v>5.0000000000000001E-3</v>
      </c>
      <c r="R217" s="149">
        <f>Q217*H217</f>
        <v>9.0200000000000002E-2</v>
      </c>
      <c r="S217" s="149">
        <v>0</v>
      </c>
      <c r="T217" s="150">
        <f>S217*H217</f>
        <v>0</v>
      </c>
      <c r="AR217" s="151" t="s">
        <v>98</v>
      </c>
      <c r="AT217" s="151" t="s">
        <v>195</v>
      </c>
      <c r="AU217" s="151" t="s">
        <v>84</v>
      </c>
      <c r="AY217" s="13" t="s">
        <v>193</v>
      </c>
      <c r="BE217" s="152">
        <f>IF(N217="základná",J217,0)</f>
        <v>0</v>
      </c>
      <c r="BF217" s="152">
        <f>IF(N217="znížená",J217,0)</f>
        <v>0</v>
      </c>
      <c r="BG217" s="152">
        <f>IF(N217="zákl. prenesená",J217,0)</f>
        <v>0</v>
      </c>
      <c r="BH217" s="152">
        <f>IF(N217="zníž. prenesená",J217,0)</f>
        <v>0</v>
      </c>
      <c r="BI217" s="152">
        <f>IF(N217="nulová",J217,0)</f>
        <v>0</v>
      </c>
      <c r="BJ217" s="13" t="s">
        <v>84</v>
      </c>
      <c r="BK217" s="152">
        <f>ROUND(I217*H217,2)</f>
        <v>0</v>
      </c>
      <c r="BL217" s="13" t="s">
        <v>98</v>
      </c>
      <c r="BM217" s="151" t="s">
        <v>550</v>
      </c>
    </row>
    <row r="218" spans="2:65" s="1" customFormat="1" ht="16.5" customHeight="1">
      <c r="B218" s="138"/>
      <c r="C218" s="153" t="s">
        <v>551</v>
      </c>
      <c r="D218" s="153" t="s">
        <v>236</v>
      </c>
      <c r="E218" s="154" t="s">
        <v>552</v>
      </c>
      <c r="F218" s="155" t="s">
        <v>553</v>
      </c>
      <c r="G218" s="156" t="s">
        <v>234</v>
      </c>
      <c r="H218" s="157">
        <v>18.401</v>
      </c>
      <c r="I218" s="158"/>
      <c r="J218" s="159">
        <f>ROUND(I218*H218,2)</f>
        <v>0</v>
      </c>
      <c r="K218" s="160"/>
      <c r="L218" s="161"/>
      <c r="M218" s="162" t="s">
        <v>1</v>
      </c>
      <c r="N218" s="163" t="s">
        <v>38</v>
      </c>
      <c r="P218" s="149">
        <f>O218*H218</f>
        <v>0</v>
      </c>
      <c r="Q218" s="149">
        <v>1.4499999999999999E-3</v>
      </c>
      <c r="R218" s="149">
        <f>Q218*H218</f>
        <v>2.6681449999999999E-2</v>
      </c>
      <c r="S218" s="149">
        <v>0</v>
      </c>
      <c r="T218" s="150">
        <f>S218*H218</f>
        <v>0</v>
      </c>
      <c r="AR218" s="151" t="s">
        <v>382</v>
      </c>
      <c r="AT218" s="151" t="s">
        <v>236</v>
      </c>
      <c r="AU218" s="151" t="s">
        <v>84</v>
      </c>
      <c r="AY218" s="13" t="s">
        <v>193</v>
      </c>
      <c r="BE218" s="152">
        <f>IF(N218="základná",J218,0)</f>
        <v>0</v>
      </c>
      <c r="BF218" s="152">
        <f>IF(N218="znížená",J218,0)</f>
        <v>0</v>
      </c>
      <c r="BG218" s="152">
        <f>IF(N218="zákl. prenesená",J218,0)</f>
        <v>0</v>
      </c>
      <c r="BH218" s="152">
        <f>IF(N218="zníž. prenesená",J218,0)</f>
        <v>0</v>
      </c>
      <c r="BI218" s="152">
        <f>IF(N218="nulová",J218,0)</f>
        <v>0</v>
      </c>
      <c r="BJ218" s="13" t="s">
        <v>84</v>
      </c>
      <c r="BK218" s="152">
        <f>ROUND(I218*H218,2)</f>
        <v>0</v>
      </c>
      <c r="BL218" s="13" t="s">
        <v>98</v>
      </c>
      <c r="BM218" s="151" t="s">
        <v>554</v>
      </c>
    </row>
    <row r="219" spans="2:65" s="1" customFormat="1" ht="24.25" customHeight="1">
      <c r="B219" s="138"/>
      <c r="C219" s="139" t="s">
        <v>555</v>
      </c>
      <c r="D219" s="139" t="s">
        <v>195</v>
      </c>
      <c r="E219" s="140" t="s">
        <v>556</v>
      </c>
      <c r="F219" s="141" t="s">
        <v>557</v>
      </c>
      <c r="G219" s="142" t="s">
        <v>558</v>
      </c>
      <c r="H219" s="169"/>
      <c r="I219" s="144"/>
      <c r="J219" s="145">
        <f>ROUND(I219*H219,2)</f>
        <v>0</v>
      </c>
      <c r="K219" s="146"/>
      <c r="L219" s="28"/>
      <c r="M219" s="147" t="s">
        <v>1</v>
      </c>
      <c r="N219" s="148" t="s">
        <v>38</v>
      </c>
      <c r="P219" s="149">
        <f>O219*H219</f>
        <v>0</v>
      </c>
      <c r="Q219" s="149">
        <v>0</v>
      </c>
      <c r="R219" s="149">
        <f>Q219*H219</f>
        <v>0</v>
      </c>
      <c r="S219" s="149">
        <v>0</v>
      </c>
      <c r="T219" s="150">
        <f>S219*H219</f>
        <v>0</v>
      </c>
      <c r="AR219" s="151" t="s">
        <v>98</v>
      </c>
      <c r="AT219" s="151" t="s">
        <v>195</v>
      </c>
      <c r="AU219" s="151" t="s">
        <v>84</v>
      </c>
      <c r="AY219" s="13" t="s">
        <v>193</v>
      </c>
      <c r="BE219" s="152">
        <f>IF(N219="základná",J219,0)</f>
        <v>0</v>
      </c>
      <c r="BF219" s="152">
        <f>IF(N219="znížená",J219,0)</f>
        <v>0</v>
      </c>
      <c r="BG219" s="152">
        <f>IF(N219="zákl. prenesená",J219,0)</f>
        <v>0</v>
      </c>
      <c r="BH219" s="152">
        <f>IF(N219="zníž. prenesená",J219,0)</f>
        <v>0</v>
      </c>
      <c r="BI219" s="152">
        <f>IF(N219="nulová",J219,0)</f>
        <v>0</v>
      </c>
      <c r="BJ219" s="13" t="s">
        <v>84</v>
      </c>
      <c r="BK219" s="152">
        <f>ROUND(I219*H219,2)</f>
        <v>0</v>
      </c>
      <c r="BL219" s="13" t="s">
        <v>98</v>
      </c>
      <c r="BM219" s="151" t="s">
        <v>559</v>
      </c>
    </row>
    <row r="220" spans="2:65" s="11" customFormat="1" ht="22.75" customHeight="1">
      <c r="B220" s="126"/>
      <c r="D220" s="127" t="s">
        <v>71</v>
      </c>
      <c r="E220" s="136" t="s">
        <v>560</v>
      </c>
      <c r="F220" s="136" t="s">
        <v>561</v>
      </c>
      <c r="I220" s="129"/>
      <c r="J220" s="137">
        <f>BK220</f>
        <v>0</v>
      </c>
      <c r="L220" s="126"/>
      <c r="M220" s="131"/>
      <c r="P220" s="132">
        <f>SUM(P221:P222)</f>
        <v>0</v>
      </c>
      <c r="R220" s="132">
        <f>SUM(R221:R222)</f>
        <v>3.1318640000000002E-2</v>
      </c>
      <c r="T220" s="133">
        <f>SUM(T221:T222)</f>
        <v>0</v>
      </c>
      <c r="AR220" s="127" t="s">
        <v>84</v>
      </c>
      <c r="AT220" s="134" t="s">
        <v>71</v>
      </c>
      <c r="AU220" s="134" t="s">
        <v>76</v>
      </c>
      <c r="AY220" s="127" t="s">
        <v>193</v>
      </c>
      <c r="BK220" s="135">
        <f>SUM(BK221:BK222)</f>
        <v>0</v>
      </c>
    </row>
    <row r="221" spans="2:65" s="1" customFormat="1" ht="24.25" customHeight="1">
      <c r="B221" s="138"/>
      <c r="C221" s="139" t="s">
        <v>562</v>
      </c>
      <c r="D221" s="139" t="s">
        <v>195</v>
      </c>
      <c r="E221" s="140" t="s">
        <v>563</v>
      </c>
      <c r="F221" s="141" t="s">
        <v>564</v>
      </c>
      <c r="G221" s="142" t="s">
        <v>234</v>
      </c>
      <c r="H221" s="143">
        <v>1.32</v>
      </c>
      <c r="I221" s="144"/>
      <c r="J221" s="145">
        <f>ROUND(I221*H221,2)</f>
        <v>0</v>
      </c>
      <c r="K221" s="146"/>
      <c r="L221" s="28"/>
      <c r="M221" s="147" t="s">
        <v>1</v>
      </c>
      <c r="N221" s="148" t="s">
        <v>38</v>
      </c>
      <c r="P221" s="149">
        <f>O221*H221</f>
        <v>0</v>
      </c>
      <c r="Q221" s="149">
        <v>1.2700000000000001E-3</v>
      </c>
      <c r="R221" s="149">
        <f>Q221*H221</f>
        <v>1.6764000000000002E-3</v>
      </c>
      <c r="S221" s="149">
        <v>0</v>
      </c>
      <c r="T221" s="150">
        <f>S221*H221</f>
        <v>0</v>
      </c>
      <c r="AR221" s="151" t="s">
        <v>98</v>
      </c>
      <c r="AT221" s="151" t="s">
        <v>195</v>
      </c>
      <c r="AU221" s="151" t="s">
        <v>84</v>
      </c>
      <c r="AY221" s="13" t="s">
        <v>193</v>
      </c>
      <c r="BE221" s="152">
        <f>IF(N221="základná",J221,0)</f>
        <v>0</v>
      </c>
      <c r="BF221" s="152">
        <f>IF(N221="znížená",J221,0)</f>
        <v>0</v>
      </c>
      <c r="BG221" s="152">
        <f>IF(N221="zákl. prenesená",J221,0)</f>
        <v>0</v>
      </c>
      <c r="BH221" s="152">
        <f>IF(N221="zníž. prenesená",J221,0)</f>
        <v>0</v>
      </c>
      <c r="BI221" s="152">
        <f>IF(N221="nulová",J221,0)</f>
        <v>0</v>
      </c>
      <c r="BJ221" s="13" t="s">
        <v>84</v>
      </c>
      <c r="BK221" s="152">
        <f>ROUND(I221*H221,2)</f>
        <v>0</v>
      </c>
      <c r="BL221" s="13" t="s">
        <v>98</v>
      </c>
      <c r="BM221" s="151" t="s">
        <v>565</v>
      </c>
    </row>
    <row r="222" spans="2:65" s="1" customFormat="1" ht="16.5" customHeight="1">
      <c r="B222" s="138"/>
      <c r="C222" s="153" t="s">
        <v>566</v>
      </c>
      <c r="D222" s="153" t="s">
        <v>236</v>
      </c>
      <c r="E222" s="154" t="s">
        <v>567</v>
      </c>
      <c r="F222" s="155" t="s">
        <v>568</v>
      </c>
      <c r="G222" s="156" t="s">
        <v>319</v>
      </c>
      <c r="H222" s="157">
        <v>23.158000000000001</v>
      </c>
      <c r="I222" s="158"/>
      <c r="J222" s="159">
        <f>ROUND(I222*H222,2)</f>
        <v>0</v>
      </c>
      <c r="K222" s="160"/>
      <c r="L222" s="161"/>
      <c r="M222" s="162" t="s">
        <v>1</v>
      </c>
      <c r="N222" s="163" t="s">
        <v>38</v>
      </c>
      <c r="P222" s="149">
        <f>O222*H222</f>
        <v>0</v>
      </c>
      <c r="Q222" s="149">
        <v>1.2800000000000001E-3</v>
      </c>
      <c r="R222" s="149">
        <f>Q222*H222</f>
        <v>2.9642240000000004E-2</v>
      </c>
      <c r="S222" s="149">
        <v>0</v>
      </c>
      <c r="T222" s="150">
        <f>S222*H222</f>
        <v>0</v>
      </c>
      <c r="AR222" s="151" t="s">
        <v>382</v>
      </c>
      <c r="AT222" s="151" t="s">
        <v>236</v>
      </c>
      <c r="AU222" s="151" t="s">
        <v>84</v>
      </c>
      <c r="AY222" s="13" t="s">
        <v>193</v>
      </c>
      <c r="BE222" s="152">
        <f>IF(N222="základná",J222,0)</f>
        <v>0</v>
      </c>
      <c r="BF222" s="152">
        <f>IF(N222="znížená",J222,0)</f>
        <v>0</v>
      </c>
      <c r="BG222" s="152">
        <f>IF(N222="zákl. prenesená",J222,0)</f>
        <v>0</v>
      </c>
      <c r="BH222" s="152">
        <f>IF(N222="zníž. prenesená",J222,0)</f>
        <v>0</v>
      </c>
      <c r="BI222" s="152">
        <f>IF(N222="nulová",J222,0)</f>
        <v>0</v>
      </c>
      <c r="BJ222" s="13" t="s">
        <v>84</v>
      </c>
      <c r="BK222" s="152">
        <f>ROUND(I222*H222,2)</f>
        <v>0</v>
      </c>
      <c r="BL222" s="13" t="s">
        <v>98</v>
      </c>
      <c r="BM222" s="151" t="s">
        <v>569</v>
      </c>
    </row>
    <row r="223" spans="2:65" s="11" customFormat="1" ht="22.75" customHeight="1">
      <c r="B223" s="126"/>
      <c r="D223" s="127" t="s">
        <v>71</v>
      </c>
      <c r="E223" s="136" t="s">
        <v>570</v>
      </c>
      <c r="F223" s="136" t="s">
        <v>571</v>
      </c>
      <c r="I223" s="129"/>
      <c r="J223" s="137">
        <f>BK223</f>
        <v>0</v>
      </c>
      <c r="L223" s="126"/>
      <c r="M223" s="131"/>
      <c r="P223" s="132">
        <f>SUM(P224:P226)</f>
        <v>0</v>
      </c>
      <c r="R223" s="132">
        <f>SUM(R224:R226)</f>
        <v>2.4239999999999999E-3</v>
      </c>
      <c r="T223" s="133">
        <f>SUM(T224:T226)</f>
        <v>0</v>
      </c>
      <c r="AR223" s="127" t="s">
        <v>84</v>
      </c>
      <c r="AT223" s="134" t="s">
        <v>71</v>
      </c>
      <c r="AU223" s="134" t="s">
        <v>76</v>
      </c>
      <c r="AY223" s="127" t="s">
        <v>193</v>
      </c>
      <c r="BK223" s="135">
        <f>SUM(BK224:BK226)</f>
        <v>0</v>
      </c>
    </row>
    <row r="224" spans="2:65" s="1" customFormat="1" ht="24.25" customHeight="1">
      <c r="B224" s="138"/>
      <c r="C224" s="139" t="s">
        <v>572</v>
      </c>
      <c r="D224" s="139" t="s">
        <v>195</v>
      </c>
      <c r="E224" s="140" t="s">
        <v>573</v>
      </c>
      <c r="F224" s="141" t="s">
        <v>574</v>
      </c>
      <c r="G224" s="142" t="s">
        <v>234</v>
      </c>
      <c r="H224" s="143">
        <v>4.32</v>
      </c>
      <c r="I224" s="144"/>
      <c r="J224" s="145">
        <f>ROUND(I224*H224,2)</f>
        <v>0</v>
      </c>
      <c r="K224" s="146"/>
      <c r="L224" s="28"/>
      <c r="M224" s="147" t="s">
        <v>1</v>
      </c>
      <c r="N224" s="148" t="s">
        <v>38</v>
      </c>
      <c r="P224" s="149">
        <f>O224*H224</f>
        <v>0</v>
      </c>
      <c r="Q224" s="149">
        <v>5.0000000000000001E-4</v>
      </c>
      <c r="R224" s="149">
        <f>Q224*H224</f>
        <v>2.16E-3</v>
      </c>
      <c r="S224" s="149">
        <v>0</v>
      </c>
      <c r="T224" s="150">
        <f>S224*H224</f>
        <v>0</v>
      </c>
      <c r="AR224" s="151" t="s">
        <v>98</v>
      </c>
      <c r="AT224" s="151" t="s">
        <v>195</v>
      </c>
      <c r="AU224" s="151" t="s">
        <v>84</v>
      </c>
      <c r="AY224" s="13" t="s">
        <v>193</v>
      </c>
      <c r="BE224" s="152">
        <f>IF(N224="základná",J224,0)</f>
        <v>0</v>
      </c>
      <c r="BF224" s="152">
        <f>IF(N224="znížená",J224,0)</f>
        <v>0</v>
      </c>
      <c r="BG224" s="152">
        <f>IF(N224="zákl. prenesená",J224,0)</f>
        <v>0</v>
      </c>
      <c r="BH224" s="152">
        <f>IF(N224="zníž. prenesená",J224,0)</f>
        <v>0</v>
      </c>
      <c r="BI224" s="152">
        <f>IF(N224="nulová",J224,0)</f>
        <v>0</v>
      </c>
      <c r="BJ224" s="13" t="s">
        <v>84</v>
      </c>
      <c r="BK224" s="152">
        <f>ROUND(I224*H224,2)</f>
        <v>0</v>
      </c>
      <c r="BL224" s="13" t="s">
        <v>98</v>
      </c>
      <c r="BM224" s="151" t="s">
        <v>575</v>
      </c>
    </row>
    <row r="225" spans="2:65" s="1" customFormat="1" ht="24.25" customHeight="1">
      <c r="B225" s="138"/>
      <c r="C225" s="139" t="s">
        <v>576</v>
      </c>
      <c r="D225" s="139" t="s">
        <v>195</v>
      </c>
      <c r="E225" s="140" t="s">
        <v>577</v>
      </c>
      <c r="F225" s="141" t="s">
        <v>578</v>
      </c>
      <c r="G225" s="142" t="s">
        <v>257</v>
      </c>
      <c r="H225" s="143">
        <v>8.8000000000000007</v>
      </c>
      <c r="I225" s="144"/>
      <c r="J225" s="145">
        <f>ROUND(I225*H225,2)</f>
        <v>0</v>
      </c>
      <c r="K225" s="146"/>
      <c r="L225" s="28"/>
      <c r="M225" s="147" t="s">
        <v>1</v>
      </c>
      <c r="N225" s="148" t="s">
        <v>38</v>
      </c>
      <c r="P225" s="149">
        <f>O225*H225</f>
        <v>0</v>
      </c>
      <c r="Q225" s="149">
        <v>3.0000000000000001E-5</v>
      </c>
      <c r="R225" s="149">
        <f>Q225*H225</f>
        <v>2.6400000000000002E-4</v>
      </c>
      <c r="S225" s="149">
        <v>0</v>
      </c>
      <c r="T225" s="150">
        <f>S225*H225</f>
        <v>0</v>
      </c>
      <c r="AR225" s="151" t="s">
        <v>98</v>
      </c>
      <c r="AT225" s="151" t="s">
        <v>195</v>
      </c>
      <c r="AU225" s="151" t="s">
        <v>84</v>
      </c>
      <c r="AY225" s="13" t="s">
        <v>193</v>
      </c>
      <c r="BE225" s="152">
        <f>IF(N225="základná",J225,0)</f>
        <v>0</v>
      </c>
      <c r="BF225" s="152">
        <f>IF(N225="znížená",J225,0)</f>
        <v>0</v>
      </c>
      <c r="BG225" s="152">
        <f>IF(N225="zákl. prenesená",J225,0)</f>
        <v>0</v>
      </c>
      <c r="BH225" s="152">
        <f>IF(N225="zníž. prenesená",J225,0)</f>
        <v>0</v>
      </c>
      <c r="BI225" s="152">
        <f>IF(N225="nulová",J225,0)</f>
        <v>0</v>
      </c>
      <c r="BJ225" s="13" t="s">
        <v>84</v>
      </c>
      <c r="BK225" s="152">
        <f>ROUND(I225*H225,2)</f>
        <v>0</v>
      </c>
      <c r="BL225" s="13" t="s">
        <v>98</v>
      </c>
      <c r="BM225" s="151" t="s">
        <v>579</v>
      </c>
    </row>
    <row r="226" spans="2:65" s="1" customFormat="1" ht="24.25" customHeight="1">
      <c r="B226" s="138"/>
      <c r="C226" s="139" t="s">
        <v>580</v>
      </c>
      <c r="D226" s="139" t="s">
        <v>195</v>
      </c>
      <c r="E226" s="140" t="s">
        <v>581</v>
      </c>
      <c r="F226" s="141" t="s">
        <v>582</v>
      </c>
      <c r="G226" s="142" t="s">
        <v>296</v>
      </c>
      <c r="H226" s="143">
        <v>2E-3</v>
      </c>
      <c r="I226" s="144"/>
      <c r="J226" s="145">
        <f>ROUND(I226*H226,2)</f>
        <v>0</v>
      </c>
      <c r="K226" s="146"/>
      <c r="L226" s="28"/>
      <c r="M226" s="147" t="s">
        <v>1</v>
      </c>
      <c r="N226" s="148" t="s">
        <v>38</v>
      </c>
      <c r="P226" s="149">
        <f>O226*H226</f>
        <v>0</v>
      </c>
      <c r="Q226" s="149">
        <v>0</v>
      </c>
      <c r="R226" s="149">
        <f>Q226*H226</f>
        <v>0</v>
      </c>
      <c r="S226" s="149">
        <v>0</v>
      </c>
      <c r="T226" s="150">
        <f>S226*H226</f>
        <v>0</v>
      </c>
      <c r="AR226" s="151" t="s">
        <v>98</v>
      </c>
      <c r="AT226" s="151" t="s">
        <v>195</v>
      </c>
      <c r="AU226" s="151" t="s">
        <v>84</v>
      </c>
      <c r="AY226" s="13" t="s">
        <v>193</v>
      </c>
      <c r="BE226" s="152">
        <f>IF(N226="základná",J226,0)</f>
        <v>0</v>
      </c>
      <c r="BF226" s="152">
        <f>IF(N226="znížená",J226,0)</f>
        <v>0</v>
      </c>
      <c r="BG226" s="152">
        <f>IF(N226="zákl. prenesená",J226,0)</f>
        <v>0</v>
      </c>
      <c r="BH226" s="152">
        <f>IF(N226="zníž. prenesená",J226,0)</f>
        <v>0</v>
      </c>
      <c r="BI226" s="152">
        <f>IF(N226="nulová",J226,0)</f>
        <v>0</v>
      </c>
      <c r="BJ226" s="13" t="s">
        <v>84</v>
      </c>
      <c r="BK226" s="152">
        <f>ROUND(I226*H226,2)</f>
        <v>0</v>
      </c>
      <c r="BL226" s="13" t="s">
        <v>98</v>
      </c>
      <c r="BM226" s="151" t="s">
        <v>583</v>
      </c>
    </row>
    <row r="227" spans="2:65" s="11" customFormat="1" ht="22.75" customHeight="1">
      <c r="B227" s="126"/>
      <c r="D227" s="127" t="s">
        <v>71</v>
      </c>
      <c r="E227" s="136" t="s">
        <v>584</v>
      </c>
      <c r="F227" s="136" t="s">
        <v>585</v>
      </c>
      <c r="I227" s="129"/>
      <c r="J227" s="137">
        <f>BK227</f>
        <v>0</v>
      </c>
      <c r="L227" s="126"/>
      <c r="M227" s="131"/>
      <c r="P227" s="132">
        <f>SUM(P228:P233)</f>
        <v>0</v>
      </c>
      <c r="R227" s="132">
        <f>SUM(R228:R233)</f>
        <v>4.5330000000000002E-2</v>
      </c>
      <c r="T227" s="133">
        <f>SUM(T228:T233)</f>
        <v>0</v>
      </c>
      <c r="AR227" s="127" t="s">
        <v>84</v>
      </c>
      <c r="AT227" s="134" t="s">
        <v>71</v>
      </c>
      <c r="AU227" s="134" t="s">
        <v>76</v>
      </c>
      <c r="AY227" s="127" t="s">
        <v>193</v>
      </c>
      <c r="BK227" s="135">
        <f>SUM(BK228:BK233)</f>
        <v>0</v>
      </c>
    </row>
    <row r="228" spans="2:65" s="1" customFormat="1" ht="21.75" customHeight="1">
      <c r="B228" s="138"/>
      <c r="C228" s="139" t="s">
        <v>586</v>
      </c>
      <c r="D228" s="139" t="s">
        <v>195</v>
      </c>
      <c r="E228" s="140" t="s">
        <v>587</v>
      </c>
      <c r="F228" s="141" t="s">
        <v>588</v>
      </c>
      <c r="G228" s="142" t="s">
        <v>319</v>
      </c>
      <c r="H228" s="143">
        <v>2</v>
      </c>
      <c r="I228" s="144"/>
      <c r="J228" s="145">
        <f t="shared" ref="J228:J233" si="40">ROUND(I228*H228,2)</f>
        <v>0</v>
      </c>
      <c r="K228" s="146"/>
      <c r="L228" s="28"/>
      <c r="M228" s="147" t="s">
        <v>1</v>
      </c>
      <c r="N228" s="148" t="s">
        <v>38</v>
      </c>
      <c r="P228" s="149">
        <f t="shared" ref="P228:P233" si="41">O228*H228</f>
        <v>0</v>
      </c>
      <c r="Q228" s="149">
        <v>1.0000000000000001E-5</v>
      </c>
      <c r="R228" s="149">
        <f t="shared" ref="R228:R233" si="42">Q228*H228</f>
        <v>2.0000000000000002E-5</v>
      </c>
      <c r="S228" s="149">
        <v>0</v>
      </c>
      <c r="T228" s="150">
        <f t="shared" ref="T228:T233" si="43">S228*H228</f>
        <v>0</v>
      </c>
      <c r="AR228" s="151" t="s">
        <v>98</v>
      </c>
      <c r="AT228" s="151" t="s">
        <v>195</v>
      </c>
      <c r="AU228" s="151" t="s">
        <v>84</v>
      </c>
      <c r="AY228" s="13" t="s">
        <v>193</v>
      </c>
      <c r="BE228" s="152">
        <f t="shared" ref="BE228:BE233" si="44">IF(N228="základná",J228,0)</f>
        <v>0</v>
      </c>
      <c r="BF228" s="152">
        <f t="shared" ref="BF228:BF233" si="45">IF(N228="znížená",J228,0)</f>
        <v>0</v>
      </c>
      <c r="BG228" s="152">
        <f t="shared" ref="BG228:BG233" si="46">IF(N228="zákl. prenesená",J228,0)</f>
        <v>0</v>
      </c>
      <c r="BH228" s="152">
        <f t="shared" ref="BH228:BH233" si="47">IF(N228="zníž. prenesená",J228,0)</f>
        <v>0</v>
      </c>
      <c r="BI228" s="152">
        <f t="shared" ref="BI228:BI233" si="48">IF(N228="nulová",J228,0)</f>
        <v>0</v>
      </c>
      <c r="BJ228" s="13" t="s">
        <v>84</v>
      </c>
      <c r="BK228" s="152">
        <f t="shared" ref="BK228:BK233" si="49">ROUND(I228*H228,2)</f>
        <v>0</v>
      </c>
      <c r="BL228" s="13" t="s">
        <v>98</v>
      </c>
      <c r="BM228" s="151" t="s">
        <v>589</v>
      </c>
    </row>
    <row r="229" spans="2:65" s="1" customFormat="1" ht="24.25" customHeight="1">
      <c r="B229" s="138"/>
      <c r="C229" s="153" t="s">
        <v>590</v>
      </c>
      <c r="D229" s="153" t="s">
        <v>236</v>
      </c>
      <c r="E229" s="154" t="s">
        <v>591</v>
      </c>
      <c r="F229" s="155" t="s">
        <v>592</v>
      </c>
      <c r="G229" s="156" t="s">
        <v>319</v>
      </c>
      <c r="H229" s="157">
        <v>2</v>
      </c>
      <c r="I229" s="158"/>
      <c r="J229" s="159">
        <f t="shared" si="40"/>
        <v>0</v>
      </c>
      <c r="K229" s="160"/>
      <c r="L229" s="161"/>
      <c r="M229" s="162" t="s">
        <v>1</v>
      </c>
      <c r="N229" s="163" t="s">
        <v>38</v>
      </c>
      <c r="P229" s="149">
        <f t="shared" si="41"/>
        <v>0</v>
      </c>
      <c r="Q229" s="149">
        <v>2.0000000000000001E-4</v>
      </c>
      <c r="R229" s="149">
        <f t="shared" si="42"/>
        <v>4.0000000000000002E-4</v>
      </c>
      <c r="S229" s="149">
        <v>0</v>
      </c>
      <c r="T229" s="150">
        <f t="shared" si="43"/>
        <v>0</v>
      </c>
      <c r="AR229" s="151" t="s">
        <v>382</v>
      </c>
      <c r="AT229" s="151" t="s">
        <v>236</v>
      </c>
      <c r="AU229" s="151" t="s">
        <v>84</v>
      </c>
      <c r="AY229" s="13" t="s">
        <v>193</v>
      </c>
      <c r="BE229" s="152">
        <f t="shared" si="44"/>
        <v>0</v>
      </c>
      <c r="BF229" s="152">
        <f t="shared" si="45"/>
        <v>0</v>
      </c>
      <c r="BG229" s="152">
        <f t="shared" si="46"/>
        <v>0</v>
      </c>
      <c r="BH229" s="152">
        <f t="shared" si="47"/>
        <v>0</v>
      </c>
      <c r="BI229" s="152">
        <f t="shared" si="48"/>
        <v>0</v>
      </c>
      <c r="BJ229" s="13" t="s">
        <v>84</v>
      </c>
      <c r="BK229" s="152">
        <f t="shared" si="49"/>
        <v>0</v>
      </c>
      <c r="BL229" s="13" t="s">
        <v>98</v>
      </c>
      <c r="BM229" s="151" t="s">
        <v>593</v>
      </c>
    </row>
    <row r="230" spans="2:65" s="1" customFormat="1" ht="33" customHeight="1">
      <c r="B230" s="138"/>
      <c r="C230" s="139" t="s">
        <v>594</v>
      </c>
      <c r="D230" s="139" t="s">
        <v>195</v>
      </c>
      <c r="E230" s="140" t="s">
        <v>595</v>
      </c>
      <c r="F230" s="141" t="s">
        <v>596</v>
      </c>
      <c r="G230" s="142" t="s">
        <v>257</v>
      </c>
      <c r="H230" s="143">
        <v>9.5</v>
      </c>
      <c r="I230" s="144"/>
      <c r="J230" s="145">
        <f t="shared" si="40"/>
        <v>0</v>
      </c>
      <c r="K230" s="146"/>
      <c r="L230" s="28"/>
      <c r="M230" s="147" t="s">
        <v>1</v>
      </c>
      <c r="N230" s="148" t="s">
        <v>38</v>
      </c>
      <c r="P230" s="149">
        <f t="shared" si="41"/>
        <v>0</v>
      </c>
      <c r="Q230" s="149">
        <v>5.0000000000000002E-5</v>
      </c>
      <c r="R230" s="149">
        <f t="shared" si="42"/>
        <v>4.75E-4</v>
      </c>
      <c r="S230" s="149">
        <v>0</v>
      </c>
      <c r="T230" s="150">
        <f t="shared" si="43"/>
        <v>0</v>
      </c>
      <c r="AR230" s="151" t="s">
        <v>98</v>
      </c>
      <c r="AT230" s="151" t="s">
        <v>195</v>
      </c>
      <c r="AU230" s="151" t="s">
        <v>84</v>
      </c>
      <c r="AY230" s="13" t="s">
        <v>193</v>
      </c>
      <c r="BE230" s="152">
        <f t="shared" si="44"/>
        <v>0</v>
      </c>
      <c r="BF230" s="152">
        <f t="shared" si="45"/>
        <v>0</v>
      </c>
      <c r="BG230" s="152">
        <f t="shared" si="46"/>
        <v>0</v>
      </c>
      <c r="BH230" s="152">
        <f t="shared" si="47"/>
        <v>0</v>
      </c>
      <c r="BI230" s="152">
        <f t="shared" si="48"/>
        <v>0</v>
      </c>
      <c r="BJ230" s="13" t="s">
        <v>84</v>
      </c>
      <c r="BK230" s="152">
        <f t="shared" si="49"/>
        <v>0</v>
      </c>
      <c r="BL230" s="13" t="s">
        <v>98</v>
      </c>
      <c r="BM230" s="151" t="s">
        <v>597</v>
      </c>
    </row>
    <row r="231" spans="2:65" s="1" customFormat="1" ht="24.25" customHeight="1">
      <c r="B231" s="138"/>
      <c r="C231" s="139" t="s">
        <v>598</v>
      </c>
      <c r="D231" s="139" t="s">
        <v>195</v>
      </c>
      <c r="E231" s="140" t="s">
        <v>599</v>
      </c>
      <c r="F231" s="141" t="s">
        <v>600</v>
      </c>
      <c r="G231" s="142" t="s">
        <v>257</v>
      </c>
      <c r="H231" s="143">
        <v>9.5</v>
      </c>
      <c r="I231" s="144"/>
      <c r="J231" s="145">
        <f t="shared" si="40"/>
        <v>0</v>
      </c>
      <c r="K231" s="146"/>
      <c r="L231" s="28"/>
      <c r="M231" s="147" t="s">
        <v>1</v>
      </c>
      <c r="N231" s="148" t="s">
        <v>38</v>
      </c>
      <c r="P231" s="149">
        <f t="shared" si="41"/>
        <v>0</v>
      </c>
      <c r="Q231" s="149">
        <v>5.0000000000000002E-5</v>
      </c>
      <c r="R231" s="149">
        <f t="shared" si="42"/>
        <v>4.75E-4</v>
      </c>
      <c r="S231" s="149">
        <v>0</v>
      </c>
      <c r="T231" s="150">
        <f t="shared" si="43"/>
        <v>0</v>
      </c>
      <c r="AR231" s="151" t="s">
        <v>98</v>
      </c>
      <c r="AT231" s="151" t="s">
        <v>195</v>
      </c>
      <c r="AU231" s="151" t="s">
        <v>84</v>
      </c>
      <c r="AY231" s="13" t="s">
        <v>193</v>
      </c>
      <c r="BE231" s="152">
        <f t="shared" si="44"/>
        <v>0</v>
      </c>
      <c r="BF231" s="152">
        <f t="shared" si="45"/>
        <v>0</v>
      </c>
      <c r="BG231" s="152">
        <f t="shared" si="46"/>
        <v>0</v>
      </c>
      <c r="BH231" s="152">
        <f t="shared" si="47"/>
        <v>0</v>
      </c>
      <c r="BI231" s="152">
        <f t="shared" si="48"/>
        <v>0</v>
      </c>
      <c r="BJ231" s="13" t="s">
        <v>84</v>
      </c>
      <c r="BK231" s="152">
        <f t="shared" si="49"/>
        <v>0</v>
      </c>
      <c r="BL231" s="13" t="s">
        <v>98</v>
      </c>
      <c r="BM231" s="151" t="s">
        <v>601</v>
      </c>
    </row>
    <row r="232" spans="2:65" s="1" customFormat="1" ht="16.5" customHeight="1">
      <c r="B232" s="138"/>
      <c r="C232" s="153" t="s">
        <v>602</v>
      </c>
      <c r="D232" s="153" t="s">
        <v>236</v>
      </c>
      <c r="E232" s="154" t="s">
        <v>603</v>
      </c>
      <c r="F232" s="155" t="s">
        <v>604</v>
      </c>
      <c r="G232" s="156" t="s">
        <v>319</v>
      </c>
      <c r="H232" s="157">
        <v>2</v>
      </c>
      <c r="I232" s="158"/>
      <c r="J232" s="159">
        <f t="shared" si="40"/>
        <v>0</v>
      </c>
      <c r="K232" s="160"/>
      <c r="L232" s="161"/>
      <c r="M232" s="162" t="s">
        <v>1</v>
      </c>
      <c r="N232" s="163" t="s">
        <v>38</v>
      </c>
      <c r="P232" s="149">
        <f t="shared" si="41"/>
        <v>0</v>
      </c>
      <c r="Q232" s="149">
        <v>2.198E-2</v>
      </c>
      <c r="R232" s="149">
        <f t="shared" si="42"/>
        <v>4.3959999999999999E-2</v>
      </c>
      <c r="S232" s="149">
        <v>0</v>
      </c>
      <c r="T232" s="150">
        <f t="shared" si="43"/>
        <v>0</v>
      </c>
      <c r="AR232" s="151" t="s">
        <v>382</v>
      </c>
      <c r="AT232" s="151" t="s">
        <v>236</v>
      </c>
      <c r="AU232" s="151" t="s">
        <v>84</v>
      </c>
      <c r="AY232" s="13" t="s">
        <v>193</v>
      </c>
      <c r="BE232" s="152">
        <f t="shared" si="44"/>
        <v>0</v>
      </c>
      <c r="BF232" s="152">
        <f t="shared" si="45"/>
        <v>0</v>
      </c>
      <c r="BG232" s="152">
        <f t="shared" si="46"/>
        <v>0</v>
      </c>
      <c r="BH232" s="152">
        <f t="shared" si="47"/>
        <v>0</v>
      </c>
      <c r="BI232" s="152">
        <f t="shared" si="48"/>
        <v>0</v>
      </c>
      <c r="BJ232" s="13" t="s">
        <v>84</v>
      </c>
      <c r="BK232" s="152">
        <f t="shared" si="49"/>
        <v>0</v>
      </c>
      <c r="BL232" s="13" t="s">
        <v>98</v>
      </c>
      <c r="BM232" s="151" t="s">
        <v>605</v>
      </c>
    </row>
    <row r="233" spans="2:65" s="1" customFormat="1" ht="24.25" customHeight="1">
      <c r="B233" s="138"/>
      <c r="C233" s="139" t="s">
        <v>606</v>
      </c>
      <c r="D233" s="139" t="s">
        <v>195</v>
      </c>
      <c r="E233" s="140" t="s">
        <v>607</v>
      </c>
      <c r="F233" s="141" t="s">
        <v>608</v>
      </c>
      <c r="G233" s="142" t="s">
        <v>296</v>
      </c>
      <c r="H233" s="143">
        <v>4.4999999999999998E-2</v>
      </c>
      <c r="I233" s="144"/>
      <c r="J233" s="145">
        <f t="shared" si="40"/>
        <v>0</v>
      </c>
      <c r="K233" s="146"/>
      <c r="L233" s="28"/>
      <c r="M233" s="164" t="s">
        <v>1</v>
      </c>
      <c r="N233" s="165" t="s">
        <v>38</v>
      </c>
      <c r="O233" s="166"/>
      <c r="P233" s="167">
        <f t="shared" si="41"/>
        <v>0</v>
      </c>
      <c r="Q233" s="167">
        <v>0</v>
      </c>
      <c r="R233" s="167">
        <f t="shared" si="42"/>
        <v>0</v>
      </c>
      <c r="S233" s="167">
        <v>0</v>
      </c>
      <c r="T233" s="168">
        <f t="shared" si="43"/>
        <v>0</v>
      </c>
      <c r="AR233" s="151" t="s">
        <v>98</v>
      </c>
      <c r="AT233" s="151" t="s">
        <v>195</v>
      </c>
      <c r="AU233" s="151" t="s">
        <v>84</v>
      </c>
      <c r="AY233" s="13" t="s">
        <v>193</v>
      </c>
      <c r="BE233" s="152">
        <f t="shared" si="44"/>
        <v>0</v>
      </c>
      <c r="BF233" s="152">
        <f t="shared" si="45"/>
        <v>0</v>
      </c>
      <c r="BG233" s="152">
        <f t="shared" si="46"/>
        <v>0</v>
      </c>
      <c r="BH233" s="152">
        <f t="shared" si="47"/>
        <v>0</v>
      </c>
      <c r="BI233" s="152">
        <f t="shared" si="48"/>
        <v>0</v>
      </c>
      <c r="BJ233" s="13" t="s">
        <v>84</v>
      </c>
      <c r="BK233" s="152">
        <f t="shared" si="49"/>
        <v>0</v>
      </c>
      <c r="BL233" s="13" t="s">
        <v>98</v>
      </c>
      <c r="BM233" s="151" t="s">
        <v>609</v>
      </c>
    </row>
    <row r="234" spans="2:65" s="1" customFormat="1" ht="7" customHeight="1">
      <c r="B234" s="43"/>
      <c r="C234" s="44"/>
      <c r="D234" s="44"/>
      <c r="E234" s="44"/>
      <c r="F234" s="44"/>
      <c r="G234" s="44"/>
      <c r="H234" s="44"/>
      <c r="I234" s="44"/>
      <c r="J234" s="44"/>
      <c r="K234" s="44"/>
      <c r="L234" s="28"/>
    </row>
  </sheetData>
  <autoFilter ref="C134:K233" xr:uid="{00000000-0009-0000-0000-000002000000}"/>
  <mergeCells count="12">
    <mergeCell ref="E127:H127"/>
    <mergeCell ref="L2:V2"/>
    <mergeCell ref="E85:H85"/>
    <mergeCell ref="E87:H87"/>
    <mergeCell ref="E89:H89"/>
    <mergeCell ref="E123:H123"/>
    <mergeCell ref="E125:H125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BM274"/>
  <sheetViews>
    <sheetView showGridLines="0" workbookViewId="0">
      <selection activeCell="W36" sqref="W36"/>
    </sheetView>
  </sheetViews>
  <sheetFormatPr baseColWidth="10" defaultRowHeight="11"/>
  <cols>
    <col min="1" max="1" width="8.25" customWidth="1"/>
    <col min="2" max="2" width="1.25" customWidth="1"/>
    <col min="3" max="4" width="4.25" customWidth="1"/>
    <col min="5" max="5" width="17.25" customWidth="1"/>
    <col min="6" max="6" width="50.75" customWidth="1"/>
    <col min="7" max="7" width="7.5" customWidth="1"/>
    <col min="8" max="8" width="14" customWidth="1"/>
    <col min="9" max="9" width="15.75" customWidth="1"/>
    <col min="10" max="10" width="22.25" customWidth="1"/>
    <col min="11" max="11" width="22.25" hidden="1" customWidth="1"/>
    <col min="12" max="12" width="9.25" customWidth="1"/>
    <col min="13" max="13" width="10.75" hidden="1" customWidth="1"/>
    <col min="14" max="14" width="9.25" hidden="1"/>
    <col min="15" max="20" width="14.25" hidden="1" customWidth="1"/>
    <col min="21" max="21" width="16.25" hidden="1" customWidth="1"/>
    <col min="22" max="22" width="12.25" customWidth="1"/>
    <col min="23" max="23" width="16.25" customWidth="1"/>
    <col min="24" max="24" width="12.25" customWidth="1"/>
    <col min="25" max="25" width="15" customWidth="1"/>
    <col min="26" max="26" width="11" customWidth="1"/>
    <col min="27" max="27" width="15" customWidth="1"/>
    <col min="28" max="28" width="16.25" customWidth="1"/>
    <col min="29" max="29" width="11" customWidth="1"/>
    <col min="30" max="30" width="15" customWidth="1"/>
    <col min="31" max="31" width="16.25" customWidth="1"/>
    <col min="44" max="65" width="9.25" hidden="1"/>
  </cols>
  <sheetData>
    <row r="2" spans="2:46" ht="37" customHeight="1">
      <c r="L2" s="210" t="s">
        <v>5</v>
      </c>
      <c r="M2" s="211"/>
      <c r="N2" s="211"/>
      <c r="O2" s="211"/>
      <c r="P2" s="211"/>
      <c r="Q2" s="211"/>
      <c r="R2" s="211"/>
      <c r="S2" s="211"/>
      <c r="T2" s="211"/>
      <c r="U2" s="211"/>
      <c r="V2" s="211"/>
      <c r="AT2" s="13" t="s">
        <v>91</v>
      </c>
    </row>
    <row r="3" spans="2:46" ht="7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72</v>
      </c>
    </row>
    <row r="4" spans="2:46" ht="25" customHeight="1">
      <c r="B4" s="16"/>
      <c r="D4" s="17" t="s">
        <v>166</v>
      </c>
      <c r="L4" s="16"/>
      <c r="M4" s="92" t="s">
        <v>9</v>
      </c>
      <c r="AT4" s="13" t="s">
        <v>3</v>
      </c>
    </row>
    <row r="5" spans="2:46" ht="7" customHeight="1">
      <c r="B5" s="16"/>
      <c r="L5" s="16"/>
    </row>
    <row r="6" spans="2:46" ht="12" customHeight="1">
      <c r="B6" s="16"/>
      <c r="D6" s="23" t="s">
        <v>15</v>
      </c>
      <c r="L6" s="16"/>
    </row>
    <row r="7" spans="2:46" ht="16.5" customHeight="1">
      <c r="B7" s="16"/>
      <c r="E7" s="231" t="str">
        <f>'Rekapitulácia stavby'!K6</f>
        <v>Rokycany - Infraštruktúra, 100 Zásobovanie vodou</v>
      </c>
      <c r="F7" s="232"/>
      <c r="G7" s="232"/>
      <c r="H7" s="232"/>
      <c r="L7" s="16"/>
    </row>
    <row r="8" spans="2:46" ht="12" customHeight="1">
      <c r="B8" s="16"/>
      <c r="D8" s="23" t="s">
        <v>167</v>
      </c>
      <c r="L8" s="16"/>
    </row>
    <row r="9" spans="2:46" s="1" customFormat="1" ht="16.5" customHeight="1">
      <c r="B9" s="28"/>
      <c r="E9" s="231" t="s">
        <v>168</v>
      </c>
      <c r="F9" s="230"/>
      <c r="G9" s="230"/>
      <c r="H9" s="230"/>
      <c r="L9" s="28"/>
    </row>
    <row r="10" spans="2:46" s="1" customFormat="1" ht="12" customHeight="1">
      <c r="B10" s="28"/>
      <c r="D10" s="23" t="s">
        <v>169</v>
      </c>
      <c r="L10" s="28"/>
    </row>
    <row r="11" spans="2:46" s="1" customFormat="1" ht="16.5" customHeight="1">
      <c r="B11" s="28"/>
      <c r="E11" s="187" t="s">
        <v>610</v>
      </c>
      <c r="F11" s="230"/>
      <c r="G11" s="230"/>
      <c r="H11" s="230"/>
      <c r="L11" s="28"/>
    </row>
    <row r="12" spans="2:46" s="1" customFormat="1">
      <c r="B12" s="28"/>
      <c r="L12" s="28"/>
    </row>
    <row r="13" spans="2:46" s="1" customFormat="1" ht="12" customHeight="1">
      <c r="B13" s="28"/>
      <c r="D13" s="23" t="s">
        <v>17</v>
      </c>
      <c r="F13" s="21" t="s">
        <v>1</v>
      </c>
      <c r="I13" s="23" t="s">
        <v>18</v>
      </c>
      <c r="J13" s="21" t="s">
        <v>1</v>
      </c>
      <c r="L13" s="28"/>
    </row>
    <row r="14" spans="2:46" s="1" customFormat="1" ht="12" customHeight="1">
      <c r="B14" s="28"/>
      <c r="D14" s="23" t="s">
        <v>19</v>
      </c>
      <c r="F14" s="21" t="s">
        <v>20</v>
      </c>
      <c r="I14" s="23" t="s">
        <v>21</v>
      </c>
      <c r="J14" s="51" t="str">
        <f>'Rekapitulácia stavby'!AN8</f>
        <v>Vyplň údaj</v>
      </c>
      <c r="L14" s="28"/>
    </row>
    <row r="15" spans="2:46" s="1" customFormat="1" ht="10.75" customHeight="1">
      <c r="B15" s="28"/>
      <c r="L15" s="28"/>
    </row>
    <row r="16" spans="2:46" s="1" customFormat="1" ht="12" customHeight="1">
      <c r="B16" s="28"/>
      <c r="D16" s="23" t="s">
        <v>22</v>
      </c>
      <c r="I16" s="23" t="s">
        <v>23</v>
      </c>
      <c r="J16" s="21" t="str">
        <f>IF('Rekapitulácia stavby'!AN10="","",'Rekapitulácia stavby'!AN10)</f>
        <v/>
      </c>
      <c r="L16" s="28"/>
    </row>
    <row r="17" spans="2:12" s="1" customFormat="1" ht="18" customHeight="1">
      <c r="B17" s="28"/>
      <c r="E17" s="21" t="str">
        <f>IF('Rekapitulácia stavby'!E11="","",'Rekapitulácia stavby'!E11)</f>
        <v xml:space="preserve"> </v>
      </c>
      <c r="I17" s="23" t="s">
        <v>25</v>
      </c>
      <c r="J17" s="21" t="str">
        <f>IF('Rekapitulácia stavby'!AN11="","",'Rekapitulácia stavby'!AN11)</f>
        <v/>
      </c>
      <c r="L17" s="28"/>
    </row>
    <row r="18" spans="2:12" s="1" customFormat="1" ht="7" customHeight="1">
      <c r="B18" s="28"/>
      <c r="L18" s="28"/>
    </row>
    <row r="19" spans="2:12" s="1" customFormat="1" ht="12" customHeight="1">
      <c r="B19" s="28"/>
      <c r="D19" s="23" t="s">
        <v>26</v>
      </c>
      <c r="I19" s="23" t="s">
        <v>23</v>
      </c>
      <c r="J19" s="179" t="str">
        <f>'Rekapitulácia stavby'!AN13</f>
        <v>Vyplň údaj</v>
      </c>
      <c r="L19" s="28"/>
    </row>
    <row r="20" spans="2:12" s="1" customFormat="1" ht="18" customHeight="1">
      <c r="B20" s="28"/>
      <c r="E20" s="233" t="str">
        <f>'Rekapitulácia stavby'!E14</f>
        <v>Vyplň údaj</v>
      </c>
      <c r="F20" s="215"/>
      <c r="G20" s="215"/>
      <c r="H20" s="215"/>
      <c r="I20" s="23" t="s">
        <v>25</v>
      </c>
      <c r="J20" s="179" t="str">
        <f>'Rekapitulácia stavby'!AN14</f>
        <v>Vyplň údaj</v>
      </c>
      <c r="L20" s="28"/>
    </row>
    <row r="21" spans="2:12" s="1" customFormat="1" ht="7" customHeight="1">
      <c r="B21" s="28"/>
      <c r="L21" s="28"/>
    </row>
    <row r="22" spans="2:12" s="1" customFormat="1" ht="12" customHeight="1">
      <c r="B22" s="28"/>
      <c r="D22" s="23" t="s">
        <v>28</v>
      </c>
      <c r="I22" s="23" t="s">
        <v>23</v>
      </c>
      <c r="J22" s="21" t="str">
        <f>IF('Rekapitulácia stavby'!AN16="","",'Rekapitulácia stavby'!AN16)</f>
        <v/>
      </c>
      <c r="L22" s="28"/>
    </row>
    <row r="23" spans="2:12" s="1" customFormat="1" ht="18" customHeight="1">
      <c r="B23" s="28"/>
      <c r="E23" s="21" t="str">
        <f>IF('Rekapitulácia stavby'!E17="","",'Rekapitulácia stavby'!E17)</f>
        <v xml:space="preserve"> </v>
      </c>
      <c r="I23" s="23" t="s">
        <v>25</v>
      </c>
      <c r="J23" s="21" t="str">
        <f>IF('Rekapitulácia stavby'!AN17="","",'Rekapitulácia stavby'!AN17)</f>
        <v/>
      </c>
      <c r="L23" s="28"/>
    </row>
    <row r="24" spans="2:12" s="1" customFormat="1" ht="7" customHeight="1">
      <c r="B24" s="28"/>
      <c r="L24" s="28"/>
    </row>
    <row r="25" spans="2:12" s="1" customFormat="1" ht="12" customHeight="1">
      <c r="B25" s="28"/>
      <c r="D25" s="23" t="s">
        <v>30</v>
      </c>
      <c r="I25" s="23" t="s">
        <v>23</v>
      </c>
      <c r="J25" s="21" t="str">
        <f>IF('Rekapitulácia stavby'!AN19="","",'Rekapitulácia stavby'!AN19)</f>
        <v/>
      </c>
      <c r="L25" s="28"/>
    </row>
    <row r="26" spans="2:12" s="1" customFormat="1" ht="18" customHeight="1">
      <c r="B26" s="28"/>
      <c r="E26" s="21" t="str">
        <f>IF('Rekapitulácia stavby'!E20="","",'Rekapitulácia stavby'!E20)</f>
        <v xml:space="preserve"> </v>
      </c>
      <c r="I26" s="23" t="s">
        <v>25</v>
      </c>
      <c r="J26" s="21" t="str">
        <f>IF('Rekapitulácia stavby'!AN20="","",'Rekapitulácia stavby'!AN20)</f>
        <v/>
      </c>
      <c r="L26" s="28"/>
    </row>
    <row r="27" spans="2:12" s="1" customFormat="1" ht="7" customHeight="1">
      <c r="B27" s="28"/>
      <c r="L27" s="28"/>
    </row>
    <row r="28" spans="2:12" s="1" customFormat="1" ht="12" customHeight="1">
      <c r="B28" s="28"/>
      <c r="D28" s="23" t="s">
        <v>31</v>
      </c>
      <c r="L28" s="28"/>
    </row>
    <row r="29" spans="2:12" s="7" customFormat="1" ht="16.5" customHeight="1">
      <c r="B29" s="93"/>
      <c r="E29" s="219" t="s">
        <v>1</v>
      </c>
      <c r="F29" s="219"/>
      <c r="G29" s="219"/>
      <c r="H29" s="219"/>
      <c r="L29" s="93"/>
    </row>
    <row r="30" spans="2:12" s="1" customFormat="1" ht="7" customHeight="1">
      <c r="B30" s="28"/>
      <c r="L30" s="28"/>
    </row>
    <row r="31" spans="2:12" s="1" customFormat="1" ht="7" customHeight="1">
      <c r="B31" s="28"/>
      <c r="D31" s="52"/>
      <c r="E31" s="52"/>
      <c r="F31" s="52"/>
      <c r="G31" s="52"/>
      <c r="H31" s="52"/>
      <c r="I31" s="52"/>
      <c r="J31" s="52"/>
      <c r="K31" s="52"/>
      <c r="L31" s="28"/>
    </row>
    <row r="32" spans="2:12" s="1" customFormat="1" ht="25.5" customHeight="1">
      <c r="B32" s="28"/>
      <c r="D32" s="94" t="s">
        <v>32</v>
      </c>
      <c r="J32" s="65">
        <f>ROUND(J138, 2)</f>
        <v>0</v>
      </c>
      <c r="L32" s="28"/>
    </row>
    <row r="33" spans="2:12" s="1" customFormat="1" ht="7" customHeight="1">
      <c r="B33" s="28"/>
      <c r="D33" s="52"/>
      <c r="E33" s="52"/>
      <c r="F33" s="52"/>
      <c r="G33" s="52"/>
      <c r="H33" s="52"/>
      <c r="I33" s="52"/>
      <c r="J33" s="52"/>
      <c r="K33" s="52"/>
      <c r="L33" s="28"/>
    </row>
    <row r="34" spans="2:12" s="1" customFormat="1" ht="14.5" customHeight="1">
      <c r="B34" s="28"/>
      <c r="F34" s="31" t="s">
        <v>34</v>
      </c>
      <c r="I34" s="31" t="s">
        <v>33</v>
      </c>
      <c r="J34" s="31" t="s">
        <v>35</v>
      </c>
      <c r="L34" s="28"/>
    </row>
    <row r="35" spans="2:12" s="1" customFormat="1" ht="14.5" customHeight="1">
      <c r="B35" s="28"/>
      <c r="D35" s="54" t="s">
        <v>36</v>
      </c>
      <c r="E35" s="33" t="s">
        <v>37</v>
      </c>
      <c r="F35" s="95">
        <f>ROUND((SUM(BE138:BE273)),  2)</f>
        <v>0</v>
      </c>
      <c r="G35" s="96"/>
      <c r="H35" s="96"/>
      <c r="I35" s="97">
        <v>0.23</v>
      </c>
      <c r="J35" s="95">
        <f>ROUND(((SUM(BE138:BE273))*I35),  2)</f>
        <v>0</v>
      </c>
      <c r="L35" s="28"/>
    </row>
    <row r="36" spans="2:12" s="1" customFormat="1" ht="14.5" customHeight="1">
      <c r="B36" s="28"/>
      <c r="E36" s="33" t="s">
        <v>38</v>
      </c>
      <c r="F36" s="85">
        <f>ROUND((SUM(BF138:BF273)),  2)</f>
        <v>0</v>
      </c>
      <c r="I36" s="178">
        <v>0.23</v>
      </c>
      <c r="J36" s="85">
        <f>ROUND(((SUM(BF138:BF273))*I36),  2)</f>
        <v>0</v>
      </c>
      <c r="L36" s="28"/>
    </row>
    <row r="37" spans="2:12" s="1" customFormat="1" ht="14.5" customHeight="1">
      <c r="B37" s="28"/>
      <c r="E37" s="23" t="s">
        <v>39</v>
      </c>
      <c r="F37" s="85">
        <f>ROUND((SUM(BG138:BG273)),  2)</f>
        <v>0</v>
      </c>
      <c r="I37" s="178">
        <v>0.23</v>
      </c>
      <c r="J37" s="85">
        <f>0</f>
        <v>0</v>
      </c>
      <c r="L37" s="28"/>
    </row>
    <row r="38" spans="2:12" s="1" customFormat="1" ht="14.5" customHeight="1">
      <c r="B38" s="28"/>
      <c r="E38" s="23" t="s">
        <v>40</v>
      </c>
      <c r="F38" s="85">
        <f>ROUND((SUM(BH138:BH273)),  2)</f>
        <v>0</v>
      </c>
      <c r="I38" s="178">
        <v>0.23</v>
      </c>
      <c r="J38" s="85">
        <f>0</f>
        <v>0</v>
      </c>
      <c r="L38" s="28"/>
    </row>
    <row r="39" spans="2:12" s="1" customFormat="1" ht="14.5" customHeight="1">
      <c r="B39" s="28"/>
      <c r="E39" s="33" t="s">
        <v>41</v>
      </c>
      <c r="F39" s="95">
        <f>ROUND((SUM(BI138:BI273)),  2)</f>
        <v>0</v>
      </c>
      <c r="G39" s="96"/>
      <c r="H39" s="96"/>
      <c r="I39" s="97">
        <v>0</v>
      </c>
      <c r="J39" s="95">
        <f>0</f>
        <v>0</v>
      </c>
      <c r="L39" s="28"/>
    </row>
    <row r="40" spans="2:12" s="1" customFormat="1" ht="7" customHeight="1">
      <c r="B40" s="28"/>
      <c r="L40" s="28"/>
    </row>
    <row r="41" spans="2:12" s="1" customFormat="1" ht="25.5" customHeight="1">
      <c r="B41" s="28"/>
      <c r="C41" s="98"/>
      <c r="D41" s="99" t="s">
        <v>42</v>
      </c>
      <c r="E41" s="56"/>
      <c r="F41" s="56"/>
      <c r="G41" s="100" t="s">
        <v>43</v>
      </c>
      <c r="H41" s="101" t="s">
        <v>44</v>
      </c>
      <c r="I41" s="56"/>
      <c r="J41" s="102">
        <f>SUM(J32:J39)</f>
        <v>0</v>
      </c>
      <c r="K41" s="103"/>
      <c r="L41" s="28"/>
    </row>
    <row r="42" spans="2:12" s="1" customFormat="1" ht="14.5" customHeight="1">
      <c r="B42" s="28"/>
      <c r="L42" s="28"/>
    </row>
    <row r="43" spans="2:12" ht="14.5" customHeight="1">
      <c r="B43" s="16"/>
      <c r="L43" s="16"/>
    </row>
    <row r="44" spans="2:12" ht="14.5" customHeight="1">
      <c r="B44" s="16"/>
      <c r="L44" s="16"/>
    </row>
    <row r="45" spans="2:12" ht="14.5" customHeight="1">
      <c r="B45" s="16"/>
      <c r="L45" s="16"/>
    </row>
    <row r="46" spans="2:12" ht="14.5" customHeight="1">
      <c r="B46" s="16"/>
      <c r="L46" s="16"/>
    </row>
    <row r="47" spans="2:12" ht="14.5" customHeight="1">
      <c r="B47" s="16"/>
      <c r="L47" s="16"/>
    </row>
    <row r="48" spans="2:12" ht="14.5" customHeight="1">
      <c r="B48" s="16"/>
      <c r="L48" s="16"/>
    </row>
    <row r="49" spans="2:12" ht="14.5" customHeight="1">
      <c r="B49" s="16"/>
      <c r="L49" s="16"/>
    </row>
    <row r="50" spans="2:12" s="1" customFormat="1" ht="14.5" customHeight="1">
      <c r="B50" s="28"/>
      <c r="D50" s="40" t="s">
        <v>45</v>
      </c>
      <c r="E50" s="41"/>
      <c r="F50" s="41"/>
      <c r="G50" s="40" t="s">
        <v>46</v>
      </c>
      <c r="H50" s="41"/>
      <c r="I50" s="41"/>
      <c r="J50" s="41"/>
      <c r="K50" s="41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3">
      <c r="B61" s="28"/>
      <c r="D61" s="42" t="s">
        <v>47</v>
      </c>
      <c r="E61" s="30"/>
      <c r="F61" s="104" t="s">
        <v>48</v>
      </c>
      <c r="G61" s="42" t="s">
        <v>47</v>
      </c>
      <c r="H61" s="30"/>
      <c r="I61" s="30"/>
      <c r="J61" s="105" t="s">
        <v>48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3">
      <c r="B65" s="28"/>
      <c r="D65" s="40" t="s">
        <v>49</v>
      </c>
      <c r="E65" s="41"/>
      <c r="F65" s="41"/>
      <c r="G65" s="40" t="s">
        <v>50</v>
      </c>
      <c r="H65" s="41"/>
      <c r="I65" s="41"/>
      <c r="J65" s="41"/>
      <c r="K65" s="41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3">
      <c r="B76" s="28"/>
      <c r="D76" s="42" t="s">
        <v>47</v>
      </c>
      <c r="E76" s="30"/>
      <c r="F76" s="104" t="s">
        <v>48</v>
      </c>
      <c r="G76" s="42" t="s">
        <v>47</v>
      </c>
      <c r="H76" s="30"/>
      <c r="I76" s="30"/>
      <c r="J76" s="105" t="s">
        <v>48</v>
      </c>
      <c r="K76" s="30"/>
      <c r="L76" s="28"/>
    </row>
    <row r="77" spans="2:12" s="1" customFormat="1" ht="14.5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28"/>
    </row>
    <row r="81" spans="2:12" s="1" customFormat="1" ht="7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28"/>
    </row>
    <row r="82" spans="2:12" s="1" customFormat="1" ht="25" customHeight="1">
      <c r="B82" s="28"/>
      <c r="C82" s="17" t="s">
        <v>171</v>
      </c>
      <c r="L82" s="28"/>
    </row>
    <row r="83" spans="2:12" s="1" customFormat="1" ht="7" customHeight="1">
      <c r="B83" s="28"/>
      <c r="L83" s="28"/>
    </row>
    <row r="84" spans="2:12" s="1" customFormat="1" ht="12" customHeight="1">
      <c r="B84" s="28"/>
      <c r="C84" s="23" t="s">
        <v>15</v>
      </c>
      <c r="L84" s="28"/>
    </row>
    <row r="85" spans="2:12" s="1" customFormat="1" ht="16.5" customHeight="1">
      <c r="B85" s="28"/>
      <c r="E85" s="231" t="str">
        <f>E7</f>
        <v>Rokycany - Infraštruktúra, 100 Zásobovanie vodou</v>
      </c>
      <c r="F85" s="232"/>
      <c r="G85" s="232"/>
      <c r="H85" s="232"/>
      <c r="L85" s="28"/>
    </row>
    <row r="86" spans="2:12" ht="12" customHeight="1">
      <c r="B86" s="16"/>
      <c r="C86" s="23" t="s">
        <v>167</v>
      </c>
      <c r="L86" s="16"/>
    </row>
    <row r="87" spans="2:12" s="1" customFormat="1" ht="16.5" customHeight="1">
      <c r="B87" s="28"/>
      <c r="E87" s="231" t="s">
        <v>168</v>
      </c>
      <c r="F87" s="230"/>
      <c r="G87" s="230"/>
      <c r="H87" s="230"/>
      <c r="L87" s="28"/>
    </row>
    <row r="88" spans="2:12" s="1" customFormat="1" ht="12" customHeight="1">
      <c r="B88" s="28"/>
      <c r="C88" s="23" t="s">
        <v>169</v>
      </c>
      <c r="L88" s="28"/>
    </row>
    <row r="89" spans="2:12" s="1" customFormat="1" ht="16.5" customHeight="1">
      <c r="B89" s="28"/>
      <c r="E89" s="187" t="str">
        <f>E11</f>
        <v>13 - Manipulačná komora MK 3-2</v>
      </c>
      <c r="F89" s="230"/>
      <c r="G89" s="230"/>
      <c r="H89" s="230"/>
      <c r="L89" s="28"/>
    </row>
    <row r="90" spans="2:12" s="1" customFormat="1" ht="7" customHeight="1">
      <c r="B90" s="28"/>
      <c r="L90" s="28"/>
    </row>
    <row r="91" spans="2:12" s="1" customFormat="1" ht="12" customHeight="1">
      <c r="B91" s="28"/>
      <c r="C91" s="23" t="s">
        <v>19</v>
      </c>
      <c r="F91" s="21" t="str">
        <f>F14</f>
        <v>Rokycany</v>
      </c>
      <c r="I91" s="23" t="s">
        <v>21</v>
      </c>
      <c r="J91" s="51" t="str">
        <f>IF(J14="","",J14)</f>
        <v>Vyplň údaj</v>
      </c>
      <c r="L91" s="28"/>
    </row>
    <row r="92" spans="2:12" s="1" customFormat="1" ht="7" customHeight="1">
      <c r="B92" s="28"/>
      <c r="L92" s="28"/>
    </row>
    <row r="93" spans="2:12" s="1" customFormat="1" ht="15.25" customHeight="1">
      <c r="B93" s="28"/>
      <c r="C93" s="23" t="s">
        <v>22</v>
      </c>
      <c r="F93" s="21" t="str">
        <f>E17</f>
        <v xml:space="preserve"> </v>
      </c>
      <c r="I93" s="23" t="s">
        <v>28</v>
      </c>
      <c r="J93" s="26" t="str">
        <f>E23</f>
        <v xml:space="preserve"> </v>
      </c>
      <c r="L93" s="28"/>
    </row>
    <row r="94" spans="2:12" s="1" customFormat="1" ht="15.25" customHeight="1">
      <c r="B94" s="28"/>
      <c r="C94" s="23" t="s">
        <v>26</v>
      </c>
      <c r="F94" s="21" t="str">
        <f>IF(E20="","",E20)</f>
        <v>Vyplň údaj</v>
      </c>
      <c r="I94" s="23" t="s">
        <v>30</v>
      </c>
      <c r="J94" s="26" t="str">
        <f>E26</f>
        <v xml:space="preserve"> </v>
      </c>
      <c r="L94" s="28"/>
    </row>
    <row r="95" spans="2:12" s="1" customFormat="1" ht="10.25" customHeight="1">
      <c r="B95" s="28"/>
      <c r="L95" s="28"/>
    </row>
    <row r="96" spans="2:12" s="1" customFormat="1" ht="29.25" customHeight="1">
      <c r="B96" s="28"/>
      <c r="C96" s="106" t="s">
        <v>172</v>
      </c>
      <c r="D96" s="98"/>
      <c r="E96" s="98"/>
      <c r="F96" s="98"/>
      <c r="G96" s="98"/>
      <c r="H96" s="98"/>
      <c r="I96" s="98"/>
      <c r="J96" s="107" t="s">
        <v>173</v>
      </c>
      <c r="K96" s="98"/>
      <c r="L96" s="28"/>
    </row>
    <row r="97" spans="2:47" s="1" customFormat="1" ht="10.25" customHeight="1">
      <c r="B97" s="28"/>
      <c r="L97" s="28"/>
    </row>
    <row r="98" spans="2:47" s="1" customFormat="1" ht="22.75" customHeight="1">
      <c r="B98" s="28"/>
      <c r="C98" s="108" t="s">
        <v>174</v>
      </c>
      <c r="J98" s="65">
        <f>J138</f>
        <v>0</v>
      </c>
      <c r="L98" s="28"/>
      <c r="AU98" s="13" t="s">
        <v>175</v>
      </c>
    </row>
    <row r="99" spans="2:47" s="8" customFormat="1" ht="25" customHeight="1">
      <c r="B99" s="109"/>
      <c r="D99" s="110" t="s">
        <v>176</v>
      </c>
      <c r="E99" s="111"/>
      <c r="F99" s="111"/>
      <c r="G99" s="111"/>
      <c r="H99" s="111"/>
      <c r="I99" s="111"/>
      <c r="J99" s="112">
        <f>J139</f>
        <v>0</v>
      </c>
      <c r="L99" s="109"/>
    </row>
    <row r="100" spans="2:47" s="9" customFormat="1" ht="20" customHeight="1">
      <c r="B100" s="113"/>
      <c r="D100" s="114" t="s">
        <v>178</v>
      </c>
      <c r="E100" s="115"/>
      <c r="F100" s="115"/>
      <c r="G100" s="115"/>
      <c r="H100" s="115"/>
      <c r="I100" s="115"/>
      <c r="J100" s="116">
        <f>J140</f>
        <v>0</v>
      </c>
      <c r="L100" s="113"/>
    </row>
    <row r="101" spans="2:47" s="9" customFormat="1" ht="20" customHeight="1">
      <c r="B101" s="113"/>
      <c r="D101" s="114" t="s">
        <v>260</v>
      </c>
      <c r="E101" s="115"/>
      <c r="F101" s="115"/>
      <c r="G101" s="115"/>
      <c r="H101" s="115"/>
      <c r="I101" s="115"/>
      <c r="J101" s="116">
        <f>J146</f>
        <v>0</v>
      </c>
      <c r="L101" s="113"/>
    </row>
    <row r="102" spans="2:47" s="9" customFormat="1" ht="20" customHeight="1">
      <c r="B102" s="113"/>
      <c r="D102" s="114" t="s">
        <v>261</v>
      </c>
      <c r="E102" s="115"/>
      <c r="F102" s="115"/>
      <c r="G102" s="115"/>
      <c r="H102" s="115"/>
      <c r="I102" s="115"/>
      <c r="J102" s="116">
        <f>J157</f>
        <v>0</v>
      </c>
      <c r="L102" s="113"/>
    </row>
    <row r="103" spans="2:47" s="9" customFormat="1" ht="20" customHeight="1">
      <c r="B103" s="113"/>
      <c r="D103" s="114" t="s">
        <v>263</v>
      </c>
      <c r="E103" s="115"/>
      <c r="F103" s="115"/>
      <c r="G103" s="115"/>
      <c r="H103" s="115"/>
      <c r="I103" s="115"/>
      <c r="J103" s="116">
        <f>J179</f>
        <v>0</v>
      </c>
      <c r="L103" s="113"/>
    </row>
    <row r="104" spans="2:47" s="9" customFormat="1" ht="20" customHeight="1">
      <c r="B104" s="113"/>
      <c r="D104" s="114" t="s">
        <v>611</v>
      </c>
      <c r="E104" s="115"/>
      <c r="F104" s="115"/>
      <c r="G104" s="115"/>
      <c r="H104" s="115"/>
      <c r="I104" s="115"/>
      <c r="J104" s="116">
        <f>J189</f>
        <v>0</v>
      </c>
      <c r="L104" s="113"/>
    </row>
    <row r="105" spans="2:47" s="9" customFormat="1" ht="20" customHeight="1">
      <c r="B105" s="113"/>
      <c r="D105" s="114" t="s">
        <v>264</v>
      </c>
      <c r="E105" s="115"/>
      <c r="F105" s="115"/>
      <c r="G105" s="115"/>
      <c r="H105" s="115"/>
      <c r="I105" s="115"/>
      <c r="J105" s="116">
        <f>J194</f>
        <v>0</v>
      </c>
      <c r="L105" s="113"/>
    </row>
    <row r="106" spans="2:47" s="9" customFormat="1" ht="20" customHeight="1">
      <c r="B106" s="113"/>
      <c r="D106" s="114" t="s">
        <v>265</v>
      </c>
      <c r="E106" s="115"/>
      <c r="F106" s="115"/>
      <c r="G106" s="115"/>
      <c r="H106" s="115"/>
      <c r="I106" s="115"/>
      <c r="J106" s="116">
        <f>J197</f>
        <v>0</v>
      </c>
      <c r="L106" s="113"/>
    </row>
    <row r="107" spans="2:47" s="8" customFormat="1" ht="25" customHeight="1">
      <c r="B107" s="109"/>
      <c r="D107" s="110" t="s">
        <v>266</v>
      </c>
      <c r="E107" s="111"/>
      <c r="F107" s="111"/>
      <c r="G107" s="111"/>
      <c r="H107" s="111"/>
      <c r="I107" s="111"/>
      <c r="J107" s="112">
        <f>J199</f>
        <v>0</v>
      </c>
      <c r="L107" s="109"/>
    </row>
    <row r="108" spans="2:47" s="9" customFormat="1" ht="20" customHeight="1">
      <c r="B108" s="113"/>
      <c r="D108" s="114" t="s">
        <v>267</v>
      </c>
      <c r="E108" s="115"/>
      <c r="F108" s="115"/>
      <c r="G108" s="115"/>
      <c r="H108" s="115"/>
      <c r="I108" s="115"/>
      <c r="J108" s="116">
        <f>J200</f>
        <v>0</v>
      </c>
      <c r="L108" s="113"/>
    </row>
    <row r="109" spans="2:47" s="9" customFormat="1" ht="20" customHeight="1">
      <c r="B109" s="113"/>
      <c r="D109" s="114" t="s">
        <v>612</v>
      </c>
      <c r="E109" s="115"/>
      <c r="F109" s="115"/>
      <c r="G109" s="115"/>
      <c r="H109" s="115"/>
      <c r="I109" s="115"/>
      <c r="J109" s="116">
        <f>J209</f>
        <v>0</v>
      </c>
      <c r="L109" s="113"/>
    </row>
    <row r="110" spans="2:47" s="9" customFormat="1" ht="20" customHeight="1">
      <c r="B110" s="113"/>
      <c r="D110" s="114" t="s">
        <v>269</v>
      </c>
      <c r="E110" s="115"/>
      <c r="F110" s="115"/>
      <c r="G110" s="115"/>
      <c r="H110" s="115"/>
      <c r="I110" s="115"/>
      <c r="J110" s="116">
        <f>J213</f>
        <v>0</v>
      </c>
      <c r="L110" s="113"/>
    </row>
    <row r="111" spans="2:47" s="9" customFormat="1" ht="20" customHeight="1">
      <c r="B111" s="113"/>
      <c r="D111" s="114" t="s">
        <v>613</v>
      </c>
      <c r="E111" s="115"/>
      <c r="F111" s="115"/>
      <c r="G111" s="115"/>
      <c r="H111" s="115"/>
      <c r="I111" s="115"/>
      <c r="J111" s="116">
        <f>J222</f>
        <v>0</v>
      </c>
      <c r="L111" s="113"/>
    </row>
    <row r="112" spans="2:47" s="9" customFormat="1" ht="20" customHeight="1">
      <c r="B112" s="113"/>
      <c r="D112" s="114" t="s">
        <v>614</v>
      </c>
      <c r="E112" s="115"/>
      <c r="F112" s="115"/>
      <c r="G112" s="115"/>
      <c r="H112" s="115"/>
      <c r="I112" s="115"/>
      <c r="J112" s="116">
        <f>J225</f>
        <v>0</v>
      </c>
      <c r="L112" s="113"/>
    </row>
    <row r="113" spans="2:12" s="9" customFormat="1" ht="20" customHeight="1">
      <c r="B113" s="113"/>
      <c r="D113" s="114" t="s">
        <v>271</v>
      </c>
      <c r="E113" s="115"/>
      <c r="F113" s="115"/>
      <c r="G113" s="115"/>
      <c r="H113" s="115"/>
      <c r="I113" s="115"/>
      <c r="J113" s="116">
        <f>J236</f>
        <v>0</v>
      </c>
      <c r="L113" s="113"/>
    </row>
    <row r="114" spans="2:12" s="9" customFormat="1" ht="20" customHeight="1">
      <c r="B114" s="113"/>
      <c r="D114" s="114" t="s">
        <v>272</v>
      </c>
      <c r="E114" s="115"/>
      <c r="F114" s="115"/>
      <c r="G114" s="115"/>
      <c r="H114" s="115"/>
      <c r="I114" s="115"/>
      <c r="J114" s="116">
        <f>J250</f>
        <v>0</v>
      </c>
      <c r="L114" s="113"/>
    </row>
    <row r="115" spans="2:12" s="9" customFormat="1" ht="20" customHeight="1">
      <c r="B115" s="113"/>
      <c r="D115" s="114" t="s">
        <v>615</v>
      </c>
      <c r="E115" s="115"/>
      <c r="F115" s="115"/>
      <c r="G115" s="115"/>
      <c r="H115" s="115"/>
      <c r="I115" s="115"/>
      <c r="J115" s="116">
        <f>J266</f>
        <v>0</v>
      </c>
      <c r="L115" s="113"/>
    </row>
    <row r="116" spans="2:12" s="9" customFormat="1" ht="20" customHeight="1">
      <c r="B116" s="113"/>
      <c r="D116" s="114" t="s">
        <v>616</v>
      </c>
      <c r="E116" s="115"/>
      <c r="F116" s="115"/>
      <c r="G116" s="115"/>
      <c r="H116" s="115"/>
      <c r="I116" s="115"/>
      <c r="J116" s="116">
        <f>J270</f>
        <v>0</v>
      </c>
      <c r="L116" s="113"/>
    </row>
    <row r="117" spans="2:12" s="1" customFormat="1" ht="21.75" customHeight="1">
      <c r="B117" s="28"/>
      <c r="L117" s="28"/>
    </row>
    <row r="118" spans="2:12" s="1" customFormat="1" ht="7" customHeight="1">
      <c r="B118" s="43"/>
      <c r="C118" s="44"/>
      <c r="D118" s="44"/>
      <c r="E118" s="44"/>
      <c r="F118" s="44"/>
      <c r="G118" s="44"/>
      <c r="H118" s="44"/>
      <c r="I118" s="44"/>
      <c r="J118" s="44"/>
      <c r="K118" s="44"/>
      <c r="L118" s="28"/>
    </row>
    <row r="122" spans="2:12" s="1" customFormat="1" ht="7" customHeight="1">
      <c r="B122" s="45"/>
      <c r="C122" s="46"/>
      <c r="D122" s="46"/>
      <c r="E122" s="46"/>
      <c r="F122" s="46"/>
      <c r="G122" s="46"/>
      <c r="H122" s="46"/>
      <c r="I122" s="46"/>
      <c r="J122" s="46"/>
      <c r="K122" s="46"/>
      <c r="L122" s="28"/>
    </row>
    <row r="123" spans="2:12" s="1" customFormat="1" ht="25" customHeight="1">
      <c r="B123" s="28"/>
      <c r="C123" s="17" t="s">
        <v>179</v>
      </c>
      <c r="L123" s="28"/>
    </row>
    <row r="124" spans="2:12" s="1" customFormat="1" ht="7" customHeight="1">
      <c r="B124" s="28"/>
      <c r="L124" s="28"/>
    </row>
    <row r="125" spans="2:12" s="1" customFormat="1" ht="12" customHeight="1">
      <c r="B125" s="28"/>
      <c r="C125" s="23" t="s">
        <v>15</v>
      </c>
      <c r="L125" s="28"/>
    </row>
    <row r="126" spans="2:12" s="1" customFormat="1" ht="16.5" customHeight="1">
      <c r="B126" s="28"/>
      <c r="E126" s="231" t="str">
        <f>E7</f>
        <v>Rokycany - Infraštruktúra, 100 Zásobovanie vodou</v>
      </c>
      <c r="F126" s="232"/>
      <c r="G126" s="232"/>
      <c r="H126" s="232"/>
      <c r="L126" s="28"/>
    </row>
    <row r="127" spans="2:12" ht="12" customHeight="1">
      <c r="B127" s="16"/>
      <c r="C127" s="23" t="s">
        <v>167</v>
      </c>
      <c r="L127" s="16"/>
    </row>
    <row r="128" spans="2:12" s="1" customFormat="1" ht="16.5" customHeight="1">
      <c r="B128" s="28"/>
      <c r="E128" s="231" t="s">
        <v>168</v>
      </c>
      <c r="F128" s="230"/>
      <c r="G128" s="230"/>
      <c r="H128" s="230"/>
      <c r="L128" s="28"/>
    </row>
    <row r="129" spans="2:65" s="1" customFormat="1" ht="12" customHeight="1">
      <c r="B129" s="28"/>
      <c r="C129" s="23" t="s">
        <v>169</v>
      </c>
      <c r="L129" s="28"/>
    </row>
    <row r="130" spans="2:65" s="1" customFormat="1" ht="16.5" customHeight="1">
      <c r="B130" s="28"/>
      <c r="E130" s="187" t="str">
        <f>E11</f>
        <v>13 - Manipulačná komora MK 3-2</v>
      </c>
      <c r="F130" s="230"/>
      <c r="G130" s="230"/>
      <c r="H130" s="230"/>
      <c r="L130" s="28"/>
    </row>
    <row r="131" spans="2:65" s="1" customFormat="1" ht="7" customHeight="1">
      <c r="B131" s="28"/>
      <c r="L131" s="28"/>
    </row>
    <row r="132" spans="2:65" s="1" customFormat="1" ht="12" customHeight="1">
      <c r="B132" s="28"/>
      <c r="C132" s="23" t="s">
        <v>19</v>
      </c>
      <c r="F132" s="21" t="str">
        <f>F14</f>
        <v>Rokycany</v>
      </c>
      <c r="I132" s="23" t="s">
        <v>21</v>
      </c>
      <c r="J132" s="51" t="str">
        <f>IF(J14="","",J14)</f>
        <v>Vyplň údaj</v>
      </c>
      <c r="L132" s="28"/>
    </row>
    <row r="133" spans="2:65" s="1" customFormat="1" ht="7" customHeight="1">
      <c r="B133" s="28"/>
      <c r="L133" s="28"/>
    </row>
    <row r="134" spans="2:65" s="1" customFormat="1" ht="15.25" customHeight="1">
      <c r="B134" s="28"/>
      <c r="C134" s="23" t="s">
        <v>22</v>
      </c>
      <c r="F134" s="21" t="str">
        <f>E17</f>
        <v xml:space="preserve"> </v>
      </c>
      <c r="I134" s="23" t="s">
        <v>28</v>
      </c>
      <c r="J134" s="26" t="str">
        <f>E23</f>
        <v xml:space="preserve"> </v>
      </c>
      <c r="L134" s="28"/>
    </row>
    <row r="135" spans="2:65" s="1" customFormat="1" ht="15.25" customHeight="1">
      <c r="B135" s="28"/>
      <c r="C135" s="23" t="s">
        <v>26</v>
      </c>
      <c r="F135" s="21" t="str">
        <f>IF(E20="","",E20)</f>
        <v>Vyplň údaj</v>
      </c>
      <c r="I135" s="23" t="s">
        <v>30</v>
      </c>
      <c r="J135" s="26" t="str">
        <f>E26</f>
        <v xml:space="preserve"> </v>
      </c>
      <c r="L135" s="28"/>
    </row>
    <row r="136" spans="2:65" s="1" customFormat="1" ht="10.25" customHeight="1">
      <c r="B136" s="28"/>
      <c r="L136" s="28"/>
    </row>
    <row r="137" spans="2:65" s="10" customFormat="1" ht="29.25" customHeight="1">
      <c r="B137" s="117"/>
      <c r="C137" s="118" t="s">
        <v>180</v>
      </c>
      <c r="D137" s="119" t="s">
        <v>57</v>
      </c>
      <c r="E137" s="119" t="s">
        <v>53</v>
      </c>
      <c r="F137" s="119" t="s">
        <v>54</v>
      </c>
      <c r="G137" s="119" t="s">
        <v>181</v>
      </c>
      <c r="H137" s="119" t="s">
        <v>182</v>
      </c>
      <c r="I137" s="119" t="s">
        <v>183</v>
      </c>
      <c r="J137" s="120" t="s">
        <v>173</v>
      </c>
      <c r="K137" s="121" t="s">
        <v>184</v>
      </c>
      <c r="L137" s="117"/>
      <c r="M137" s="58" t="s">
        <v>1</v>
      </c>
      <c r="N137" s="59" t="s">
        <v>36</v>
      </c>
      <c r="O137" s="59" t="s">
        <v>185</v>
      </c>
      <c r="P137" s="59" t="s">
        <v>186</v>
      </c>
      <c r="Q137" s="59" t="s">
        <v>187</v>
      </c>
      <c r="R137" s="59" t="s">
        <v>188</v>
      </c>
      <c r="S137" s="59" t="s">
        <v>189</v>
      </c>
      <c r="T137" s="60" t="s">
        <v>190</v>
      </c>
    </row>
    <row r="138" spans="2:65" s="1" customFormat="1" ht="22.75" customHeight="1">
      <c r="B138" s="28"/>
      <c r="C138" s="63" t="s">
        <v>174</v>
      </c>
      <c r="J138" s="122">
        <f>BK138</f>
        <v>0</v>
      </c>
      <c r="L138" s="28"/>
      <c r="M138" s="61"/>
      <c r="N138" s="52"/>
      <c r="O138" s="52"/>
      <c r="P138" s="123">
        <f>P139+P199</f>
        <v>0</v>
      </c>
      <c r="Q138" s="52"/>
      <c r="R138" s="123">
        <f>R139+R199</f>
        <v>160.97567076999999</v>
      </c>
      <c r="S138" s="52"/>
      <c r="T138" s="124">
        <f>T139+T199</f>
        <v>0.62239999999999995</v>
      </c>
      <c r="AT138" s="13" t="s">
        <v>71</v>
      </c>
      <c r="AU138" s="13" t="s">
        <v>175</v>
      </c>
      <c r="BK138" s="125">
        <f>BK139+BK199</f>
        <v>0</v>
      </c>
    </row>
    <row r="139" spans="2:65" s="11" customFormat="1" ht="26" customHeight="1">
      <c r="B139" s="126"/>
      <c r="D139" s="127" t="s">
        <v>71</v>
      </c>
      <c r="E139" s="128" t="s">
        <v>191</v>
      </c>
      <c r="F139" s="128" t="s">
        <v>192</v>
      </c>
      <c r="I139" s="129"/>
      <c r="J139" s="130">
        <f>BK139</f>
        <v>0</v>
      </c>
      <c r="L139" s="126"/>
      <c r="M139" s="131"/>
      <c r="P139" s="132">
        <f>P140+P146+P157+P179+P189+P194+P197</f>
        <v>0</v>
      </c>
      <c r="R139" s="132">
        <f>R140+R146+R157+R179+R189+R194+R197</f>
        <v>157.62362050999999</v>
      </c>
      <c r="T139" s="133">
        <f>T140+T146+T157+T179+T189+T194+T197</f>
        <v>0</v>
      </c>
      <c r="AR139" s="127" t="s">
        <v>76</v>
      </c>
      <c r="AT139" s="134" t="s">
        <v>71</v>
      </c>
      <c r="AU139" s="134" t="s">
        <v>72</v>
      </c>
      <c r="AY139" s="127" t="s">
        <v>193</v>
      </c>
      <c r="BK139" s="135">
        <f>BK140+BK146+BK157+BK179+BK189+BK194+BK197</f>
        <v>0</v>
      </c>
    </row>
    <row r="140" spans="2:65" s="11" customFormat="1" ht="22.75" customHeight="1">
      <c r="B140" s="126"/>
      <c r="D140" s="127" t="s">
        <v>71</v>
      </c>
      <c r="E140" s="136" t="s">
        <v>84</v>
      </c>
      <c r="F140" s="136" t="s">
        <v>253</v>
      </c>
      <c r="I140" s="129"/>
      <c r="J140" s="137">
        <f>BK140</f>
        <v>0</v>
      </c>
      <c r="L140" s="126"/>
      <c r="M140" s="131"/>
      <c r="P140" s="132">
        <f>SUM(P141:P145)</f>
        <v>0</v>
      </c>
      <c r="R140" s="132">
        <f>SUM(R141:R145)</f>
        <v>64.002985150000001</v>
      </c>
      <c r="T140" s="133">
        <f>SUM(T141:T145)</f>
        <v>0</v>
      </c>
      <c r="AR140" s="127" t="s">
        <v>76</v>
      </c>
      <c r="AT140" s="134" t="s">
        <v>71</v>
      </c>
      <c r="AU140" s="134" t="s">
        <v>76</v>
      </c>
      <c r="AY140" s="127" t="s">
        <v>193</v>
      </c>
      <c r="BK140" s="135">
        <f>SUM(BK141:BK145)</f>
        <v>0</v>
      </c>
    </row>
    <row r="141" spans="2:65" s="1" customFormat="1" ht="24.25" customHeight="1">
      <c r="B141" s="138"/>
      <c r="C141" s="139" t="s">
        <v>76</v>
      </c>
      <c r="D141" s="139" t="s">
        <v>195</v>
      </c>
      <c r="E141" s="140" t="s">
        <v>276</v>
      </c>
      <c r="F141" s="141" t="s">
        <v>277</v>
      </c>
      <c r="G141" s="142" t="s">
        <v>198</v>
      </c>
      <c r="H141" s="143">
        <v>22.686</v>
      </c>
      <c r="I141" s="144"/>
      <c r="J141" s="145">
        <f>ROUND(I141*H141,2)</f>
        <v>0</v>
      </c>
      <c r="K141" s="146"/>
      <c r="L141" s="28"/>
      <c r="M141" s="147" t="s">
        <v>1</v>
      </c>
      <c r="N141" s="148" t="s">
        <v>38</v>
      </c>
      <c r="P141" s="149">
        <f>O141*H141</f>
        <v>0</v>
      </c>
      <c r="Q141" s="149">
        <v>2.0699999999999998</v>
      </c>
      <c r="R141" s="149">
        <f>Q141*H141</f>
        <v>46.960019999999993</v>
      </c>
      <c r="S141" s="149">
        <v>0</v>
      </c>
      <c r="T141" s="150">
        <f>S141*H141</f>
        <v>0</v>
      </c>
      <c r="AR141" s="151" t="s">
        <v>109</v>
      </c>
      <c r="AT141" s="151" t="s">
        <v>195</v>
      </c>
      <c r="AU141" s="151" t="s">
        <v>84</v>
      </c>
      <c r="AY141" s="13" t="s">
        <v>193</v>
      </c>
      <c r="BE141" s="152">
        <f>IF(N141="základná",J141,0)</f>
        <v>0</v>
      </c>
      <c r="BF141" s="152">
        <f>IF(N141="znížená",J141,0)</f>
        <v>0</v>
      </c>
      <c r="BG141" s="152">
        <f>IF(N141="zákl. prenesená",J141,0)</f>
        <v>0</v>
      </c>
      <c r="BH141" s="152">
        <f>IF(N141="zníž. prenesená",J141,0)</f>
        <v>0</v>
      </c>
      <c r="BI141" s="152">
        <f>IF(N141="nulová",J141,0)</f>
        <v>0</v>
      </c>
      <c r="BJ141" s="13" t="s">
        <v>84</v>
      </c>
      <c r="BK141" s="152">
        <f>ROUND(I141*H141,2)</f>
        <v>0</v>
      </c>
      <c r="BL141" s="13" t="s">
        <v>109</v>
      </c>
      <c r="BM141" s="151" t="s">
        <v>617</v>
      </c>
    </row>
    <row r="142" spans="2:65" s="1" customFormat="1" ht="16.5" customHeight="1">
      <c r="B142" s="138"/>
      <c r="C142" s="139" t="s">
        <v>84</v>
      </c>
      <c r="D142" s="139" t="s">
        <v>195</v>
      </c>
      <c r="E142" s="140" t="s">
        <v>618</v>
      </c>
      <c r="F142" s="141" t="s">
        <v>619</v>
      </c>
      <c r="G142" s="142" t="s">
        <v>198</v>
      </c>
      <c r="H142" s="143">
        <v>7.6189999999999998</v>
      </c>
      <c r="I142" s="144"/>
      <c r="J142" s="145">
        <f>ROUND(I142*H142,2)</f>
        <v>0</v>
      </c>
      <c r="K142" s="146"/>
      <c r="L142" s="28"/>
      <c r="M142" s="147" t="s">
        <v>1</v>
      </c>
      <c r="N142" s="148" t="s">
        <v>38</v>
      </c>
      <c r="P142" s="149">
        <f>O142*H142</f>
        <v>0</v>
      </c>
      <c r="Q142" s="149">
        <v>2.2151299999999998</v>
      </c>
      <c r="R142" s="149">
        <f>Q142*H142</f>
        <v>16.877075469999998</v>
      </c>
      <c r="S142" s="149">
        <v>0</v>
      </c>
      <c r="T142" s="150">
        <f>S142*H142</f>
        <v>0</v>
      </c>
      <c r="AR142" s="151" t="s">
        <v>109</v>
      </c>
      <c r="AT142" s="151" t="s">
        <v>195</v>
      </c>
      <c r="AU142" s="151" t="s">
        <v>84</v>
      </c>
      <c r="AY142" s="13" t="s">
        <v>193</v>
      </c>
      <c r="BE142" s="152">
        <f>IF(N142="základná",J142,0)</f>
        <v>0</v>
      </c>
      <c r="BF142" s="152">
        <f>IF(N142="znížená",J142,0)</f>
        <v>0</v>
      </c>
      <c r="BG142" s="152">
        <f>IF(N142="zákl. prenesená",J142,0)</f>
        <v>0</v>
      </c>
      <c r="BH142" s="152">
        <f>IF(N142="zníž. prenesená",J142,0)</f>
        <v>0</v>
      </c>
      <c r="BI142" s="152">
        <f>IF(N142="nulová",J142,0)</f>
        <v>0</v>
      </c>
      <c r="BJ142" s="13" t="s">
        <v>84</v>
      </c>
      <c r="BK142" s="152">
        <f>ROUND(I142*H142,2)</f>
        <v>0</v>
      </c>
      <c r="BL142" s="13" t="s">
        <v>109</v>
      </c>
      <c r="BM142" s="151" t="s">
        <v>620</v>
      </c>
    </row>
    <row r="143" spans="2:65" s="1" customFormat="1" ht="24.25" customHeight="1">
      <c r="B143" s="138"/>
      <c r="C143" s="139" t="s">
        <v>106</v>
      </c>
      <c r="D143" s="139" t="s">
        <v>195</v>
      </c>
      <c r="E143" s="140" t="s">
        <v>621</v>
      </c>
      <c r="F143" s="141" t="s">
        <v>622</v>
      </c>
      <c r="G143" s="142" t="s">
        <v>234</v>
      </c>
      <c r="H143" s="143">
        <v>7.36</v>
      </c>
      <c r="I143" s="144"/>
      <c r="J143" s="145">
        <f>ROUND(I143*H143,2)</f>
        <v>0</v>
      </c>
      <c r="K143" s="146"/>
      <c r="L143" s="28"/>
      <c r="M143" s="147" t="s">
        <v>1</v>
      </c>
      <c r="N143" s="148" t="s">
        <v>38</v>
      </c>
      <c r="P143" s="149">
        <f>O143*H143</f>
        <v>0</v>
      </c>
      <c r="Q143" s="149">
        <v>4.0699999999999998E-3</v>
      </c>
      <c r="R143" s="149">
        <f>Q143*H143</f>
        <v>2.9955200000000001E-2</v>
      </c>
      <c r="S143" s="149">
        <v>0</v>
      </c>
      <c r="T143" s="150">
        <f>S143*H143</f>
        <v>0</v>
      </c>
      <c r="AR143" s="151" t="s">
        <v>109</v>
      </c>
      <c r="AT143" s="151" t="s">
        <v>195</v>
      </c>
      <c r="AU143" s="151" t="s">
        <v>84</v>
      </c>
      <c r="AY143" s="13" t="s">
        <v>193</v>
      </c>
      <c r="BE143" s="152">
        <f>IF(N143="základná",J143,0)</f>
        <v>0</v>
      </c>
      <c r="BF143" s="152">
        <f>IF(N143="znížená",J143,0)</f>
        <v>0</v>
      </c>
      <c r="BG143" s="152">
        <f>IF(N143="zákl. prenesená",J143,0)</f>
        <v>0</v>
      </c>
      <c r="BH143" s="152">
        <f>IF(N143="zníž. prenesená",J143,0)</f>
        <v>0</v>
      </c>
      <c r="BI143" s="152">
        <f>IF(N143="nulová",J143,0)</f>
        <v>0</v>
      </c>
      <c r="BJ143" s="13" t="s">
        <v>84</v>
      </c>
      <c r="BK143" s="152">
        <f>ROUND(I143*H143,2)</f>
        <v>0</v>
      </c>
      <c r="BL143" s="13" t="s">
        <v>109</v>
      </c>
      <c r="BM143" s="151" t="s">
        <v>623</v>
      </c>
    </row>
    <row r="144" spans="2:65" s="1" customFormat="1" ht="24.25" customHeight="1">
      <c r="B144" s="138"/>
      <c r="C144" s="139" t="s">
        <v>109</v>
      </c>
      <c r="D144" s="139" t="s">
        <v>195</v>
      </c>
      <c r="E144" s="140" t="s">
        <v>624</v>
      </c>
      <c r="F144" s="141" t="s">
        <v>625</v>
      </c>
      <c r="G144" s="142" t="s">
        <v>234</v>
      </c>
      <c r="H144" s="143">
        <v>7.36</v>
      </c>
      <c r="I144" s="144"/>
      <c r="J144" s="145">
        <f>ROUND(I144*H144,2)</f>
        <v>0</v>
      </c>
      <c r="K144" s="146"/>
      <c r="L144" s="28"/>
      <c r="M144" s="147" t="s">
        <v>1</v>
      </c>
      <c r="N144" s="148" t="s">
        <v>38</v>
      </c>
      <c r="P144" s="149">
        <f>O144*H144</f>
        <v>0</v>
      </c>
      <c r="Q144" s="149">
        <v>0</v>
      </c>
      <c r="R144" s="149">
        <f>Q144*H144</f>
        <v>0</v>
      </c>
      <c r="S144" s="149">
        <v>0</v>
      </c>
      <c r="T144" s="150">
        <f>S144*H144</f>
        <v>0</v>
      </c>
      <c r="AR144" s="151" t="s">
        <v>109</v>
      </c>
      <c r="AT144" s="151" t="s">
        <v>195</v>
      </c>
      <c r="AU144" s="151" t="s">
        <v>84</v>
      </c>
      <c r="AY144" s="13" t="s">
        <v>193</v>
      </c>
      <c r="BE144" s="152">
        <f>IF(N144="základná",J144,0)</f>
        <v>0</v>
      </c>
      <c r="BF144" s="152">
        <f>IF(N144="znížená",J144,0)</f>
        <v>0</v>
      </c>
      <c r="BG144" s="152">
        <f>IF(N144="zákl. prenesená",J144,0)</f>
        <v>0</v>
      </c>
      <c r="BH144" s="152">
        <f>IF(N144="zníž. prenesená",J144,0)</f>
        <v>0</v>
      </c>
      <c r="BI144" s="152">
        <f>IF(N144="nulová",J144,0)</f>
        <v>0</v>
      </c>
      <c r="BJ144" s="13" t="s">
        <v>84</v>
      </c>
      <c r="BK144" s="152">
        <f>ROUND(I144*H144,2)</f>
        <v>0</v>
      </c>
      <c r="BL144" s="13" t="s">
        <v>109</v>
      </c>
      <c r="BM144" s="151" t="s">
        <v>626</v>
      </c>
    </row>
    <row r="145" spans="2:65" s="1" customFormat="1" ht="16.5" customHeight="1">
      <c r="B145" s="138"/>
      <c r="C145" s="139" t="s">
        <v>112</v>
      </c>
      <c r="D145" s="139" t="s">
        <v>195</v>
      </c>
      <c r="E145" s="140" t="s">
        <v>627</v>
      </c>
      <c r="F145" s="141" t="s">
        <v>628</v>
      </c>
      <c r="G145" s="142" t="s">
        <v>296</v>
      </c>
      <c r="H145" s="143">
        <v>0.113</v>
      </c>
      <c r="I145" s="144"/>
      <c r="J145" s="145">
        <f>ROUND(I145*H145,2)</f>
        <v>0</v>
      </c>
      <c r="K145" s="146"/>
      <c r="L145" s="28"/>
      <c r="M145" s="147" t="s">
        <v>1</v>
      </c>
      <c r="N145" s="148" t="s">
        <v>38</v>
      </c>
      <c r="P145" s="149">
        <f>O145*H145</f>
        <v>0</v>
      </c>
      <c r="Q145" s="149">
        <v>1.20296</v>
      </c>
      <c r="R145" s="149">
        <f>Q145*H145</f>
        <v>0.13593448</v>
      </c>
      <c r="S145" s="149">
        <v>0</v>
      </c>
      <c r="T145" s="150">
        <f>S145*H145</f>
        <v>0</v>
      </c>
      <c r="AR145" s="151" t="s">
        <v>109</v>
      </c>
      <c r="AT145" s="151" t="s">
        <v>195</v>
      </c>
      <c r="AU145" s="151" t="s">
        <v>84</v>
      </c>
      <c r="AY145" s="13" t="s">
        <v>193</v>
      </c>
      <c r="BE145" s="152">
        <f>IF(N145="základná",J145,0)</f>
        <v>0</v>
      </c>
      <c r="BF145" s="152">
        <f>IF(N145="znížená",J145,0)</f>
        <v>0</v>
      </c>
      <c r="BG145" s="152">
        <f>IF(N145="zákl. prenesená",J145,0)</f>
        <v>0</v>
      </c>
      <c r="BH145" s="152">
        <f>IF(N145="zníž. prenesená",J145,0)</f>
        <v>0</v>
      </c>
      <c r="BI145" s="152">
        <f>IF(N145="nulová",J145,0)</f>
        <v>0</v>
      </c>
      <c r="BJ145" s="13" t="s">
        <v>84</v>
      </c>
      <c r="BK145" s="152">
        <f>ROUND(I145*H145,2)</f>
        <v>0</v>
      </c>
      <c r="BL145" s="13" t="s">
        <v>109</v>
      </c>
      <c r="BM145" s="151" t="s">
        <v>629</v>
      </c>
    </row>
    <row r="146" spans="2:65" s="11" customFormat="1" ht="22.75" customHeight="1">
      <c r="B146" s="126"/>
      <c r="D146" s="127" t="s">
        <v>71</v>
      </c>
      <c r="E146" s="136" t="s">
        <v>106</v>
      </c>
      <c r="F146" s="136" t="s">
        <v>301</v>
      </c>
      <c r="I146" s="129"/>
      <c r="J146" s="137">
        <f>BK146</f>
        <v>0</v>
      </c>
      <c r="L146" s="126"/>
      <c r="M146" s="131"/>
      <c r="P146" s="132">
        <f>SUM(P147:P156)</f>
        <v>0</v>
      </c>
      <c r="R146" s="132">
        <f>SUM(R147:R156)</f>
        <v>49.395861110000006</v>
      </c>
      <c r="T146" s="133">
        <f>SUM(T147:T156)</f>
        <v>0</v>
      </c>
      <c r="AR146" s="127" t="s">
        <v>76</v>
      </c>
      <c r="AT146" s="134" t="s">
        <v>71</v>
      </c>
      <c r="AU146" s="134" t="s">
        <v>76</v>
      </c>
      <c r="AY146" s="127" t="s">
        <v>193</v>
      </c>
      <c r="BK146" s="135">
        <f>SUM(BK147:BK156)</f>
        <v>0</v>
      </c>
    </row>
    <row r="147" spans="2:65" s="1" customFormat="1" ht="33" customHeight="1">
      <c r="B147" s="138"/>
      <c r="C147" s="139" t="s">
        <v>115</v>
      </c>
      <c r="D147" s="139" t="s">
        <v>195</v>
      </c>
      <c r="E147" s="140" t="s">
        <v>302</v>
      </c>
      <c r="F147" s="141" t="s">
        <v>303</v>
      </c>
      <c r="G147" s="142" t="s">
        <v>257</v>
      </c>
      <c r="H147" s="143">
        <v>7.5</v>
      </c>
      <c r="I147" s="144"/>
      <c r="J147" s="145">
        <f t="shared" ref="J147:J156" si="0">ROUND(I147*H147,2)</f>
        <v>0</v>
      </c>
      <c r="K147" s="146"/>
      <c r="L147" s="28"/>
      <c r="M147" s="147" t="s">
        <v>1</v>
      </c>
      <c r="N147" s="148" t="s">
        <v>38</v>
      </c>
      <c r="P147" s="149">
        <f t="shared" ref="P147:P156" si="1">O147*H147</f>
        <v>0</v>
      </c>
      <c r="Q147" s="149">
        <v>0</v>
      </c>
      <c r="R147" s="149">
        <f t="shared" ref="R147:R156" si="2">Q147*H147</f>
        <v>0</v>
      </c>
      <c r="S147" s="149">
        <v>0</v>
      </c>
      <c r="T147" s="150">
        <f t="shared" ref="T147:T156" si="3">S147*H147</f>
        <v>0</v>
      </c>
      <c r="AR147" s="151" t="s">
        <v>109</v>
      </c>
      <c r="AT147" s="151" t="s">
        <v>195</v>
      </c>
      <c r="AU147" s="151" t="s">
        <v>84</v>
      </c>
      <c r="AY147" s="13" t="s">
        <v>193</v>
      </c>
      <c r="BE147" s="152">
        <f t="shared" ref="BE147:BE156" si="4">IF(N147="základná",J147,0)</f>
        <v>0</v>
      </c>
      <c r="BF147" s="152">
        <f t="shared" ref="BF147:BF156" si="5">IF(N147="znížená",J147,0)</f>
        <v>0</v>
      </c>
      <c r="BG147" s="152">
        <f t="shared" ref="BG147:BG156" si="6">IF(N147="zákl. prenesená",J147,0)</f>
        <v>0</v>
      </c>
      <c r="BH147" s="152">
        <f t="shared" ref="BH147:BH156" si="7">IF(N147="zníž. prenesená",J147,0)</f>
        <v>0</v>
      </c>
      <c r="BI147" s="152">
        <f t="shared" ref="BI147:BI156" si="8">IF(N147="nulová",J147,0)</f>
        <v>0</v>
      </c>
      <c r="BJ147" s="13" t="s">
        <v>84</v>
      </c>
      <c r="BK147" s="152">
        <f t="shared" ref="BK147:BK156" si="9">ROUND(I147*H147,2)</f>
        <v>0</v>
      </c>
      <c r="BL147" s="13" t="s">
        <v>109</v>
      </c>
      <c r="BM147" s="151" t="s">
        <v>630</v>
      </c>
    </row>
    <row r="148" spans="2:65" s="1" customFormat="1" ht="37.75" customHeight="1">
      <c r="B148" s="138"/>
      <c r="C148" s="139" t="s">
        <v>160</v>
      </c>
      <c r="D148" s="139" t="s">
        <v>195</v>
      </c>
      <c r="E148" s="140" t="s">
        <v>631</v>
      </c>
      <c r="F148" s="141" t="s">
        <v>632</v>
      </c>
      <c r="G148" s="142" t="s">
        <v>198</v>
      </c>
      <c r="H148" s="143">
        <v>11.904999999999999</v>
      </c>
      <c r="I148" s="144"/>
      <c r="J148" s="145">
        <f t="shared" si="0"/>
        <v>0</v>
      </c>
      <c r="K148" s="146"/>
      <c r="L148" s="28"/>
      <c r="M148" s="147" t="s">
        <v>1</v>
      </c>
      <c r="N148" s="148" t="s">
        <v>38</v>
      </c>
      <c r="P148" s="149">
        <f t="shared" si="1"/>
        <v>0</v>
      </c>
      <c r="Q148" s="149">
        <v>0.93361000000000005</v>
      </c>
      <c r="R148" s="149">
        <f t="shared" si="2"/>
        <v>11.114627049999999</v>
      </c>
      <c r="S148" s="149">
        <v>0</v>
      </c>
      <c r="T148" s="150">
        <f t="shared" si="3"/>
        <v>0</v>
      </c>
      <c r="AR148" s="151" t="s">
        <v>109</v>
      </c>
      <c r="AT148" s="151" t="s">
        <v>195</v>
      </c>
      <c r="AU148" s="151" t="s">
        <v>84</v>
      </c>
      <c r="AY148" s="13" t="s">
        <v>193</v>
      </c>
      <c r="BE148" s="152">
        <f t="shared" si="4"/>
        <v>0</v>
      </c>
      <c r="BF148" s="152">
        <f t="shared" si="5"/>
        <v>0</v>
      </c>
      <c r="BG148" s="152">
        <f t="shared" si="6"/>
        <v>0</v>
      </c>
      <c r="BH148" s="152">
        <f t="shared" si="7"/>
        <v>0</v>
      </c>
      <c r="BI148" s="152">
        <f t="shared" si="8"/>
        <v>0</v>
      </c>
      <c r="BJ148" s="13" t="s">
        <v>84</v>
      </c>
      <c r="BK148" s="152">
        <f t="shared" si="9"/>
        <v>0</v>
      </c>
      <c r="BL148" s="13" t="s">
        <v>109</v>
      </c>
      <c r="BM148" s="151" t="s">
        <v>633</v>
      </c>
    </row>
    <row r="149" spans="2:65" s="1" customFormat="1" ht="24.25" customHeight="1">
      <c r="B149" s="138"/>
      <c r="C149" s="139" t="s">
        <v>163</v>
      </c>
      <c r="D149" s="139" t="s">
        <v>195</v>
      </c>
      <c r="E149" s="140" t="s">
        <v>634</v>
      </c>
      <c r="F149" s="141" t="s">
        <v>635</v>
      </c>
      <c r="G149" s="142" t="s">
        <v>198</v>
      </c>
      <c r="H149" s="143">
        <v>16.632000000000001</v>
      </c>
      <c r="I149" s="144"/>
      <c r="J149" s="145">
        <f t="shared" si="0"/>
        <v>0</v>
      </c>
      <c r="K149" s="146"/>
      <c r="L149" s="28"/>
      <c r="M149" s="147" t="s">
        <v>1</v>
      </c>
      <c r="N149" s="148" t="s">
        <v>38</v>
      </c>
      <c r="P149" s="149">
        <f t="shared" si="1"/>
        <v>0</v>
      </c>
      <c r="Q149" s="149">
        <v>2.20099</v>
      </c>
      <c r="R149" s="149">
        <f t="shared" si="2"/>
        <v>36.606865680000006</v>
      </c>
      <c r="S149" s="149">
        <v>0</v>
      </c>
      <c r="T149" s="150">
        <f t="shared" si="3"/>
        <v>0</v>
      </c>
      <c r="AR149" s="151" t="s">
        <v>109</v>
      </c>
      <c r="AT149" s="151" t="s">
        <v>195</v>
      </c>
      <c r="AU149" s="151" t="s">
        <v>84</v>
      </c>
      <c r="AY149" s="13" t="s">
        <v>193</v>
      </c>
      <c r="BE149" s="152">
        <f t="shared" si="4"/>
        <v>0</v>
      </c>
      <c r="BF149" s="152">
        <f t="shared" si="5"/>
        <v>0</v>
      </c>
      <c r="BG149" s="152">
        <f t="shared" si="6"/>
        <v>0</v>
      </c>
      <c r="BH149" s="152">
        <f t="shared" si="7"/>
        <v>0</v>
      </c>
      <c r="BI149" s="152">
        <f t="shared" si="8"/>
        <v>0</v>
      </c>
      <c r="BJ149" s="13" t="s">
        <v>84</v>
      </c>
      <c r="BK149" s="152">
        <f t="shared" si="9"/>
        <v>0</v>
      </c>
      <c r="BL149" s="13" t="s">
        <v>109</v>
      </c>
      <c r="BM149" s="151" t="s">
        <v>636</v>
      </c>
    </row>
    <row r="150" spans="2:65" s="1" customFormat="1" ht="24.25" customHeight="1">
      <c r="B150" s="138"/>
      <c r="C150" s="139" t="s">
        <v>221</v>
      </c>
      <c r="D150" s="139" t="s">
        <v>195</v>
      </c>
      <c r="E150" s="140" t="s">
        <v>637</v>
      </c>
      <c r="F150" s="141" t="s">
        <v>638</v>
      </c>
      <c r="G150" s="142" t="s">
        <v>234</v>
      </c>
      <c r="H150" s="143">
        <v>110.88</v>
      </c>
      <c r="I150" s="144"/>
      <c r="J150" s="145">
        <f t="shared" si="0"/>
        <v>0</v>
      </c>
      <c r="K150" s="146"/>
      <c r="L150" s="28"/>
      <c r="M150" s="147" t="s">
        <v>1</v>
      </c>
      <c r="N150" s="148" t="s">
        <v>38</v>
      </c>
      <c r="P150" s="149">
        <f t="shared" si="1"/>
        <v>0</v>
      </c>
      <c r="Q150" s="149">
        <v>1.5499999999999999E-3</v>
      </c>
      <c r="R150" s="149">
        <f t="shared" si="2"/>
        <v>0.17186399999999999</v>
      </c>
      <c r="S150" s="149">
        <v>0</v>
      </c>
      <c r="T150" s="150">
        <f t="shared" si="3"/>
        <v>0</v>
      </c>
      <c r="AR150" s="151" t="s">
        <v>109</v>
      </c>
      <c r="AT150" s="151" t="s">
        <v>195</v>
      </c>
      <c r="AU150" s="151" t="s">
        <v>84</v>
      </c>
      <c r="AY150" s="13" t="s">
        <v>193</v>
      </c>
      <c r="BE150" s="152">
        <f t="shared" si="4"/>
        <v>0</v>
      </c>
      <c r="BF150" s="152">
        <f t="shared" si="5"/>
        <v>0</v>
      </c>
      <c r="BG150" s="152">
        <f t="shared" si="6"/>
        <v>0</v>
      </c>
      <c r="BH150" s="152">
        <f t="shared" si="7"/>
        <v>0</v>
      </c>
      <c r="BI150" s="152">
        <f t="shared" si="8"/>
        <v>0</v>
      </c>
      <c r="BJ150" s="13" t="s">
        <v>84</v>
      </c>
      <c r="BK150" s="152">
        <f t="shared" si="9"/>
        <v>0</v>
      </c>
      <c r="BL150" s="13" t="s">
        <v>109</v>
      </c>
      <c r="BM150" s="151" t="s">
        <v>639</v>
      </c>
    </row>
    <row r="151" spans="2:65" s="1" customFormat="1" ht="24.25" customHeight="1">
      <c r="B151" s="138"/>
      <c r="C151" s="139" t="s">
        <v>225</v>
      </c>
      <c r="D151" s="139" t="s">
        <v>195</v>
      </c>
      <c r="E151" s="140" t="s">
        <v>640</v>
      </c>
      <c r="F151" s="141" t="s">
        <v>641</v>
      </c>
      <c r="G151" s="142" t="s">
        <v>234</v>
      </c>
      <c r="H151" s="143">
        <v>110.88</v>
      </c>
      <c r="I151" s="144"/>
      <c r="J151" s="145">
        <f t="shared" si="0"/>
        <v>0</v>
      </c>
      <c r="K151" s="146"/>
      <c r="L151" s="28"/>
      <c r="M151" s="147" t="s">
        <v>1</v>
      </c>
      <c r="N151" s="148" t="s">
        <v>38</v>
      </c>
      <c r="P151" s="149">
        <f t="shared" si="1"/>
        <v>0</v>
      </c>
      <c r="Q151" s="149">
        <v>0</v>
      </c>
      <c r="R151" s="149">
        <f t="shared" si="2"/>
        <v>0</v>
      </c>
      <c r="S151" s="149">
        <v>0</v>
      </c>
      <c r="T151" s="150">
        <f t="shared" si="3"/>
        <v>0</v>
      </c>
      <c r="AR151" s="151" t="s">
        <v>109</v>
      </c>
      <c r="AT151" s="151" t="s">
        <v>195</v>
      </c>
      <c r="AU151" s="151" t="s">
        <v>84</v>
      </c>
      <c r="AY151" s="13" t="s">
        <v>193</v>
      </c>
      <c r="BE151" s="152">
        <f t="shared" si="4"/>
        <v>0</v>
      </c>
      <c r="BF151" s="152">
        <f t="shared" si="5"/>
        <v>0</v>
      </c>
      <c r="BG151" s="152">
        <f t="shared" si="6"/>
        <v>0</v>
      </c>
      <c r="BH151" s="152">
        <f t="shared" si="7"/>
        <v>0</v>
      </c>
      <c r="BI151" s="152">
        <f t="shared" si="8"/>
        <v>0</v>
      </c>
      <c r="BJ151" s="13" t="s">
        <v>84</v>
      </c>
      <c r="BK151" s="152">
        <f t="shared" si="9"/>
        <v>0</v>
      </c>
      <c r="BL151" s="13" t="s">
        <v>109</v>
      </c>
      <c r="BM151" s="151" t="s">
        <v>642</v>
      </c>
    </row>
    <row r="152" spans="2:65" s="1" customFormat="1" ht="16.5" customHeight="1">
      <c r="B152" s="138"/>
      <c r="C152" s="139" t="s">
        <v>81</v>
      </c>
      <c r="D152" s="139" t="s">
        <v>195</v>
      </c>
      <c r="E152" s="140" t="s">
        <v>643</v>
      </c>
      <c r="F152" s="141" t="s">
        <v>644</v>
      </c>
      <c r="G152" s="142" t="s">
        <v>296</v>
      </c>
      <c r="H152" s="143">
        <v>0.53400000000000003</v>
      </c>
      <c r="I152" s="144"/>
      <c r="J152" s="145">
        <f t="shared" si="0"/>
        <v>0</v>
      </c>
      <c r="K152" s="146"/>
      <c r="L152" s="28"/>
      <c r="M152" s="147" t="s">
        <v>1</v>
      </c>
      <c r="N152" s="148" t="s">
        <v>38</v>
      </c>
      <c r="P152" s="149">
        <f t="shared" si="1"/>
        <v>0</v>
      </c>
      <c r="Q152" s="149">
        <v>1.0140899999999999</v>
      </c>
      <c r="R152" s="149">
        <f t="shared" si="2"/>
        <v>0.54152405999999997</v>
      </c>
      <c r="S152" s="149">
        <v>0</v>
      </c>
      <c r="T152" s="150">
        <f t="shared" si="3"/>
        <v>0</v>
      </c>
      <c r="AR152" s="151" t="s">
        <v>109</v>
      </c>
      <c r="AT152" s="151" t="s">
        <v>195</v>
      </c>
      <c r="AU152" s="151" t="s">
        <v>84</v>
      </c>
      <c r="AY152" s="13" t="s">
        <v>193</v>
      </c>
      <c r="BE152" s="152">
        <f t="shared" si="4"/>
        <v>0</v>
      </c>
      <c r="BF152" s="152">
        <f t="shared" si="5"/>
        <v>0</v>
      </c>
      <c r="BG152" s="152">
        <f t="shared" si="6"/>
        <v>0</v>
      </c>
      <c r="BH152" s="152">
        <f t="shared" si="7"/>
        <v>0</v>
      </c>
      <c r="BI152" s="152">
        <f t="shared" si="8"/>
        <v>0</v>
      </c>
      <c r="BJ152" s="13" t="s">
        <v>84</v>
      </c>
      <c r="BK152" s="152">
        <f t="shared" si="9"/>
        <v>0</v>
      </c>
      <c r="BL152" s="13" t="s">
        <v>109</v>
      </c>
      <c r="BM152" s="151" t="s">
        <v>645</v>
      </c>
    </row>
    <row r="153" spans="2:65" s="1" customFormat="1" ht="24.25" customHeight="1">
      <c r="B153" s="138"/>
      <c r="C153" s="139" t="s">
        <v>86</v>
      </c>
      <c r="D153" s="139" t="s">
        <v>195</v>
      </c>
      <c r="E153" s="140" t="s">
        <v>646</v>
      </c>
      <c r="F153" s="141" t="s">
        <v>647</v>
      </c>
      <c r="G153" s="142" t="s">
        <v>319</v>
      </c>
      <c r="H153" s="143">
        <v>4</v>
      </c>
      <c r="I153" s="144"/>
      <c r="J153" s="145">
        <f t="shared" si="0"/>
        <v>0</v>
      </c>
      <c r="K153" s="146"/>
      <c r="L153" s="28"/>
      <c r="M153" s="147" t="s">
        <v>1</v>
      </c>
      <c r="N153" s="148" t="s">
        <v>38</v>
      </c>
      <c r="P153" s="149">
        <f t="shared" si="1"/>
        <v>0</v>
      </c>
      <c r="Q153" s="149">
        <v>1.4919999999999999E-2</v>
      </c>
      <c r="R153" s="149">
        <f t="shared" si="2"/>
        <v>5.9679999999999997E-2</v>
      </c>
      <c r="S153" s="149">
        <v>0</v>
      </c>
      <c r="T153" s="150">
        <f t="shared" si="3"/>
        <v>0</v>
      </c>
      <c r="AR153" s="151" t="s">
        <v>109</v>
      </c>
      <c r="AT153" s="151" t="s">
        <v>195</v>
      </c>
      <c r="AU153" s="151" t="s">
        <v>84</v>
      </c>
      <c r="AY153" s="13" t="s">
        <v>193</v>
      </c>
      <c r="BE153" s="152">
        <f t="shared" si="4"/>
        <v>0</v>
      </c>
      <c r="BF153" s="152">
        <f t="shared" si="5"/>
        <v>0</v>
      </c>
      <c r="BG153" s="152">
        <f t="shared" si="6"/>
        <v>0</v>
      </c>
      <c r="BH153" s="152">
        <f t="shared" si="7"/>
        <v>0</v>
      </c>
      <c r="BI153" s="152">
        <f t="shared" si="8"/>
        <v>0</v>
      </c>
      <c r="BJ153" s="13" t="s">
        <v>84</v>
      </c>
      <c r="BK153" s="152">
        <f t="shared" si="9"/>
        <v>0</v>
      </c>
      <c r="BL153" s="13" t="s">
        <v>109</v>
      </c>
      <c r="BM153" s="151" t="s">
        <v>648</v>
      </c>
    </row>
    <row r="154" spans="2:65" s="1" customFormat="1" ht="24.25" customHeight="1">
      <c r="B154" s="138"/>
      <c r="C154" s="139" t="s">
        <v>89</v>
      </c>
      <c r="D154" s="139" t="s">
        <v>195</v>
      </c>
      <c r="E154" s="140" t="s">
        <v>649</v>
      </c>
      <c r="F154" s="141" t="s">
        <v>650</v>
      </c>
      <c r="G154" s="142" t="s">
        <v>319</v>
      </c>
      <c r="H154" s="143">
        <v>4</v>
      </c>
      <c r="I154" s="144"/>
      <c r="J154" s="145">
        <f t="shared" si="0"/>
        <v>0</v>
      </c>
      <c r="K154" s="146"/>
      <c r="L154" s="28"/>
      <c r="M154" s="147" t="s">
        <v>1</v>
      </c>
      <c r="N154" s="148" t="s">
        <v>38</v>
      </c>
      <c r="P154" s="149">
        <f t="shared" si="1"/>
        <v>0</v>
      </c>
      <c r="Q154" s="149">
        <v>2.631E-2</v>
      </c>
      <c r="R154" s="149">
        <f t="shared" si="2"/>
        <v>0.10524</v>
      </c>
      <c r="S154" s="149">
        <v>0</v>
      </c>
      <c r="T154" s="150">
        <f t="shared" si="3"/>
        <v>0</v>
      </c>
      <c r="AR154" s="151" t="s">
        <v>109</v>
      </c>
      <c r="AT154" s="151" t="s">
        <v>195</v>
      </c>
      <c r="AU154" s="151" t="s">
        <v>84</v>
      </c>
      <c r="AY154" s="13" t="s">
        <v>193</v>
      </c>
      <c r="BE154" s="152">
        <f t="shared" si="4"/>
        <v>0</v>
      </c>
      <c r="BF154" s="152">
        <f t="shared" si="5"/>
        <v>0</v>
      </c>
      <c r="BG154" s="152">
        <f t="shared" si="6"/>
        <v>0</v>
      </c>
      <c r="BH154" s="152">
        <f t="shared" si="7"/>
        <v>0</v>
      </c>
      <c r="BI154" s="152">
        <f t="shared" si="8"/>
        <v>0</v>
      </c>
      <c r="BJ154" s="13" t="s">
        <v>84</v>
      </c>
      <c r="BK154" s="152">
        <f t="shared" si="9"/>
        <v>0</v>
      </c>
      <c r="BL154" s="13" t="s">
        <v>109</v>
      </c>
      <c r="BM154" s="151" t="s">
        <v>651</v>
      </c>
    </row>
    <row r="155" spans="2:65" s="1" customFormat="1" ht="24.25" customHeight="1">
      <c r="B155" s="138"/>
      <c r="C155" s="139" t="s">
        <v>92</v>
      </c>
      <c r="D155" s="139" t="s">
        <v>195</v>
      </c>
      <c r="E155" s="140" t="s">
        <v>652</v>
      </c>
      <c r="F155" s="141" t="s">
        <v>653</v>
      </c>
      <c r="G155" s="142" t="s">
        <v>234</v>
      </c>
      <c r="H155" s="143">
        <v>2.1120000000000001</v>
      </c>
      <c r="I155" s="144"/>
      <c r="J155" s="145">
        <f t="shared" si="0"/>
        <v>0</v>
      </c>
      <c r="K155" s="146"/>
      <c r="L155" s="28"/>
      <c r="M155" s="147" t="s">
        <v>1</v>
      </c>
      <c r="N155" s="148" t="s">
        <v>38</v>
      </c>
      <c r="P155" s="149">
        <f t="shared" si="1"/>
        <v>0</v>
      </c>
      <c r="Q155" s="149">
        <v>6.4060000000000006E-2</v>
      </c>
      <c r="R155" s="149">
        <f t="shared" si="2"/>
        <v>0.13529472000000001</v>
      </c>
      <c r="S155" s="149">
        <v>0</v>
      </c>
      <c r="T155" s="150">
        <f t="shared" si="3"/>
        <v>0</v>
      </c>
      <c r="AR155" s="151" t="s">
        <v>109</v>
      </c>
      <c r="AT155" s="151" t="s">
        <v>195</v>
      </c>
      <c r="AU155" s="151" t="s">
        <v>84</v>
      </c>
      <c r="AY155" s="13" t="s">
        <v>193</v>
      </c>
      <c r="BE155" s="152">
        <f t="shared" si="4"/>
        <v>0</v>
      </c>
      <c r="BF155" s="152">
        <f t="shared" si="5"/>
        <v>0</v>
      </c>
      <c r="BG155" s="152">
        <f t="shared" si="6"/>
        <v>0</v>
      </c>
      <c r="BH155" s="152">
        <f t="shared" si="7"/>
        <v>0</v>
      </c>
      <c r="BI155" s="152">
        <f t="shared" si="8"/>
        <v>0</v>
      </c>
      <c r="BJ155" s="13" t="s">
        <v>84</v>
      </c>
      <c r="BK155" s="152">
        <f t="shared" si="9"/>
        <v>0</v>
      </c>
      <c r="BL155" s="13" t="s">
        <v>109</v>
      </c>
      <c r="BM155" s="151" t="s">
        <v>654</v>
      </c>
    </row>
    <row r="156" spans="2:65" s="1" customFormat="1" ht="33" customHeight="1">
      <c r="B156" s="138"/>
      <c r="C156" s="139" t="s">
        <v>95</v>
      </c>
      <c r="D156" s="139" t="s">
        <v>195</v>
      </c>
      <c r="E156" s="140" t="s">
        <v>655</v>
      </c>
      <c r="F156" s="141" t="s">
        <v>656</v>
      </c>
      <c r="G156" s="142" t="s">
        <v>234</v>
      </c>
      <c r="H156" s="143">
        <v>5.94</v>
      </c>
      <c r="I156" s="144"/>
      <c r="J156" s="145">
        <f t="shared" si="0"/>
        <v>0</v>
      </c>
      <c r="K156" s="146"/>
      <c r="L156" s="28"/>
      <c r="M156" s="147" t="s">
        <v>1</v>
      </c>
      <c r="N156" s="148" t="s">
        <v>38</v>
      </c>
      <c r="P156" s="149">
        <f t="shared" si="1"/>
        <v>0</v>
      </c>
      <c r="Q156" s="149">
        <v>0.11124000000000001</v>
      </c>
      <c r="R156" s="149">
        <f t="shared" si="2"/>
        <v>0.66076560000000006</v>
      </c>
      <c r="S156" s="149">
        <v>0</v>
      </c>
      <c r="T156" s="150">
        <f t="shared" si="3"/>
        <v>0</v>
      </c>
      <c r="AR156" s="151" t="s">
        <v>109</v>
      </c>
      <c r="AT156" s="151" t="s">
        <v>195</v>
      </c>
      <c r="AU156" s="151" t="s">
        <v>84</v>
      </c>
      <c r="AY156" s="13" t="s">
        <v>193</v>
      </c>
      <c r="BE156" s="152">
        <f t="shared" si="4"/>
        <v>0</v>
      </c>
      <c r="BF156" s="152">
        <f t="shared" si="5"/>
        <v>0</v>
      </c>
      <c r="BG156" s="152">
        <f t="shared" si="6"/>
        <v>0</v>
      </c>
      <c r="BH156" s="152">
        <f t="shared" si="7"/>
        <v>0</v>
      </c>
      <c r="BI156" s="152">
        <f t="shared" si="8"/>
        <v>0</v>
      </c>
      <c r="BJ156" s="13" t="s">
        <v>84</v>
      </c>
      <c r="BK156" s="152">
        <f t="shared" si="9"/>
        <v>0</v>
      </c>
      <c r="BL156" s="13" t="s">
        <v>109</v>
      </c>
      <c r="BM156" s="151" t="s">
        <v>657</v>
      </c>
    </row>
    <row r="157" spans="2:65" s="11" customFormat="1" ht="22.75" customHeight="1">
      <c r="B157" s="126"/>
      <c r="D157" s="127" t="s">
        <v>71</v>
      </c>
      <c r="E157" s="136" t="s">
        <v>109</v>
      </c>
      <c r="F157" s="136" t="s">
        <v>349</v>
      </c>
      <c r="I157" s="129"/>
      <c r="J157" s="137">
        <f>BK157</f>
        <v>0</v>
      </c>
      <c r="L157" s="126"/>
      <c r="M157" s="131"/>
      <c r="P157" s="132">
        <f>SUM(P158:P178)</f>
        <v>0</v>
      </c>
      <c r="R157" s="132">
        <f>SUM(R158:R178)</f>
        <v>40.686284699999995</v>
      </c>
      <c r="T157" s="133">
        <f>SUM(T158:T178)</f>
        <v>0</v>
      </c>
      <c r="AR157" s="127" t="s">
        <v>76</v>
      </c>
      <c r="AT157" s="134" t="s">
        <v>71</v>
      </c>
      <c r="AU157" s="134" t="s">
        <v>76</v>
      </c>
      <c r="AY157" s="127" t="s">
        <v>193</v>
      </c>
      <c r="BK157" s="135">
        <f>SUM(BK158:BK178)</f>
        <v>0</v>
      </c>
    </row>
    <row r="158" spans="2:65" s="1" customFormat="1" ht="24.25" customHeight="1">
      <c r="B158" s="138"/>
      <c r="C158" s="139" t="s">
        <v>98</v>
      </c>
      <c r="D158" s="139" t="s">
        <v>195</v>
      </c>
      <c r="E158" s="140" t="s">
        <v>367</v>
      </c>
      <c r="F158" s="141" t="s">
        <v>368</v>
      </c>
      <c r="G158" s="142" t="s">
        <v>198</v>
      </c>
      <c r="H158" s="143">
        <v>0.11700000000000001</v>
      </c>
      <c r="I158" s="144"/>
      <c r="J158" s="145">
        <f t="shared" ref="J158:J178" si="10">ROUND(I158*H158,2)</f>
        <v>0</v>
      </c>
      <c r="K158" s="146"/>
      <c r="L158" s="28"/>
      <c r="M158" s="147" t="s">
        <v>1</v>
      </c>
      <c r="N158" s="148" t="s">
        <v>38</v>
      </c>
      <c r="P158" s="149">
        <f t="shared" ref="P158:P178" si="11">O158*H158</f>
        <v>0</v>
      </c>
      <c r="Q158" s="149">
        <v>2.21292</v>
      </c>
      <c r="R158" s="149">
        <f t="shared" ref="R158:R178" si="12">Q158*H158</f>
        <v>0.25891164</v>
      </c>
      <c r="S158" s="149">
        <v>0</v>
      </c>
      <c r="T158" s="150">
        <f t="shared" ref="T158:T178" si="13">S158*H158</f>
        <v>0</v>
      </c>
      <c r="AR158" s="151" t="s">
        <v>109</v>
      </c>
      <c r="AT158" s="151" t="s">
        <v>195</v>
      </c>
      <c r="AU158" s="151" t="s">
        <v>84</v>
      </c>
      <c r="AY158" s="13" t="s">
        <v>193</v>
      </c>
      <c r="BE158" s="152">
        <f t="shared" ref="BE158:BE178" si="14">IF(N158="základná",J158,0)</f>
        <v>0</v>
      </c>
      <c r="BF158" s="152">
        <f t="shared" ref="BF158:BF178" si="15">IF(N158="znížená",J158,0)</f>
        <v>0</v>
      </c>
      <c r="BG158" s="152">
        <f t="shared" ref="BG158:BG178" si="16">IF(N158="zákl. prenesená",J158,0)</f>
        <v>0</v>
      </c>
      <c r="BH158" s="152">
        <f t="shared" ref="BH158:BH178" si="17">IF(N158="zníž. prenesená",J158,0)</f>
        <v>0</v>
      </c>
      <c r="BI158" s="152">
        <f t="shared" ref="BI158:BI178" si="18">IF(N158="nulová",J158,0)</f>
        <v>0</v>
      </c>
      <c r="BJ158" s="13" t="s">
        <v>84</v>
      </c>
      <c r="BK158" s="152">
        <f t="shared" ref="BK158:BK178" si="19">ROUND(I158*H158,2)</f>
        <v>0</v>
      </c>
      <c r="BL158" s="13" t="s">
        <v>109</v>
      </c>
      <c r="BM158" s="151" t="s">
        <v>658</v>
      </c>
    </row>
    <row r="159" spans="2:65" s="1" customFormat="1" ht="24.25" customHeight="1">
      <c r="B159" s="138"/>
      <c r="C159" s="139" t="s">
        <v>101</v>
      </c>
      <c r="D159" s="139" t="s">
        <v>195</v>
      </c>
      <c r="E159" s="140" t="s">
        <v>659</v>
      </c>
      <c r="F159" s="141" t="s">
        <v>660</v>
      </c>
      <c r="G159" s="142" t="s">
        <v>198</v>
      </c>
      <c r="H159" s="143">
        <v>5.7460000000000004</v>
      </c>
      <c r="I159" s="144"/>
      <c r="J159" s="145">
        <f t="shared" si="10"/>
        <v>0</v>
      </c>
      <c r="K159" s="146"/>
      <c r="L159" s="28"/>
      <c r="M159" s="147" t="s">
        <v>1</v>
      </c>
      <c r="N159" s="148" t="s">
        <v>38</v>
      </c>
      <c r="P159" s="149">
        <f t="shared" si="11"/>
        <v>0</v>
      </c>
      <c r="Q159" s="149">
        <v>2.2970199999999998</v>
      </c>
      <c r="R159" s="149">
        <f t="shared" si="12"/>
        <v>13.19867692</v>
      </c>
      <c r="S159" s="149">
        <v>0</v>
      </c>
      <c r="T159" s="150">
        <f t="shared" si="13"/>
        <v>0</v>
      </c>
      <c r="AR159" s="151" t="s">
        <v>109</v>
      </c>
      <c r="AT159" s="151" t="s">
        <v>195</v>
      </c>
      <c r="AU159" s="151" t="s">
        <v>84</v>
      </c>
      <c r="AY159" s="13" t="s">
        <v>193</v>
      </c>
      <c r="BE159" s="152">
        <f t="shared" si="14"/>
        <v>0</v>
      </c>
      <c r="BF159" s="152">
        <f t="shared" si="15"/>
        <v>0</v>
      </c>
      <c r="BG159" s="152">
        <f t="shared" si="16"/>
        <v>0</v>
      </c>
      <c r="BH159" s="152">
        <f t="shared" si="17"/>
        <v>0</v>
      </c>
      <c r="BI159" s="152">
        <f t="shared" si="18"/>
        <v>0</v>
      </c>
      <c r="BJ159" s="13" t="s">
        <v>84</v>
      </c>
      <c r="BK159" s="152">
        <f t="shared" si="19"/>
        <v>0</v>
      </c>
      <c r="BL159" s="13" t="s">
        <v>109</v>
      </c>
      <c r="BM159" s="151" t="s">
        <v>661</v>
      </c>
    </row>
    <row r="160" spans="2:65" s="1" customFormat="1" ht="24.25" customHeight="1">
      <c r="B160" s="138"/>
      <c r="C160" s="139" t="s">
        <v>254</v>
      </c>
      <c r="D160" s="139" t="s">
        <v>195</v>
      </c>
      <c r="E160" s="140" t="s">
        <v>662</v>
      </c>
      <c r="F160" s="141" t="s">
        <v>663</v>
      </c>
      <c r="G160" s="142" t="s">
        <v>198</v>
      </c>
      <c r="H160" s="143">
        <v>2.419</v>
      </c>
      <c r="I160" s="144"/>
      <c r="J160" s="145">
        <f t="shared" si="10"/>
        <v>0</v>
      </c>
      <c r="K160" s="146"/>
      <c r="L160" s="28"/>
      <c r="M160" s="147" t="s">
        <v>1</v>
      </c>
      <c r="N160" s="148" t="s">
        <v>38</v>
      </c>
      <c r="P160" s="149">
        <f t="shared" si="11"/>
        <v>0</v>
      </c>
      <c r="Q160" s="149">
        <v>2.4018999999999999</v>
      </c>
      <c r="R160" s="149">
        <f t="shared" si="12"/>
        <v>5.8101960999999998</v>
      </c>
      <c r="S160" s="149">
        <v>0</v>
      </c>
      <c r="T160" s="150">
        <f t="shared" si="13"/>
        <v>0</v>
      </c>
      <c r="AR160" s="151" t="s">
        <v>109</v>
      </c>
      <c r="AT160" s="151" t="s">
        <v>195</v>
      </c>
      <c r="AU160" s="151" t="s">
        <v>84</v>
      </c>
      <c r="AY160" s="13" t="s">
        <v>193</v>
      </c>
      <c r="BE160" s="152">
        <f t="shared" si="14"/>
        <v>0</v>
      </c>
      <c r="BF160" s="152">
        <f t="shared" si="15"/>
        <v>0</v>
      </c>
      <c r="BG160" s="152">
        <f t="shared" si="16"/>
        <v>0</v>
      </c>
      <c r="BH160" s="152">
        <f t="shared" si="17"/>
        <v>0</v>
      </c>
      <c r="BI160" s="152">
        <f t="shared" si="18"/>
        <v>0</v>
      </c>
      <c r="BJ160" s="13" t="s">
        <v>84</v>
      </c>
      <c r="BK160" s="152">
        <f t="shared" si="19"/>
        <v>0</v>
      </c>
      <c r="BL160" s="13" t="s">
        <v>109</v>
      </c>
      <c r="BM160" s="151" t="s">
        <v>664</v>
      </c>
    </row>
    <row r="161" spans="2:65" s="1" customFormat="1" ht="16.5" customHeight="1">
      <c r="B161" s="138"/>
      <c r="C161" s="139" t="s">
        <v>330</v>
      </c>
      <c r="D161" s="139" t="s">
        <v>195</v>
      </c>
      <c r="E161" s="140" t="s">
        <v>379</v>
      </c>
      <c r="F161" s="141" t="s">
        <v>380</v>
      </c>
      <c r="G161" s="142" t="s">
        <v>234</v>
      </c>
      <c r="H161" s="143">
        <v>30.24</v>
      </c>
      <c r="I161" s="144"/>
      <c r="J161" s="145">
        <f t="shared" si="10"/>
        <v>0</v>
      </c>
      <c r="K161" s="146"/>
      <c r="L161" s="28"/>
      <c r="M161" s="147" t="s">
        <v>1</v>
      </c>
      <c r="N161" s="148" t="s">
        <v>38</v>
      </c>
      <c r="P161" s="149">
        <f t="shared" si="11"/>
        <v>0</v>
      </c>
      <c r="Q161" s="149">
        <v>1.1299999999999999E-3</v>
      </c>
      <c r="R161" s="149">
        <f t="shared" si="12"/>
        <v>3.4171199999999999E-2</v>
      </c>
      <c r="S161" s="149">
        <v>0</v>
      </c>
      <c r="T161" s="150">
        <f t="shared" si="13"/>
        <v>0</v>
      </c>
      <c r="AR161" s="151" t="s">
        <v>109</v>
      </c>
      <c r="AT161" s="151" t="s">
        <v>195</v>
      </c>
      <c r="AU161" s="151" t="s">
        <v>84</v>
      </c>
      <c r="AY161" s="13" t="s">
        <v>193</v>
      </c>
      <c r="BE161" s="152">
        <f t="shared" si="14"/>
        <v>0</v>
      </c>
      <c r="BF161" s="152">
        <f t="shared" si="15"/>
        <v>0</v>
      </c>
      <c r="BG161" s="152">
        <f t="shared" si="16"/>
        <v>0</v>
      </c>
      <c r="BH161" s="152">
        <f t="shared" si="17"/>
        <v>0</v>
      </c>
      <c r="BI161" s="152">
        <f t="shared" si="18"/>
        <v>0</v>
      </c>
      <c r="BJ161" s="13" t="s">
        <v>84</v>
      </c>
      <c r="BK161" s="152">
        <f t="shared" si="19"/>
        <v>0</v>
      </c>
      <c r="BL161" s="13" t="s">
        <v>109</v>
      </c>
      <c r="BM161" s="151" t="s">
        <v>665</v>
      </c>
    </row>
    <row r="162" spans="2:65" s="1" customFormat="1" ht="16.5" customHeight="1">
      <c r="B162" s="138"/>
      <c r="C162" s="139" t="s">
        <v>334</v>
      </c>
      <c r="D162" s="139" t="s">
        <v>195</v>
      </c>
      <c r="E162" s="140" t="s">
        <v>383</v>
      </c>
      <c r="F162" s="141" t="s">
        <v>384</v>
      </c>
      <c r="G162" s="142" t="s">
        <v>234</v>
      </c>
      <c r="H162" s="143">
        <v>30.24</v>
      </c>
      <c r="I162" s="144"/>
      <c r="J162" s="145">
        <f t="shared" si="10"/>
        <v>0</v>
      </c>
      <c r="K162" s="146"/>
      <c r="L162" s="28"/>
      <c r="M162" s="147" t="s">
        <v>1</v>
      </c>
      <c r="N162" s="148" t="s">
        <v>38</v>
      </c>
      <c r="P162" s="149">
        <f t="shared" si="11"/>
        <v>0</v>
      </c>
      <c r="Q162" s="149">
        <v>0</v>
      </c>
      <c r="R162" s="149">
        <f t="shared" si="12"/>
        <v>0</v>
      </c>
      <c r="S162" s="149">
        <v>0</v>
      </c>
      <c r="T162" s="150">
        <f t="shared" si="13"/>
        <v>0</v>
      </c>
      <c r="AR162" s="151" t="s">
        <v>109</v>
      </c>
      <c r="AT162" s="151" t="s">
        <v>195</v>
      </c>
      <c r="AU162" s="151" t="s">
        <v>84</v>
      </c>
      <c r="AY162" s="13" t="s">
        <v>193</v>
      </c>
      <c r="BE162" s="152">
        <f t="shared" si="14"/>
        <v>0</v>
      </c>
      <c r="BF162" s="152">
        <f t="shared" si="15"/>
        <v>0</v>
      </c>
      <c r="BG162" s="152">
        <f t="shared" si="16"/>
        <v>0</v>
      </c>
      <c r="BH162" s="152">
        <f t="shared" si="17"/>
        <v>0</v>
      </c>
      <c r="BI162" s="152">
        <f t="shared" si="18"/>
        <v>0</v>
      </c>
      <c r="BJ162" s="13" t="s">
        <v>84</v>
      </c>
      <c r="BK162" s="152">
        <f t="shared" si="19"/>
        <v>0</v>
      </c>
      <c r="BL162" s="13" t="s">
        <v>109</v>
      </c>
      <c r="BM162" s="151" t="s">
        <v>666</v>
      </c>
    </row>
    <row r="163" spans="2:65" s="1" customFormat="1" ht="16.5" customHeight="1">
      <c r="B163" s="138"/>
      <c r="C163" s="139" t="s">
        <v>338</v>
      </c>
      <c r="D163" s="139" t="s">
        <v>195</v>
      </c>
      <c r="E163" s="140" t="s">
        <v>387</v>
      </c>
      <c r="F163" s="141" t="s">
        <v>388</v>
      </c>
      <c r="G163" s="142" t="s">
        <v>234</v>
      </c>
      <c r="H163" s="143">
        <v>1.46</v>
      </c>
      <c r="I163" s="144"/>
      <c r="J163" s="145">
        <f t="shared" si="10"/>
        <v>0</v>
      </c>
      <c r="K163" s="146"/>
      <c r="L163" s="28"/>
      <c r="M163" s="147" t="s">
        <v>1</v>
      </c>
      <c r="N163" s="148" t="s">
        <v>38</v>
      </c>
      <c r="P163" s="149">
        <f t="shared" si="11"/>
        <v>0</v>
      </c>
      <c r="Q163" s="149">
        <v>3.49E-3</v>
      </c>
      <c r="R163" s="149">
        <f t="shared" si="12"/>
        <v>5.0953999999999999E-3</v>
      </c>
      <c r="S163" s="149">
        <v>0</v>
      </c>
      <c r="T163" s="150">
        <f t="shared" si="13"/>
        <v>0</v>
      </c>
      <c r="AR163" s="151" t="s">
        <v>109</v>
      </c>
      <c r="AT163" s="151" t="s">
        <v>195</v>
      </c>
      <c r="AU163" s="151" t="s">
        <v>84</v>
      </c>
      <c r="AY163" s="13" t="s">
        <v>193</v>
      </c>
      <c r="BE163" s="152">
        <f t="shared" si="14"/>
        <v>0</v>
      </c>
      <c r="BF163" s="152">
        <f t="shared" si="15"/>
        <v>0</v>
      </c>
      <c r="BG163" s="152">
        <f t="shared" si="16"/>
        <v>0</v>
      </c>
      <c r="BH163" s="152">
        <f t="shared" si="17"/>
        <v>0</v>
      </c>
      <c r="BI163" s="152">
        <f t="shared" si="18"/>
        <v>0</v>
      </c>
      <c r="BJ163" s="13" t="s">
        <v>84</v>
      </c>
      <c r="BK163" s="152">
        <f t="shared" si="19"/>
        <v>0</v>
      </c>
      <c r="BL163" s="13" t="s">
        <v>109</v>
      </c>
      <c r="BM163" s="151" t="s">
        <v>667</v>
      </c>
    </row>
    <row r="164" spans="2:65" s="1" customFormat="1" ht="16.5" customHeight="1">
      <c r="B164" s="138"/>
      <c r="C164" s="139" t="s">
        <v>342</v>
      </c>
      <c r="D164" s="139" t="s">
        <v>195</v>
      </c>
      <c r="E164" s="140" t="s">
        <v>391</v>
      </c>
      <c r="F164" s="141" t="s">
        <v>392</v>
      </c>
      <c r="G164" s="142" t="s">
        <v>234</v>
      </c>
      <c r="H164" s="143">
        <v>1.46</v>
      </c>
      <c r="I164" s="144"/>
      <c r="J164" s="145">
        <f t="shared" si="10"/>
        <v>0</v>
      </c>
      <c r="K164" s="146"/>
      <c r="L164" s="28"/>
      <c r="M164" s="147" t="s">
        <v>1</v>
      </c>
      <c r="N164" s="148" t="s">
        <v>38</v>
      </c>
      <c r="P164" s="149">
        <f t="shared" si="11"/>
        <v>0</v>
      </c>
      <c r="Q164" s="149">
        <v>0</v>
      </c>
      <c r="R164" s="149">
        <f t="shared" si="12"/>
        <v>0</v>
      </c>
      <c r="S164" s="149">
        <v>0</v>
      </c>
      <c r="T164" s="150">
        <f t="shared" si="13"/>
        <v>0</v>
      </c>
      <c r="AR164" s="151" t="s">
        <v>109</v>
      </c>
      <c r="AT164" s="151" t="s">
        <v>195</v>
      </c>
      <c r="AU164" s="151" t="s">
        <v>84</v>
      </c>
      <c r="AY164" s="13" t="s">
        <v>193</v>
      </c>
      <c r="BE164" s="152">
        <f t="shared" si="14"/>
        <v>0</v>
      </c>
      <c r="BF164" s="152">
        <f t="shared" si="15"/>
        <v>0</v>
      </c>
      <c r="BG164" s="152">
        <f t="shared" si="16"/>
        <v>0</v>
      </c>
      <c r="BH164" s="152">
        <f t="shared" si="17"/>
        <v>0</v>
      </c>
      <c r="BI164" s="152">
        <f t="shared" si="18"/>
        <v>0</v>
      </c>
      <c r="BJ164" s="13" t="s">
        <v>84</v>
      </c>
      <c r="BK164" s="152">
        <f t="shared" si="19"/>
        <v>0</v>
      </c>
      <c r="BL164" s="13" t="s">
        <v>109</v>
      </c>
      <c r="BM164" s="151" t="s">
        <v>668</v>
      </c>
    </row>
    <row r="165" spans="2:65" s="1" customFormat="1" ht="24.25" customHeight="1">
      <c r="B165" s="138"/>
      <c r="C165" s="139" t="s">
        <v>7</v>
      </c>
      <c r="D165" s="139" t="s">
        <v>195</v>
      </c>
      <c r="E165" s="140" t="s">
        <v>395</v>
      </c>
      <c r="F165" s="141" t="s">
        <v>396</v>
      </c>
      <c r="G165" s="142" t="s">
        <v>234</v>
      </c>
      <c r="H165" s="143">
        <v>30.24</v>
      </c>
      <c r="I165" s="144"/>
      <c r="J165" s="145">
        <f t="shared" si="10"/>
        <v>0</v>
      </c>
      <c r="K165" s="146"/>
      <c r="L165" s="28"/>
      <c r="M165" s="147" t="s">
        <v>1</v>
      </c>
      <c r="N165" s="148" t="s">
        <v>38</v>
      </c>
      <c r="P165" s="149">
        <f t="shared" si="11"/>
        <v>0</v>
      </c>
      <c r="Q165" s="149">
        <v>2.2799999999999999E-3</v>
      </c>
      <c r="R165" s="149">
        <f t="shared" si="12"/>
        <v>6.89472E-2</v>
      </c>
      <c r="S165" s="149">
        <v>0</v>
      </c>
      <c r="T165" s="150">
        <f t="shared" si="13"/>
        <v>0</v>
      </c>
      <c r="AR165" s="151" t="s">
        <v>109</v>
      </c>
      <c r="AT165" s="151" t="s">
        <v>195</v>
      </c>
      <c r="AU165" s="151" t="s">
        <v>84</v>
      </c>
      <c r="AY165" s="13" t="s">
        <v>193</v>
      </c>
      <c r="BE165" s="152">
        <f t="shared" si="14"/>
        <v>0</v>
      </c>
      <c r="BF165" s="152">
        <f t="shared" si="15"/>
        <v>0</v>
      </c>
      <c r="BG165" s="152">
        <f t="shared" si="16"/>
        <v>0</v>
      </c>
      <c r="BH165" s="152">
        <f t="shared" si="17"/>
        <v>0</v>
      </c>
      <c r="BI165" s="152">
        <f t="shared" si="18"/>
        <v>0</v>
      </c>
      <c r="BJ165" s="13" t="s">
        <v>84</v>
      </c>
      <c r="BK165" s="152">
        <f t="shared" si="19"/>
        <v>0</v>
      </c>
      <c r="BL165" s="13" t="s">
        <v>109</v>
      </c>
      <c r="BM165" s="151" t="s">
        <v>669</v>
      </c>
    </row>
    <row r="166" spans="2:65" s="1" customFormat="1" ht="24.25" customHeight="1">
      <c r="B166" s="138"/>
      <c r="C166" s="139" t="s">
        <v>350</v>
      </c>
      <c r="D166" s="139" t="s">
        <v>195</v>
      </c>
      <c r="E166" s="140" t="s">
        <v>399</v>
      </c>
      <c r="F166" s="141" t="s">
        <v>400</v>
      </c>
      <c r="G166" s="142" t="s">
        <v>234</v>
      </c>
      <c r="H166" s="143">
        <v>30.24</v>
      </c>
      <c r="I166" s="144"/>
      <c r="J166" s="145">
        <f t="shared" si="10"/>
        <v>0</v>
      </c>
      <c r="K166" s="146"/>
      <c r="L166" s="28"/>
      <c r="M166" s="147" t="s">
        <v>1</v>
      </c>
      <c r="N166" s="148" t="s">
        <v>38</v>
      </c>
      <c r="P166" s="149">
        <f t="shared" si="11"/>
        <v>0</v>
      </c>
      <c r="Q166" s="149">
        <v>0</v>
      </c>
      <c r="R166" s="149">
        <f t="shared" si="12"/>
        <v>0</v>
      </c>
      <c r="S166" s="149">
        <v>0</v>
      </c>
      <c r="T166" s="150">
        <f t="shared" si="13"/>
        <v>0</v>
      </c>
      <c r="AR166" s="151" t="s">
        <v>109</v>
      </c>
      <c r="AT166" s="151" t="s">
        <v>195</v>
      </c>
      <c r="AU166" s="151" t="s">
        <v>84</v>
      </c>
      <c r="AY166" s="13" t="s">
        <v>193</v>
      </c>
      <c r="BE166" s="152">
        <f t="shared" si="14"/>
        <v>0</v>
      </c>
      <c r="BF166" s="152">
        <f t="shared" si="15"/>
        <v>0</v>
      </c>
      <c r="BG166" s="152">
        <f t="shared" si="16"/>
        <v>0</v>
      </c>
      <c r="BH166" s="152">
        <f t="shared" si="17"/>
        <v>0</v>
      </c>
      <c r="BI166" s="152">
        <f t="shared" si="18"/>
        <v>0</v>
      </c>
      <c r="BJ166" s="13" t="s">
        <v>84</v>
      </c>
      <c r="BK166" s="152">
        <f t="shared" si="19"/>
        <v>0</v>
      </c>
      <c r="BL166" s="13" t="s">
        <v>109</v>
      </c>
      <c r="BM166" s="151" t="s">
        <v>670</v>
      </c>
    </row>
    <row r="167" spans="2:65" s="1" customFormat="1" ht="24.25" customHeight="1">
      <c r="B167" s="138"/>
      <c r="C167" s="139" t="s">
        <v>354</v>
      </c>
      <c r="D167" s="139" t="s">
        <v>195</v>
      </c>
      <c r="E167" s="140" t="s">
        <v>671</v>
      </c>
      <c r="F167" s="141" t="s">
        <v>672</v>
      </c>
      <c r="G167" s="142" t="s">
        <v>296</v>
      </c>
      <c r="H167" s="143">
        <v>0.66700000000000004</v>
      </c>
      <c r="I167" s="144"/>
      <c r="J167" s="145">
        <f t="shared" si="10"/>
        <v>0</v>
      </c>
      <c r="K167" s="146"/>
      <c r="L167" s="28"/>
      <c r="M167" s="147" t="s">
        <v>1</v>
      </c>
      <c r="N167" s="148" t="s">
        <v>38</v>
      </c>
      <c r="P167" s="149">
        <f t="shared" si="11"/>
        <v>0</v>
      </c>
      <c r="Q167" s="149">
        <v>1.0172000000000001</v>
      </c>
      <c r="R167" s="149">
        <f t="shared" si="12"/>
        <v>0.67847240000000009</v>
      </c>
      <c r="S167" s="149">
        <v>0</v>
      </c>
      <c r="T167" s="150">
        <f t="shared" si="13"/>
        <v>0</v>
      </c>
      <c r="AR167" s="151" t="s">
        <v>109</v>
      </c>
      <c r="AT167" s="151" t="s">
        <v>195</v>
      </c>
      <c r="AU167" s="151" t="s">
        <v>84</v>
      </c>
      <c r="AY167" s="13" t="s">
        <v>193</v>
      </c>
      <c r="BE167" s="152">
        <f t="shared" si="14"/>
        <v>0</v>
      </c>
      <c r="BF167" s="152">
        <f t="shared" si="15"/>
        <v>0</v>
      </c>
      <c r="BG167" s="152">
        <f t="shared" si="16"/>
        <v>0</v>
      </c>
      <c r="BH167" s="152">
        <f t="shared" si="17"/>
        <v>0</v>
      </c>
      <c r="BI167" s="152">
        <f t="shared" si="18"/>
        <v>0</v>
      </c>
      <c r="BJ167" s="13" t="s">
        <v>84</v>
      </c>
      <c r="BK167" s="152">
        <f t="shared" si="19"/>
        <v>0</v>
      </c>
      <c r="BL167" s="13" t="s">
        <v>109</v>
      </c>
      <c r="BM167" s="151" t="s">
        <v>673</v>
      </c>
    </row>
    <row r="168" spans="2:65" s="1" customFormat="1" ht="37.75" customHeight="1">
      <c r="B168" s="138"/>
      <c r="C168" s="139" t="s">
        <v>358</v>
      </c>
      <c r="D168" s="139" t="s">
        <v>195</v>
      </c>
      <c r="E168" s="140" t="s">
        <v>674</v>
      </c>
      <c r="F168" s="141" t="s">
        <v>675</v>
      </c>
      <c r="G168" s="142" t="s">
        <v>296</v>
      </c>
      <c r="H168" s="143">
        <v>9.1999999999999998E-2</v>
      </c>
      <c r="I168" s="144"/>
      <c r="J168" s="145">
        <f t="shared" si="10"/>
        <v>0</v>
      </c>
      <c r="K168" s="146"/>
      <c r="L168" s="28"/>
      <c r="M168" s="147" t="s">
        <v>1</v>
      </c>
      <c r="N168" s="148" t="s">
        <v>38</v>
      </c>
      <c r="P168" s="149">
        <f t="shared" si="11"/>
        <v>0</v>
      </c>
      <c r="Q168" s="149">
        <v>1.0162899999999999</v>
      </c>
      <c r="R168" s="149">
        <f t="shared" si="12"/>
        <v>9.3498679999999987E-2</v>
      </c>
      <c r="S168" s="149">
        <v>0</v>
      </c>
      <c r="T168" s="150">
        <f t="shared" si="13"/>
        <v>0</v>
      </c>
      <c r="AR168" s="151" t="s">
        <v>109</v>
      </c>
      <c r="AT168" s="151" t="s">
        <v>195</v>
      </c>
      <c r="AU168" s="151" t="s">
        <v>84</v>
      </c>
      <c r="AY168" s="13" t="s">
        <v>193</v>
      </c>
      <c r="BE168" s="152">
        <f t="shared" si="14"/>
        <v>0</v>
      </c>
      <c r="BF168" s="152">
        <f t="shared" si="15"/>
        <v>0</v>
      </c>
      <c r="BG168" s="152">
        <f t="shared" si="16"/>
        <v>0</v>
      </c>
      <c r="BH168" s="152">
        <f t="shared" si="17"/>
        <v>0</v>
      </c>
      <c r="BI168" s="152">
        <f t="shared" si="18"/>
        <v>0</v>
      </c>
      <c r="BJ168" s="13" t="s">
        <v>84</v>
      </c>
      <c r="BK168" s="152">
        <f t="shared" si="19"/>
        <v>0</v>
      </c>
      <c r="BL168" s="13" t="s">
        <v>109</v>
      </c>
      <c r="BM168" s="151" t="s">
        <v>676</v>
      </c>
    </row>
    <row r="169" spans="2:65" s="1" customFormat="1" ht="21.75" customHeight="1">
      <c r="B169" s="138"/>
      <c r="C169" s="139" t="s">
        <v>362</v>
      </c>
      <c r="D169" s="139" t="s">
        <v>195</v>
      </c>
      <c r="E169" s="140" t="s">
        <v>677</v>
      </c>
      <c r="F169" s="141" t="s">
        <v>678</v>
      </c>
      <c r="G169" s="142" t="s">
        <v>198</v>
      </c>
      <c r="H169" s="143">
        <v>5.68</v>
      </c>
      <c r="I169" s="144"/>
      <c r="J169" s="145">
        <f t="shared" si="10"/>
        <v>0</v>
      </c>
      <c r="K169" s="146"/>
      <c r="L169" s="28"/>
      <c r="M169" s="147" t="s">
        <v>1</v>
      </c>
      <c r="N169" s="148" t="s">
        <v>38</v>
      </c>
      <c r="P169" s="149">
        <f t="shared" si="11"/>
        <v>0</v>
      </c>
      <c r="Q169" s="149">
        <v>2.2405599999999999</v>
      </c>
      <c r="R169" s="149">
        <f t="shared" si="12"/>
        <v>12.726380799999999</v>
      </c>
      <c r="S169" s="149">
        <v>0</v>
      </c>
      <c r="T169" s="150">
        <f t="shared" si="13"/>
        <v>0</v>
      </c>
      <c r="AR169" s="151" t="s">
        <v>109</v>
      </c>
      <c r="AT169" s="151" t="s">
        <v>195</v>
      </c>
      <c r="AU169" s="151" t="s">
        <v>84</v>
      </c>
      <c r="AY169" s="13" t="s">
        <v>193</v>
      </c>
      <c r="BE169" s="152">
        <f t="shared" si="14"/>
        <v>0</v>
      </c>
      <c r="BF169" s="152">
        <f t="shared" si="15"/>
        <v>0</v>
      </c>
      <c r="BG169" s="152">
        <f t="shared" si="16"/>
        <v>0</v>
      </c>
      <c r="BH169" s="152">
        <f t="shared" si="17"/>
        <v>0</v>
      </c>
      <c r="BI169" s="152">
        <f t="shared" si="18"/>
        <v>0</v>
      </c>
      <c r="BJ169" s="13" t="s">
        <v>84</v>
      </c>
      <c r="BK169" s="152">
        <f t="shared" si="19"/>
        <v>0</v>
      </c>
      <c r="BL169" s="13" t="s">
        <v>109</v>
      </c>
      <c r="BM169" s="151" t="s">
        <v>679</v>
      </c>
    </row>
    <row r="170" spans="2:65" s="1" customFormat="1" ht="24.25" customHeight="1">
      <c r="B170" s="138"/>
      <c r="C170" s="139" t="s">
        <v>366</v>
      </c>
      <c r="D170" s="139" t="s">
        <v>195</v>
      </c>
      <c r="E170" s="140" t="s">
        <v>680</v>
      </c>
      <c r="F170" s="141" t="s">
        <v>681</v>
      </c>
      <c r="G170" s="142" t="s">
        <v>296</v>
      </c>
      <c r="H170" s="143">
        <v>8.6999999999999994E-2</v>
      </c>
      <c r="I170" s="144"/>
      <c r="J170" s="145">
        <f t="shared" si="10"/>
        <v>0</v>
      </c>
      <c r="K170" s="146"/>
      <c r="L170" s="28"/>
      <c r="M170" s="147" t="s">
        <v>1</v>
      </c>
      <c r="N170" s="148" t="s">
        <v>38</v>
      </c>
      <c r="P170" s="149">
        <f t="shared" si="11"/>
        <v>0</v>
      </c>
      <c r="Q170" s="149">
        <v>1.0165500000000001</v>
      </c>
      <c r="R170" s="149">
        <f t="shared" si="12"/>
        <v>8.843985E-2</v>
      </c>
      <c r="S170" s="149">
        <v>0</v>
      </c>
      <c r="T170" s="150">
        <f t="shared" si="13"/>
        <v>0</v>
      </c>
      <c r="AR170" s="151" t="s">
        <v>109</v>
      </c>
      <c r="AT170" s="151" t="s">
        <v>195</v>
      </c>
      <c r="AU170" s="151" t="s">
        <v>84</v>
      </c>
      <c r="AY170" s="13" t="s">
        <v>193</v>
      </c>
      <c r="BE170" s="152">
        <f t="shared" si="14"/>
        <v>0</v>
      </c>
      <c r="BF170" s="152">
        <f t="shared" si="15"/>
        <v>0</v>
      </c>
      <c r="BG170" s="152">
        <f t="shared" si="16"/>
        <v>0</v>
      </c>
      <c r="BH170" s="152">
        <f t="shared" si="17"/>
        <v>0</v>
      </c>
      <c r="BI170" s="152">
        <f t="shared" si="18"/>
        <v>0</v>
      </c>
      <c r="BJ170" s="13" t="s">
        <v>84</v>
      </c>
      <c r="BK170" s="152">
        <f t="shared" si="19"/>
        <v>0</v>
      </c>
      <c r="BL170" s="13" t="s">
        <v>109</v>
      </c>
      <c r="BM170" s="151" t="s">
        <v>682</v>
      </c>
    </row>
    <row r="171" spans="2:65" s="1" customFormat="1" ht="33" customHeight="1">
      <c r="B171" s="138"/>
      <c r="C171" s="139" t="s">
        <v>370</v>
      </c>
      <c r="D171" s="139" t="s">
        <v>195</v>
      </c>
      <c r="E171" s="140" t="s">
        <v>683</v>
      </c>
      <c r="F171" s="141" t="s">
        <v>684</v>
      </c>
      <c r="G171" s="142" t="s">
        <v>234</v>
      </c>
      <c r="H171" s="143">
        <v>7.44</v>
      </c>
      <c r="I171" s="144"/>
      <c r="J171" s="145">
        <f t="shared" si="10"/>
        <v>0</v>
      </c>
      <c r="K171" s="146"/>
      <c r="L171" s="28"/>
      <c r="M171" s="147" t="s">
        <v>1</v>
      </c>
      <c r="N171" s="148" t="s">
        <v>38</v>
      </c>
      <c r="P171" s="149">
        <f t="shared" si="11"/>
        <v>0</v>
      </c>
      <c r="Q171" s="149">
        <v>8.4600000000000005E-3</v>
      </c>
      <c r="R171" s="149">
        <f t="shared" si="12"/>
        <v>6.2942400000000009E-2</v>
      </c>
      <c r="S171" s="149">
        <v>0</v>
      </c>
      <c r="T171" s="150">
        <f t="shared" si="13"/>
        <v>0</v>
      </c>
      <c r="AR171" s="151" t="s">
        <v>109</v>
      </c>
      <c r="AT171" s="151" t="s">
        <v>195</v>
      </c>
      <c r="AU171" s="151" t="s">
        <v>84</v>
      </c>
      <c r="AY171" s="13" t="s">
        <v>193</v>
      </c>
      <c r="BE171" s="152">
        <f t="shared" si="14"/>
        <v>0</v>
      </c>
      <c r="BF171" s="152">
        <f t="shared" si="15"/>
        <v>0</v>
      </c>
      <c r="BG171" s="152">
        <f t="shared" si="16"/>
        <v>0</v>
      </c>
      <c r="BH171" s="152">
        <f t="shared" si="17"/>
        <v>0</v>
      </c>
      <c r="BI171" s="152">
        <f t="shared" si="18"/>
        <v>0</v>
      </c>
      <c r="BJ171" s="13" t="s">
        <v>84</v>
      </c>
      <c r="BK171" s="152">
        <f t="shared" si="19"/>
        <v>0</v>
      </c>
      <c r="BL171" s="13" t="s">
        <v>109</v>
      </c>
      <c r="BM171" s="151" t="s">
        <v>685</v>
      </c>
    </row>
    <row r="172" spans="2:65" s="1" customFormat="1" ht="33" customHeight="1">
      <c r="B172" s="138"/>
      <c r="C172" s="139" t="s">
        <v>374</v>
      </c>
      <c r="D172" s="139" t="s">
        <v>195</v>
      </c>
      <c r="E172" s="140" t="s">
        <v>686</v>
      </c>
      <c r="F172" s="141" t="s">
        <v>687</v>
      </c>
      <c r="G172" s="142" t="s">
        <v>234</v>
      </c>
      <c r="H172" s="143">
        <v>7.44</v>
      </c>
      <c r="I172" s="144"/>
      <c r="J172" s="145">
        <f t="shared" si="10"/>
        <v>0</v>
      </c>
      <c r="K172" s="146"/>
      <c r="L172" s="28"/>
      <c r="M172" s="147" t="s">
        <v>1</v>
      </c>
      <c r="N172" s="148" t="s">
        <v>38</v>
      </c>
      <c r="P172" s="149">
        <f t="shared" si="11"/>
        <v>0</v>
      </c>
      <c r="Q172" s="149">
        <v>0</v>
      </c>
      <c r="R172" s="149">
        <f t="shared" si="12"/>
        <v>0</v>
      </c>
      <c r="S172" s="149">
        <v>0</v>
      </c>
      <c r="T172" s="150">
        <f t="shared" si="13"/>
        <v>0</v>
      </c>
      <c r="AR172" s="151" t="s">
        <v>109</v>
      </c>
      <c r="AT172" s="151" t="s">
        <v>195</v>
      </c>
      <c r="AU172" s="151" t="s">
        <v>84</v>
      </c>
      <c r="AY172" s="13" t="s">
        <v>193</v>
      </c>
      <c r="BE172" s="152">
        <f t="shared" si="14"/>
        <v>0</v>
      </c>
      <c r="BF172" s="152">
        <f t="shared" si="15"/>
        <v>0</v>
      </c>
      <c r="BG172" s="152">
        <f t="shared" si="16"/>
        <v>0</v>
      </c>
      <c r="BH172" s="152">
        <f t="shared" si="17"/>
        <v>0</v>
      </c>
      <c r="BI172" s="152">
        <f t="shared" si="18"/>
        <v>0</v>
      </c>
      <c r="BJ172" s="13" t="s">
        <v>84</v>
      </c>
      <c r="BK172" s="152">
        <f t="shared" si="19"/>
        <v>0</v>
      </c>
      <c r="BL172" s="13" t="s">
        <v>109</v>
      </c>
      <c r="BM172" s="151" t="s">
        <v>688</v>
      </c>
    </row>
    <row r="173" spans="2:65" s="1" customFormat="1" ht="24.25" customHeight="1">
      <c r="B173" s="138"/>
      <c r="C173" s="139" t="s">
        <v>378</v>
      </c>
      <c r="D173" s="139" t="s">
        <v>195</v>
      </c>
      <c r="E173" s="140" t="s">
        <v>689</v>
      </c>
      <c r="F173" s="141" t="s">
        <v>690</v>
      </c>
      <c r="G173" s="142" t="s">
        <v>234</v>
      </c>
      <c r="H173" s="143">
        <v>1.6</v>
      </c>
      <c r="I173" s="144"/>
      <c r="J173" s="145">
        <f t="shared" si="10"/>
        <v>0</v>
      </c>
      <c r="K173" s="146"/>
      <c r="L173" s="28"/>
      <c r="M173" s="147" t="s">
        <v>1</v>
      </c>
      <c r="N173" s="148" t="s">
        <v>38</v>
      </c>
      <c r="P173" s="149">
        <f t="shared" si="11"/>
        <v>0</v>
      </c>
      <c r="Q173" s="149">
        <v>4.3099999999999996E-3</v>
      </c>
      <c r="R173" s="149">
        <f t="shared" si="12"/>
        <v>6.8959999999999994E-3</v>
      </c>
      <c r="S173" s="149">
        <v>0</v>
      </c>
      <c r="T173" s="150">
        <f t="shared" si="13"/>
        <v>0</v>
      </c>
      <c r="AR173" s="151" t="s">
        <v>109</v>
      </c>
      <c r="AT173" s="151" t="s">
        <v>195</v>
      </c>
      <c r="AU173" s="151" t="s">
        <v>84</v>
      </c>
      <c r="AY173" s="13" t="s">
        <v>193</v>
      </c>
      <c r="BE173" s="152">
        <f t="shared" si="14"/>
        <v>0</v>
      </c>
      <c r="BF173" s="152">
        <f t="shared" si="15"/>
        <v>0</v>
      </c>
      <c r="BG173" s="152">
        <f t="shared" si="16"/>
        <v>0</v>
      </c>
      <c r="BH173" s="152">
        <f t="shared" si="17"/>
        <v>0</v>
      </c>
      <c r="BI173" s="152">
        <f t="shared" si="18"/>
        <v>0</v>
      </c>
      <c r="BJ173" s="13" t="s">
        <v>84</v>
      </c>
      <c r="BK173" s="152">
        <f t="shared" si="19"/>
        <v>0</v>
      </c>
      <c r="BL173" s="13" t="s">
        <v>109</v>
      </c>
      <c r="BM173" s="151" t="s">
        <v>691</v>
      </c>
    </row>
    <row r="174" spans="2:65" s="1" customFormat="1" ht="24.25" customHeight="1">
      <c r="B174" s="138"/>
      <c r="C174" s="139" t="s">
        <v>382</v>
      </c>
      <c r="D174" s="139" t="s">
        <v>195</v>
      </c>
      <c r="E174" s="140" t="s">
        <v>692</v>
      </c>
      <c r="F174" s="141" t="s">
        <v>693</v>
      </c>
      <c r="G174" s="142" t="s">
        <v>234</v>
      </c>
      <c r="H174" s="143">
        <v>1.6</v>
      </c>
      <c r="I174" s="144"/>
      <c r="J174" s="145">
        <f t="shared" si="10"/>
        <v>0</v>
      </c>
      <c r="K174" s="146"/>
      <c r="L174" s="28"/>
      <c r="M174" s="147" t="s">
        <v>1</v>
      </c>
      <c r="N174" s="148" t="s">
        <v>38</v>
      </c>
      <c r="P174" s="149">
        <f t="shared" si="11"/>
        <v>0</v>
      </c>
      <c r="Q174" s="149">
        <v>0</v>
      </c>
      <c r="R174" s="149">
        <f t="shared" si="12"/>
        <v>0</v>
      </c>
      <c r="S174" s="149">
        <v>0</v>
      </c>
      <c r="T174" s="150">
        <f t="shared" si="13"/>
        <v>0</v>
      </c>
      <c r="AR174" s="151" t="s">
        <v>109</v>
      </c>
      <c r="AT174" s="151" t="s">
        <v>195</v>
      </c>
      <c r="AU174" s="151" t="s">
        <v>84</v>
      </c>
      <c r="AY174" s="13" t="s">
        <v>193</v>
      </c>
      <c r="BE174" s="152">
        <f t="shared" si="14"/>
        <v>0</v>
      </c>
      <c r="BF174" s="152">
        <f t="shared" si="15"/>
        <v>0</v>
      </c>
      <c r="BG174" s="152">
        <f t="shared" si="16"/>
        <v>0</v>
      </c>
      <c r="BH174" s="152">
        <f t="shared" si="17"/>
        <v>0</v>
      </c>
      <c r="BI174" s="152">
        <f t="shared" si="18"/>
        <v>0</v>
      </c>
      <c r="BJ174" s="13" t="s">
        <v>84</v>
      </c>
      <c r="BK174" s="152">
        <f t="shared" si="19"/>
        <v>0</v>
      </c>
      <c r="BL174" s="13" t="s">
        <v>109</v>
      </c>
      <c r="BM174" s="151" t="s">
        <v>694</v>
      </c>
    </row>
    <row r="175" spans="2:65" s="1" customFormat="1" ht="24.25" customHeight="1">
      <c r="B175" s="138"/>
      <c r="C175" s="139" t="s">
        <v>386</v>
      </c>
      <c r="D175" s="139" t="s">
        <v>195</v>
      </c>
      <c r="E175" s="140" t="s">
        <v>695</v>
      </c>
      <c r="F175" s="141" t="s">
        <v>696</v>
      </c>
      <c r="G175" s="142" t="s">
        <v>198</v>
      </c>
      <c r="H175" s="143">
        <v>2.2879999999999998</v>
      </c>
      <c r="I175" s="144"/>
      <c r="J175" s="145">
        <f t="shared" si="10"/>
        <v>0</v>
      </c>
      <c r="K175" s="146"/>
      <c r="L175" s="28"/>
      <c r="M175" s="147" t="s">
        <v>1</v>
      </c>
      <c r="N175" s="148" t="s">
        <v>38</v>
      </c>
      <c r="P175" s="149">
        <f t="shared" si="11"/>
        <v>0</v>
      </c>
      <c r="Q175" s="149">
        <v>2.1922799999999998</v>
      </c>
      <c r="R175" s="149">
        <f t="shared" si="12"/>
        <v>5.0159366399999987</v>
      </c>
      <c r="S175" s="149">
        <v>0</v>
      </c>
      <c r="T175" s="150">
        <f t="shared" si="13"/>
        <v>0</v>
      </c>
      <c r="AR175" s="151" t="s">
        <v>109</v>
      </c>
      <c r="AT175" s="151" t="s">
        <v>195</v>
      </c>
      <c r="AU175" s="151" t="s">
        <v>84</v>
      </c>
      <c r="AY175" s="13" t="s">
        <v>193</v>
      </c>
      <c r="BE175" s="152">
        <f t="shared" si="14"/>
        <v>0</v>
      </c>
      <c r="BF175" s="152">
        <f t="shared" si="15"/>
        <v>0</v>
      </c>
      <c r="BG175" s="152">
        <f t="shared" si="16"/>
        <v>0</v>
      </c>
      <c r="BH175" s="152">
        <f t="shared" si="17"/>
        <v>0</v>
      </c>
      <c r="BI175" s="152">
        <f t="shared" si="18"/>
        <v>0</v>
      </c>
      <c r="BJ175" s="13" t="s">
        <v>84</v>
      </c>
      <c r="BK175" s="152">
        <f t="shared" si="19"/>
        <v>0</v>
      </c>
      <c r="BL175" s="13" t="s">
        <v>109</v>
      </c>
      <c r="BM175" s="151" t="s">
        <v>697</v>
      </c>
    </row>
    <row r="176" spans="2:65" s="1" customFormat="1" ht="24.25" customHeight="1">
      <c r="B176" s="138"/>
      <c r="C176" s="139" t="s">
        <v>390</v>
      </c>
      <c r="D176" s="139" t="s">
        <v>195</v>
      </c>
      <c r="E176" s="140" t="s">
        <v>423</v>
      </c>
      <c r="F176" s="141" t="s">
        <v>424</v>
      </c>
      <c r="G176" s="142" t="s">
        <v>198</v>
      </c>
      <c r="H176" s="143">
        <v>0.157</v>
      </c>
      <c r="I176" s="144"/>
      <c r="J176" s="145">
        <f t="shared" si="10"/>
        <v>0</v>
      </c>
      <c r="K176" s="146"/>
      <c r="L176" s="28"/>
      <c r="M176" s="147" t="s">
        <v>1</v>
      </c>
      <c r="N176" s="148" t="s">
        <v>38</v>
      </c>
      <c r="P176" s="149">
        <f t="shared" si="11"/>
        <v>0</v>
      </c>
      <c r="Q176" s="149">
        <v>2.2509700000000001</v>
      </c>
      <c r="R176" s="149">
        <f t="shared" si="12"/>
        <v>0.35340229000000001</v>
      </c>
      <c r="S176" s="149">
        <v>0</v>
      </c>
      <c r="T176" s="150">
        <f t="shared" si="13"/>
        <v>0</v>
      </c>
      <c r="AR176" s="151" t="s">
        <v>109</v>
      </c>
      <c r="AT176" s="151" t="s">
        <v>195</v>
      </c>
      <c r="AU176" s="151" t="s">
        <v>84</v>
      </c>
      <c r="AY176" s="13" t="s">
        <v>193</v>
      </c>
      <c r="BE176" s="152">
        <f t="shared" si="14"/>
        <v>0</v>
      </c>
      <c r="BF176" s="152">
        <f t="shared" si="15"/>
        <v>0</v>
      </c>
      <c r="BG176" s="152">
        <f t="shared" si="16"/>
        <v>0</v>
      </c>
      <c r="BH176" s="152">
        <f t="shared" si="17"/>
        <v>0</v>
      </c>
      <c r="BI176" s="152">
        <f t="shared" si="18"/>
        <v>0</v>
      </c>
      <c r="BJ176" s="13" t="s">
        <v>84</v>
      </c>
      <c r="BK176" s="152">
        <f t="shared" si="19"/>
        <v>0</v>
      </c>
      <c r="BL176" s="13" t="s">
        <v>109</v>
      </c>
      <c r="BM176" s="151" t="s">
        <v>698</v>
      </c>
    </row>
    <row r="177" spans="2:65" s="1" customFormat="1" ht="24.25" customHeight="1">
      <c r="B177" s="138"/>
      <c r="C177" s="139" t="s">
        <v>394</v>
      </c>
      <c r="D177" s="139" t="s">
        <v>195</v>
      </c>
      <c r="E177" s="140" t="s">
        <v>699</v>
      </c>
      <c r="F177" s="141" t="s">
        <v>700</v>
      </c>
      <c r="G177" s="142" t="s">
        <v>198</v>
      </c>
      <c r="H177" s="143">
        <v>1.026</v>
      </c>
      <c r="I177" s="144"/>
      <c r="J177" s="145">
        <f t="shared" si="10"/>
        <v>0</v>
      </c>
      <c r="K177" s="146"/>
      <c r="L177" s="28"/>
      <c r="M177" s="147" t="s">
        <v>1</v>
      </c>
      <c r="N177" s="148" t="s">
        <v>38</v>
      </c>
      <c r="P177" s="149">
        <f t="shared" si="11"/>
        <v>0</v>
      </c>
      <c r="Q177" s="149">
        <v>2.2264300000000001</v>
      </c>
      <c r="R177" s="149">
        <f t="shared" si="12"/>
        <v>2.2843171800000004</v>
      </c>
      <c r="S177" s="149">
        <v>0</v>
      </c>
      <c r="T177" s="150">
        <f t="shared" si="13"/>
        <v>0</v>
      </c>
      <c r="AR177" s="151" t="s">
        <v>109</v>
      </c>
      <c r="AT177" s="151" t="s">
        <v>195</v>
      </c>
      <c r="AU177" s="151" t="s">
        <v>84</v>
      </c>
      <c r="AY177" s="13" t="s">
        <v>193</v>
      </c>
      <c r="BE177" s="152">
        <f t="shared" si="14"/>
        <v>0</v>
      </c>
      <c r="BF177" s="152">
        <f t="shared" si="15"/>
        <v>0</v>
      </c>
      <c r="BG177" s="152">
        <f t="shared" si="16"/>
        <v>0</v>
      </c>
      <c r="BH177" s="152">
        <f t="shared" si="17"/>
        <v>0</v>
      </c>
      <c r="BI177" s="152">
        <f t="shared" si="18"/>
        <v>0</v>
      </c>
      <c r="BJ177" s="13" t="s">
        <v>84</v>
      </c>
      <c r="BK177" s="152">
        <f t="shared" si="19"/>
        <v>0</v>
      </c>
      <c r="BL177" s="13" t="s">
        <v>109</v>
      </c>
      <c r="BM177" s="151" t="s">
        <v>701</v>
      </c>
    </row>
    <row r="178" spans="2:65" s="1" customFormat="1" ht="24.25" customHeight="1">
      <c r="B178" s="138"/>
      <c r="C178" s="139" t="s">
        <v>398</v>
      </c>
      <c r="D178" s="139" t="s">
        <v>195</v>
      </c>
      <c r="E178" s="140" t="s">
        <v>702</v>
      </c>
      <c r="F178" s="141" t="s">
        <v>703</v>
      </c>
      <c r="G178" s="142" t="s">
        <v>234</v>
      </c>
      <c r="H178" s="143">
        <v>17.100000000000001</v>
      </c>
      <c r="I178" s="144"/>
      <c r="J178" s="145">
        <f t="shared" si="10"/>
        <v>0</v>
      </c>
      <c r="K178" s="146"/>
      <c r="L178" s="28"/>
      <c r="M178" s="147" t="s">
        <v>1</v>
      </c>
      <c r="N178" s="148" t="s">
        <v>38</v>
      </c>
      <c r="P178" s="149">
        <f t="shared" si="11"/>
        <v>0</v>
      </c>
      <c r="Q178" s="149">
        <v>0</v>
      </c>
      <c r="R178" s="149">
        <f t="shared" si="12"/>
        <v>0</v>
      </c>
      <c r="S178" s="149">
        <v>0</v>
      </c>
      <c r="T178" s="150">
        <f t="shared" si="13"/>
        <v>0</v>
      </c>
      <c r="AR178" s="151" t="s">
        <v>109</v>
      </c>
      <c r="AT178" s="151" t="s">
        <v>195</v>
      </c>
      <c r="AU178" s="151" t="s">
        <v>84</v>
      </c>
      <c r="AY178" s="13" t="s">
        <v>193</v>
      </c>
      <c r="BE178" s="152">
        <f t="shared" si="14"/>
        <v>0</v>
      </c>
      <c r="BF178" s="152">
        <f t="shared" si="15"/>
        <v>0</v>
      </c>
      <c r="BG178" s="152">
        <f t="shared" si="16"/>
        <v>0</v>
      </c>
      <c r="BH178" s="152">
        <f t="shared" si="17"/>
        <v>0</v>
      </c>
      <c r="BI178" s="152">
        <f t="shared" si="18"/>
        <v>0</v>
      </c>
      <c r="BJ178" s="13" t="s">
        <v>84</v>
      </c>
      <c r="BK178" s="152">
        <f t="shared" si="19"/>
        <v>0</v>
      </c>
      <c r="BL178" s="13" t="s">
        <v>109</v>
      </c>
      <c r="BM178" s="151" t="s">
        <v>704</v>
      </c>
    </row>
    <row r="179" spans="2:65" s="11" customFormat="1" ht="22.75" customHeight="1">
      <c r="B179" s="126"/>
      <c r="D179" s="127" t="s">
        <v>71</v>
      </c>
      <c r="E179" s="136" t="s">
        <v>115</v>
      </c>
      <c r="F179" s="136" t="s">
        <v>439</v>
      </c>
      <c r="I179" s="129"/>
      <c r="J179" s="137">
        <f>BK179</f>
        <v>0</v>
      </c>
      <c r="L179" s="126"/>
      <c r="M179" s="131"/>
      <c r="P179" s="132">
        <f>SUM(P180:P188)</f>
        <v>0</v>
      </c>
      <c r="R179" s="132">
        <f>SUM(R180:R188)</f>
        <v>3.43151355</v>
      </c>
      <c r="T179" s="133">
        <f>SUM(T180:T188)</f>
        <v>0</v>
      </c>
      <c r="AR179" s="127" t="s">
        <v>76</v>
      </c>
      <c r="AT179" s="134" t="s">
        <v>71</v>
      </c>
      <c r="AU179" s="134" t="s">
        <v>76</v>
      </c>
      <c r="AY179" s="127" t="s">
        <v>193</v>
      </c>
      <c r="BK179" s="135">
        <f>SUM(BK180:BK188)</f>
        <v>0</v>
      </c>
    </row>
    <row r="180" spans="2:65" s="1" customFormat="1" ht="24.25" customHeight="1">
      <c r="B180" s="138"/>
      <c r="C180" s="139" t="s">
        <v>402</v>
      </c>
      <c r="D180" s="139" t="s">
        <v>195</v>
      </c>
      <c r="E180" s="140" t="s">
        <v>705</v>
      </c>
      <c r="F180" s="141" t="s">
        <v>706</v>
      </c>
      <c r="G180" s="142" t="s">
        <v>234</v>
      </c>
      <c r="H180" s="143">
        <v>67.058999999999997</v>
      </c>
      <c r="I180" s="144"/>
      <c r="J180" s="145">
        <f t="shared" ref="J180:J188" si="20">ROUND(I180*H180,2)</f>
        <v>0</v>
      </c>
      <c r="K180" s="146"/>
      <c r="L180" s="28"/>
      <c r="M180" s="147" t="s">
        <v>1</v>
      </c>
      <c r="N180" s="148" t="s">
        <v>38</v>
      </c>
      <c r="P180" s="149">
        <f t="shared" ref="P180:P188" si="21">O180*H180</f>
        <v>0</v>
      </c>
      <c r="Q180" s="149">
        <v>9.0000000000000006E-5</v>
      </c>
      <c r="R180" s="149">
        <f t="shared" ref="R180:R188" si="22">Q180*H180</f>
        <v>6.0353100000000003E-3</v>
      </c>
      <c r="S180" s="149">
        <v>0</v>
      </c>
      <c r="T180" s="150">
        <f t="shared" ref="T180:T188" si="23">S180*H180</f>
        <v>0</v>
      </c>
      <c r="AR180" s="151" t="s">
        <v>109</v>
      </c>
      <c r="AT180" s="151" t="s">
        <v>195</v>
      </c>
      <c r="AU180" s="151" t="s">
        <v>84</v>
      </c>
      <c r="AY180" s="13" t="s">
        <v>193</v>
      </c>
      <c r="BE180" s="152">
        <f t="shared" ref="BE180:BE188" si="24">IF(N180="základná",J180,0)</f>
        <v>0</v>
      </c>
      <c r="BF180" s="152">
        <f t="shared" ref="BF180:BF188" si="25">IF(N180="znížená",J180,0)</f>
        <v>0</v>
      </c>
      <c r="BG180" s="152">
        <f t="shared" ref="BG180:BG188" si="26">IF(N180="zákl. prenesená",J180,0)</f>
        <v>0</v>
      </c>
      <c r="BH180" s="152">
        <f t="shared" ref="BH180:BH188" si="27">IF(N180="zníž. prenesená",J180,0)</f>
        <v>0</v>
      </c>
      <c r="BI180" s="152">
        <f t="shared" ref="BI180:BI188" si="28">IF(N180="nulová",J180,0)</f>
        <v>0</v>
      </c>
      <c r="BJ180" s="13" t="s">
        <v>84</v>
      </c>
      <c r="BK180" s="152">
        <f t="shared" ref="BK180:BK188" si="29">ROUND(I180*H180,2)</f>
        <v>0</v>
      </c>
      <c r="BL180" s="13" t="s">
        <v>109</v>
      </c>
      <c r="BM180" s="151" t="s">
        <v>707</v>
      </c>
    </row>
    <row r="181" spans="2:65" s="1" customFormat="1" ht="16.5" customHeight="1">
      <c r="B181" s="138"/>
      <c r="C181" s="139" t="s">
        <v>406</v>
      </c>
      <c r="D181" s="139" t="s">
        <v>195</v>
      </c>
      <c r="E181" s="140" t="s">
        <v>708</v>
      </c>
      <c r="F181" s="141" t="s">
        <v>709</v>
      </c>
      <c r="G181" s="142" t="s">
        <v>234</v>
      </c>
      <c r="H181" s="143">
        <v>67.058999999999997</v>
      </c>
      <c r="I181" s="144"/>
      <c r="J181" s="145">
        <f t="shared" si="20"/>
        <v>0</v>
      </c>
      <c r="K181" s="146"/>
      <c r="L181" s="28"/>
      <c r="M181" s="147" t="s">
        <v>1</v>
      </c>
      <c r="N181" s="148" t="s">
        <v>38</v>
      </c>
      <c r="P181" s="149">
        <f t="shared" si="21"/>
        <v>0</v>
      </c>
      <c r="Q181" s="149">
        <v>9.0000000000000006E-5</v>
      </c>
      <c r="R181" s="149">
        <f t="shared" si="22"/>
        <v>6.0353100000000003E-3</v>
      </c>
      <c r="S181" s="149">
        <v>0</v>
      </c>
      <c r="T181" s="150">
        <f t="shared" si="23"/>
        <v>0</v>
      </c>
      <c r="AR181" s="151" t="s">
        <v>109</v>
      </c>
      <c r="AT181" s="151" t="s">
        <v>195</v>
      </c>
      <c r="AU181" s="151" t="s">
        <v>84</v>
      </c>
      <c r="AY181" s="13" t="s">
        <v>193</v>
      </c>
      <c r="BE181" s="152">
        <f t="shared" si="24"/>
        <v>0</v>
      </c>
      <c r="BF181" s="152">
        <f t="shared" si="25"/>
        <v>0</v>
      </c>
      <c r="BG181" s="152">
        <f t="shared" si="26"/>
        <v>0</v>
      </c>
      <c r="BH181" s="152">
        <f t="shared" si="27"/>
        <v>0</v>
      </c>
      <c r="BI181" s="152">
        <f t="shared" si="28"/>
        <v>0</v>
      </c>
      <c r="BJ181" s="13" t="s">
        <v>84</v>
      </c>
      <c r="BK181" s="152">
        <f t="shared" si="29"/>
        <v>0</v>
      </c>
      <c r="BL181" s="13" t="s">
        <v>109</v>
      </c>
      <c r="BM181" s="151" t="s">
        <v>710</v>
      </c>
    </row>
    <row r="182" spans="2:65" s="1" customFormat="1" ht="24.25" customHeight="1">
      <c r="B182" s="138"/>
      <c r="C182" s="139" t="s">
        <v>410</v>
      </c>
      <c r="D182" s="139" t="s">
        <v>195</v>
      </c>
      <c r="E182" s="140" t="s">
        <v>711</v>
      </c>
      <c r="F182" s="141" t="s">
        <v>712</v>
      </c>
      <c r="G182" s="142" t="s">
        <v>234</v>
      </c>
      <c r="H182" s="143">
        <v>15.12</v>
      </c>
      <c r="I182" s="144"/>
      <c r="J182" s="145">
        <f t="shared" si="20"/>
        <v>0</v>
      </c>
      <c r="K182" s="146"/>
      <c r="L182" s="28"/>
      <c r="M182" s="147" t="s">
        <v>1</v>
      </c>
      <c r="N182" s="148" t="s">
        <v>38</v>
      </c>
      <c r="P182" s="149">
        <f t="shared" si="21"/>
        <v>0</v>
      </c>
      <c r="Q182" s="149">
        <v>1.9800000000000002E-2</v>
      </c>
      <c r="R182" s="149">
        <f t="shared" si="22"/>
        <v>0.29937600000000003</v>
      </c>
      <c r="S182" s="149">
        <v>0</v>
      </c>
      <c r="T182" s="150">
        <f t="shared" si="23"/>
        <v>0</v>
      </c>
      <c r="AR182" s="151" t="s">
        <v>109</v>
      </c>
      <c r="AT182" s="151" t="s">
        <v>195</v>
      </c>
      <c r="AU182" s="151" t="s">
        <v>84</v>
      </c>
      <c r="AY182" s="13" t="s">
        <v>193</v>
      </c>
      <c r="BE182" s="152">
        <f t="shared" si="24"/>
        <v>0</v>
      </c>
      <c r="BF182" s="152">
        <f t="shared" si="25"/>
        <v>0</v>
      </c>
      <c r="BG182" s="152">
        <f t="shared" si="26"/>
        <v>0</v>
      </c>
      <c r="BH182" s="152">
        <f t="shared" si="27"/>
        <v>0</v>
      </c>
      <c r="BI182" s="152">
        <f t="shared" si="28"/>
        <v>0</v>
      </c>
      <c r="BJ182" s="13" t="s">
        <v>84</v>
      </c>
      <c r="BK182" s="152">
        <f t="shared" si="29"/>
        <v>0</v>
      </c>
      <c r="BL182" s="13" t="s">
        <v>109</v>
      </c>
      <c r="BM182" s="151" t="s">
        <v>713</v>
      </c>
    </row>
    <row r="183" spans="2:65" s="1" customFormat="1" ht="24.25" customHeight="1">
      <c r="B183" s="138"/>
      <c r="C183" s="139" t="s">
        <v>414</v>
      </c>
      <c r="D183" s="139" t="s">
        <v>195</v>
      </c>
      <c r="E183" s="140" t="s">
        <v>714</v>
      </c>
      <c r="F183" s="141" t="s">
        <v>715</v>
      </c>
      <c r="G183" s="142" t="s">
        <v>234</v>
      </c>
      <c r="H183" s="143">
        <v>51.939</v>
      </c>
      <c r="I183" s="144"/>
      <c r="J183" s="145">
        <f t="shared" si="20"/>
        <v>0</v>
      </c>
      <c r="K183" s="146"/>
      <c r="L183" s="28"/>
      <c r="M183" s="147" t="s">
        <v>1</v>
      </c>
      <c r="N183" s="148" t="s">
        <v>38</v>
      </c>
      <c r="P183" s="149">
        <f t="shared" si="21"/>
        <v>0</v>
      </c>
      <c r="Q183" s="149">
        <v>1.9689999999999999E-2</v>
      </c>
      <c r="R183" s="149">
        <f t="shared" si="22"/>
        <v>1.02267891</v>
      </c>
      <c r="S183" s="149">
        <v>0</v>
      </c>
      <c r="T183" s="150">
        <f t="shared" si="23"/>
        <v>0</v>
      </c>
      <c r="AR183" s="151" t="s">
        <v>109</v>
      </c>
      <c r="AT183" s="151" t="s">
        <v>195</v>
      </c>
      <c r="AU183" s="151" t="s">
        <v>84</v>
      </c>
      <c r="AY183" s="13" t="s">
        <v>193</v>
      </c>
      <c r="BE183" s="152">
        <f t="shared" si="24"/>
        <v>0</v>
      </c>
      <c r="BF183" s="152">
        <f t="shared" si="25"/>
        <v>0</v>
      </c>
      <c r="BG183" s="152">
        <f t="shared" si="26"/>
        <v>0</v>
      </c>
      <c r="BH183" s="152">
        <f t="shared" si="27"/>
        <v>0</v>
      </c>
      <c r="BI183" s="152">
        <f t="shared" si="28"/>
        <v>0</v>
      </c>
      <c r="BJ183" s="13" t="s">
        <v>84</v>
      </c>
      <c r="BK183" s="152">
        <f t="shared" si="29"/>
        <v>0</v>
      </c>
      <c r="BL183" s="13" t="s">
        <v>109</v>
      </c>
      <c r="BM183" s="151" t="s">
        <v>716</v>
      </c>
    </row>
    <row r="184" spans="2:65" s="1" customFormat="1" ht="24.25" customHeight="1">
      <c r="B184" s="138"/>
      <c r="C184" s="139" t="s">
        <v>418</v>
      </c>
      <c r="D184" s="139" t="s">
        <v>195</v>
      </c>
      <c r="E184" s="140" t="s">
        <v>717</v>
      </c>
      <c r="F184" s="141" t="s">
        <v>718</v>
      </c>
      <c r="G184" s="142" t="s">
        <v>234</v>
      </c>
      <c r="H184" s="143">
        <v>51.939</v>
      </c>
      <c r="I184" s="144"/>
      <c r="J184" s="145">
        <f t="shared" si="20"/>
        <v>0</v>
      </c>
      <c r="K184" s="146"/>
      <c r="L184" s="28"/>
      <c r="M184" s="147" t="s">
        <v>1</v>
      </c>
      <c r="N184" s="148" t="s">
        <v>38</v>
      </c>
      <c r="P184" s="149">
        <f t="shared" si="21"/>
        <v>0</v>
      </c>
      <c r="Q184" s="149">
        <v>6.3E-3</v>
      </c>
      <c r="R184" s="149">
        <f t="shared" si="22"/>
        <v>0.3272157</v>
      </c>
      <c r="S184" s="149">
        <v>0</v>
      </c>
      <c r="T184" s="150">
        <f t="shared" si="23"/>
        <v>0</v>
      </c>
      <c r="AR184" s="151" t="s">
        <v>109</v>
      </c>
      <c r="AT184" s="151" t="s">
        <v>195</v>
      </c>
      <c r="AU184" s="151" t="s">
        <v>84</v>
      </c>
      <c r="AY184" s="13" t="s">
        <v>193</v>
      </c>
      <c r="BE184" s="152">
        <f t="shared" si="24"/>
        <v>0</v>
      </c>
      <c r="BF184" s="152">
        <f t="shared" si="25"/>
        <v>0</v>
      </c>
      <c r="BG184" s="152">
        <f t="shared" si="26"/>
        <v>0</v>
      </c>
      <c r="BH184" s="152">
        <f t="shared" si="27"/>
        <v>0</v>
      </c>
      <c r="BI184" s="152">
        <f t="shared" si="28"/>
        <v>0</v>
      </c>
      <c r="BJ184" s="13" t="s">
        <v>84</v>
      </c>
      <c r="BK184" s="152">
        <f t="shared" si="29"/>
        <v>0</v>
      </c>
      <c r="BL184" s="13" t="s">
        <v>109</v>
      </c>
      <c r="BM184" s="151" t="s">
        <v>719</v>
      </c>
    </row>
    <row r="185" spans="2:65" s="1" customFormat="1" ht="24.25" customHeight="1">
      <c r="B185" s="138"/>
      <c r="C185" s="139" t="s">
        <v>422</v>
      </c>
      <c r="D185" s="139" t="s">
        <v>195</v>
      </c>
      <c r="E185" s="140" t="s">
        <v>720</v>
      </c>
      <c r="F185" s="141" t="s">
        <v>721</v>
      </c>
      <c r="G185" s="142" t="s">
        <v>234</v>
      </c>
      <c r="H185" s="143">
        <v>2.7</v>
      </c>
      <c r="I185" s="144"/>
      <c r="J185" s="145">
        <f t="shared" si="20"/>
        <v>0</v>
      </c>
      <c r="K185" s="146"/>
      <c r="L185" s="28"/>
      <c r="M185" s="147" t="s">
        <v>1</v>
      </c>
      <c r="N185" s="148" t="s">
        <v>38</v>
      </c>
      <c r="P185" s="149">
        <f t="shared" si="21"/>
        <v>0</v>
      </c>
      <c r="Q185" s="149">
        <v>1.273E-2</v>
      </c>
      <c r="R185" s="149">
        <f t="shared" si="22"/>
        <v>3.4371000000000006E-2</v>
      </c>
      <c r="S185" s="149">
        <v>0</v>
      </c>
      <c r="T185" s="150">
        <f t="shared" si="23"/>
        <v>0</v>
      </c>
      <c r="AR185" s="151" t="s">
        <v>109</v>
      </c>
      <c r="AT185" s="151" t="s">
        <v>195</v>
      </c>
      <c r="AU185" s="151" t="s">
        <v>84</v>
      </c>
      <c r="AY185" s="13" t="s">
        <v>193</v>
      </c>
      <c r="BE185" s="152">
        <f t="shared" si="24"/>
        <v>0</v>
      </c>
      <c r="BF185" s="152">
        <f t="shared" si="25"/>
        <v>0</v>
      </c>
      <c r="BG185" s="152">
        <f t="shared" si="26"/>
        <v>0</v>
      </c>
      <c r="BH185" s="152">
        <f t="shared" si="27"/>
        <v>0</v>
      </c>
      <c r="BI185" s="152">
        <f t="shared" si="28"/>
        <v>0</v>
      </c>
      <c r="BJ185" s="13" t="s">
        <v>84</v>
      </c>
      <c r="BK185" s="152">
        <f t="shared" si="29"/>
        <v>0</v>
      </c>
      <c r="BL185" s="13" t="s">
        <v>109</v>
      </c>
      <c r="BM185" s="151" t="s">
        <v>722</v>
      </c>
    </row>
    <row r="186" spans="2:65" s="1" customFormat="1" ht="24.25" customHeight="1">
      <c r="B186" s="138"/>
      <c r="C186" s="139" t="s">
        <v>427</v>
      </c>
      <c r="D186" s="139" t="s">
        <v>195</v>
      </c>
      <c r="E186" s="140" t="s">
        <v>723</v>
      </c>
      <c r="F186" s="141" t="s">
        <v>724</v>
      </c>
      <c r="G186" s="142" t="s">
        <v>198</v>
      </c>
      <c r="H186" s="143">
        <v>0.75600000000000001</v>
      </c>
      <c r="I186" s="144"/>
      <c r="J186" s="145">
        <f t="shared" si="20"/>
        <v>0</v>
      </c>
      <c r="K186" s="146"/>
      <c r="L186" s="28"/>
      <c r="M186" s="147" t="s">
        <v>1</v>
      </c>
      <c r="N186" s="148" t="s">
        <v>38</v>
      </c>
      <c r="P186" s="149">
        <f t="shared" si="21"/>
        <v>0</v>
      </c>
      <c r="Q186" s="149">
        <v>2.19407</v>
      </c>
      <c r="R186" s="149">
        <f t="shared" si="22"/>
        <v>1.65871692</v>
      </c>
      <c r="S186" s="149">
        <v>0</v>
      </c>
      <c r="T186" s="150">
        <f t="shared" si="23"/>
        <v>0</v>
      </c>
      <c r="AR186" s="151" t="s">
        <v>109</v>
      </c>
      <c r="AT186" s="151" t="s">
        <v>195</v>
      </c>
      <c r="AU186" s="151" t="s">
        <v>84</v>
      </c>
      <c r="AY186" s="13" t="s">
        <v>193</v>
      </c>
      <c r="BE186" s="152">
        <f t="shared" si="24"/>
        <v>0</v>
      </c>
      <c r="BF186" s="152">
        <f t="shared" si="25"/>
        <v>0</v>
      </c>
      <c r="BG186" s="152">
        <f t="shared" si="26"/>
        <v>0</v>
      </c>
      <c r="BH186" s="152">
        <f t="shared" si="27"/>
        <v>0</v>
      </c>
      <c r="BI186" s="152">
        <f t="shared" si="28"/>
        <v>0</v>
      </c>
      <c r="BJ186" s="13" t="s">
        <v>84</v>
      </c>
      <c r="BK186" s="152">
        <f t="shared" si="29"/>
        <v>0</v>
      </c>
      <c r="BL186" s="13" t="s">
        <v>109</v>
      </c>
      <c r="BM186" s="151" t="s">
        <v>725</v>
      </c>
    </row>
    <row r="187" spans="2:65" s="1" customFormat="1" ht="24.25" customHeight="1">
      <c r="B187" s="138"/>
      <c r="C187" s="139" t="s">
        <v>431</v>
      </c>
      <c r="D187" s="139" t="s">
        <v>195</v>
      </c>
      <c r="E187" s="140" t="s">
        <v>726</v>
      </c>
      <c r="F187" s="141" t="s">
        <v>727</v>
      </c>
      <c r="G187" s="142" t="s">
        <v>198</v>
      </c>
      <c r="H187" s="143">
        <v>0.75600000000000001</v>
      </c>
      <c r="I187" s="144"/>
      <c r="J187" s="145">
        <f t="shared" si="20"/>
        <v>0</v>
      </c>
      <c r="K187" s="146"/>
      <c r="L187" s="28"/>
      <c r="M187" s="147" t="s">
        <v>1</v>
      </c>
      <c r="N187" s="148" t="s">
        <v>38</v>
      </c>
      <c r="P187" s="149">
        <f t="shared" si="21"/>
        <v>0</v>
      </c>
      <c r="Q187" s="149">
        <v>0.04</v>
      </c>
      <c r="R187" s="149">
        <f t="shared" si="22"/>
        <v>3.024E-2</v>
      </c>
      <c r="S187" s="149">
        <v>0</v>
      </c>
      <c r="T187" s="150">
        <f t="shared" si="23"/>
        <v>0</v>
      </c>
      <c r="AR187" s="151" t="s">
        <v>109</v>
      </c>
      <c r="AT187" s="151" t="s">
        <v>195</v>
      </c>
      <c r="AU187" s="151" t="s">
        <v>84</v>
      </c>
      <c r="AY187" s="13" t="s">
        <v>193</v>
      </c>
      <c r="BE187" s="152">
        <f t="shared" si="24"/>
        <v>0</v>
      </c>
      <c r="BF187" s="152">
        <f t="shared" si="25"/>
        <v>0</v>
      </c>
      <c r="BG187" s="152">
        <f t="shared" si="26"/>
        <v>0</v>
      </c>
      <c r="BH187" s="152">
        <f t="shared" si="27"/>
        <v>0</v>
      </c>
      <c r="BI187" s="152">
        <f t="shared" si="28"/>
        <v>0</v>
      </c>
      <c r="BJ187" s="13" t="s">
        <v>84</v>
      </c>
      <c r="BK187" s="152">
        <f t="shared" si="29"/>
        <v>0</v>
      </c>
      <c r="BL187" s="13" t="s">
        <v>109</v>
      </c>
      <c r="BM187" s="151" t="s">
        <v>728</v>
      </c>
    </row>
    <row r="188" spans="2:65" s="1" customFormat="1" ht="21.75" customHeight="1">
      <c r="B188" s="138"/>
      <c r="C188" s="139" t="s">
        <v>435</v>
      </c>
      <c r="D188" s="139" t="s">
        <v>195</v>
      </c>
      <c r="E188" s="140" t="s">
        <v>729</v>
      </c>
      <c r="F188" s="141" t="s">
        <v>730</v>
      </c>
      <c r="G188" s="142" t="s">
        <v>234</v>
      </c>
      <c r="H188" s="143">
        <v>1.137</v>
      </c>
      <c r="I188" s="144"/>
      <c r="J188" s="145">
        <f t="shared" si="20"/>
        <v>0</v>
      </c>
      <c r="K188" s="146"/>
      <c r="L188" s="28"/>
      <c r="M188" s="147" t="s">
        <v>1</v>
      </c>
      <c r="N188" s="148" t="s">
        <v>38</v>
      </c>
      <c r="P188" s="149">
        <f t="shared" si="21"/>
        <v>0</v>
      </c>
      <c r="Q188" s="149">
        <v>4.1200000000000001E-2</v>
      </c>
      <c r="R188" s="149">
        <f t="shared" si="22"/>
        <v>4.6844400000000001E-2</v>
      </c>
      <c r="S188" s="149">
        <v>0</v>
      </c>
      <c r="T188" s="150">
        <f t="shared" si="23"/>
        <v>0</v>
      </c>
      <c r="AR188" s="151" t="s">
        <v>109</v>
      </c>
      <c r="AT188" s="151" t="s">
        <v>195</v>
      </c>
      <c r="AU188" s="151" t="s">
        <v>84</v>
      </c>
      <c r="AY188" s="13" t="s">
        <v>193</v>
      </c>
      <c r="BE188" s="152">
        <f t="shared" si="24"/>
        <v>0</v>
      </c>
      <c r="BF188" s="152">
        <f t="shared" si="25"/>
        <v>0</v>
      </c>
      <c r="BG188" s="152">
        <f t="shared" si="26"/>
        <v>0</v>
      </c>
      <c r="BH188" s="152">
        <f t="shared" si="27"/>
        <v>0</v>
      </c>
      <c r="BI188" s="152">
        <f t="shared" si="28"/>
        <v>0</v>
      </c>
      <c r="BJ188" s="13" t="s">
        <v>84</v>
      </c>
      <c r="BK188" s="152">
        <f t="shared" si="29"/>
        <v>0</v>
      </c>
      <c r="BL188" s="13" t="s">
        <v>109</v>
      </c>
      <c r="BM188" s="151" t="s">
        <v>731</v>
      </c>
    </row>
    <row r="189" spans="2:65" s="11" customFormat="1" ht="22.75" customHeight="1">
      <c r="B189" s="126"/>
      <c r="D189" s="127" t="s">
        <v>71</v>
      </c>
      <c r="E189" s="136" t="s">
        <v>163</v>
      </c>
      <c r="F189" s="136" t="s">
        <v>732</v>
      </c>
      <c r="I189" s="129"/>
      <c r="J189" s="137">
        <f>BK189</f>
        <v>0</v>
      </c>
      <c r="L189" s="126"/>
      <c r="M189" s="131"/>
      <c r="P189" s="132">
        <f>SUM(P190:P193)</f>
        <v>0</v>
      </c>
      <c r="R189" s="132">
        <f>SUM(R190:R193)</f>
        <v>5.2320000000000005E-2</v>
      </c>
      <c r="T189" s="133">
        <f>SUM(T190:T193)</f>
        <v>0</v>
      </c>
      <c r="AR189" s="127" t="s">
        <v>76</v>
      </c>
      <c r="AT189" s="134" t="s">
        <v>71</v>
      </c>
      <c r="AU189" s="134" t="s">
        <v>76</v>
      </c>
      <c r="AY189" s="127" t="s">
        <v>193</v>
      </c>
      <c r="BK189" s="135">
        <f>SUM(BK190:BK193)</f>
        <v>0</v>
      </c>
    </row>
    <row r="190" spans="2:65" s="1" customFormat="1" ht="24.25" customHeight="1">
      <c r="B190" s="138"/>
      <c r="C190" s="139" t="s">
        <v>440</v>
      </c>
      <c r="D190" s="139" t="s">
        <v>195</v>
      </c>
      <c r="E190" s="140" t="s">
        <v>733</v>
      </c>
      <c r="F190" s="141" t="s">
        <v>734</v>
      </c>
      <c r="G190" s="142" t="s">
        <v>257</v>
      </c>
      <c r="H190" s="143">
        <v>17.600000000000001</v>
      </c>
      <c r="I190" s="144"/>
      <c r="J190" s="145">
        <f>ROUND(I190*H190,2)</f>
        <v>0</v>
      </c>
      <c r="K190" s="146"/>
      <c r="L190" s="28"/>
      <c r="M190" s="147" t="s">
        <v>1</v>
      </c>
      <c r="N190" s="148" t="s">
        <v>38</v>
      </c>
      <c r="P190" s="149">
        <f>O190*H190</f>
        <v>0</v>
      </c>
      <c r="Q190" s="149">
        <v>1.0000000000000001E-5</v>
      </c>
      <c r="R190" s="149">
        <f>Q190*H190</f>
        <v>1.7600000000000002E-4</v>
      </c>
      <c r="S190" s="149">
        <v>0</v>
      </c>
      <c r="T190" s="150">
        <f>S190*H190</f>
        <v>0</v>
      </c>
      <c r="AR190" s="151" t="s">
        <v>109</v>
      </c>
      <c r="AT190" s="151" t="s">
        <v>195</v>
      </c>
      <c r="AU190" s="151" t="s">
        <v>84</v>
      </c>
      <c r="AY190" s="13" t="s">
        <v>193</v>
      </c>
      <c r="BE190" s="152">
        <f>IF(N190="základná",J190,0)</f>
        <v>0</v>
      </c>
      <c r="BF190" s="152">
        <f>IF(N190="znížená",J190,0)</f>
        <v>0</v>
      </c>
      <c r="BG190" s="152">
        <f>IF(N190="zákl. prenesená",J190,0)</f>
        <v>0</v>
      </c>
      <c r="BH190" s="152">
        <f>IF(N190="zníž. prenesená",J190,0)</f>
        <v>0</v>
      </c>
      <c r="BI190" s="152">
        <f>IF(N190="nulová",J190,0)</f>
        <v>0</v>
      </c>
      <c r="BJ190" s="13" t="s">
        <v>84</v>
      </c>
      <c r="BK190" s="152">
        <f>ROUND(I190*H190,2)</f>
        <v>0</v>
      </c>
      <c r="BL190" s="13" t="s">
        <v>109</v>
      </c>
      <c r="BM190" s="151" t="s">
        <v>735</v>
      </c>
    </row>
    <row r="191" spans="2:65" s="1" customFormat="1" ht="33" customHeight="1">
      <c r="B191" s="138"/>
      <c r="C191" s="153" t="s">
        <v>444</v>
      </c>
      <c r="D191" s="153" t="s">
        <v>236</v>
      </c>
      <c r="E191" s="154" t="s">
        <v>736</v>
      </c>
      <c r="F191" s="155" t="s">
        <v>737</v>
      </c>
      <c r="G191" s="156" t="s">
        <v>319</v>
      </c>
      <c r="H191" s="157">
        <v>17.600000000000001</v>
      </c>
      <c r="I191" s="158"/>
      <c r="J191" s="159">
        <f>ROUND(I191*H191,2)</f>
        <v>0</v>
      </c>
      <c r="K191" s="160"/>
      <c r="L191" s="161"/>
      <c r="M191" s="162" t="s">
        <v>1</v>
      </c>
      <c r="N191" s="163" t="s">
        <v>38</v>
      </c>
      <c r="P191" s="149">
        <f>O191*H191</f>
        <v>0</v>
      </c>
      <c r="Q191" s="149">
        <v>2.7399999999999998E-3</v>
      </c>
      <c r="R191" s="149">
        <f>Q191*H191</f>
        <v>4.8224000000000003E-2</v>
      </c>
      <c r="S191" s="149">
        <v>0</v>
      </c>
      <c r="T191" s="150">
        <f>S191*H191</f>
        <v>0</v>
      </c>
      <c r="AR191" s="151" t="s">
        <v>163</v>
      </c>
      <c r="AT191" s="151" t="s">
        <v>236</v>
      </c>
      <c r="AU191" s="151" t="s">
        <v>84</v>
      </c>
      <c r="AY191" s="13" t="s">
        <v>193</v>
      </c>
      <c r="BE191" s="152">
        <f>IF(N191="základná",J191,0)</f>
        <v>0</v>
      </c>
      <c r="BF191" s="152">
        <f>IF(N191="znížená",J191,0)</f>
        <v>0</v>
      </c>
      <c r="BG191" s="152">
        <f>IF(N191="zákl. prenesená",J191,0)</f>
        <v>0</v>
      </c>
      <c r="BH191" s="152">
        <f>IF(N191="zníž. prenesená",J191,0)</f>
        <v>0</v>
      </c>
      <c r="BI191" s="152">
        <f>IF(N191="nulová",J191,0)</f>
        <v>0</v>
      </c>
      <c r="BJ191" s="13" t="s">
        <v>84</v>
      </c>
      <c r="BK191" s="152">
        <f>ROUND(I191*H191,2)</f>
        <v>0</v>
      </c>
      <c r="BL191" s="13" t="s">
        <v>109</v>
      </c>
      <c r="BM191" s="151" t="s">
        <v>738</v>
      </c>
    </row>
    <row r="192" spans="2:65" s="1" customFormat="1" ht="16.5" customHeight="1">
      <c r="B192" s="138"/>
      <c r="C192" s="139" t="s">
        <v>448</v>
      </c>
      <c r="D192" s="139" t="s">
        <v>195</v>
      </c>
      <c r="E192" s="140" t="s">
        <v>739</v>
      </c>
      <c r="F192" s="141" t="s">
        <v>740</v>
      </c>
      <c r="G192" s="142" t="s">
        <v>319</v>
      </c>
      <c r="H192" s="143">
        <v>4</v>
      </c>
      <c r="I192" s="144"/>
      <c r="J192" s="145">
        <f>ROUND(I192*H192,2)</f>
        <v>0</v>
      </c>
      <c r="K192" s="146"/>
      <c r="L192" s="28"/>
      <c r="M192" s="147" t="s">
        <v>1</v>
      </c>
      <c r="N192" s="148" t="s">
        <v>38</v>
      </c>
      <c r="P192" s="149">
        <f>O192*H192</f>
        <v>0</v>
      </c>
      <c r="Q192" s="149">
        <v>5.0000000000000002E-5</v>
      </c>
      <c r="R192" s="149">
        <f>Q192*H192</f>
        <v>2.0000000000000001E-4</v>
      </c>
      <c r="S192" s="149">
        <v>0</v>
      </c>
      <c r="T192" s="150">
        <f>S192*H192</f>
        <v>0</v>
      </c>
      <c r="AR192" s="151" t="s">
        <v>109</v>
      </c>
      <c r="AT192" s="151" t="s">
        <v>195</v>
      </c>
      <c r="AU192" s="151" t="s">
        <v>84</v>
      </c>
      <c r="AY192" s="13" t="s">
        <v>193</v>
      </c>
      <c r="BE192" s="152">
        <f>IF(N192="základná",J192,0)</f>
        <v>0</v>
      </c>
      <c r="BF192" s="152">
        <f>IF(N192="znížená",J192,0)</f>
        <v>0</v>
      </c>
      <c r="BG192" s="152">
        <f>IF(N192="zákl. prenesená",J192,0)</f>
        <v>0</v>
      </c>
      <c r="BH192" s="152">
        <f>IF(N192="zníž. prenesená",J192,0)</f>
        <v>0</v>
      </c>
      <c r="BI192" s="152">
        <f>IF(N192="nulová",J192,0)</f>
        <v>0</v>
      </c>
      <c r="BJ192" s="13" t="s">
        <v>84</v>
      </c>
      <c r="BK192" s="152">
        <f>ROUND(I192*H192,2)</f>
        <v>0</v>
      </c>
      <c r="BL192" s="13" t="s">
        <v>109</v>
      </c>
      <c r="BM192" s="151" t="s">
        <v>741</v>
      </c>
    </row>
    <row r="193" spans="2:65" s="1" customFormat="1" ht="24.25" customHeight="1">
      <c r="B193" s="138"/>
      <c r="C193" s="153" t="s">
        <v>452</v>
      </c>
      <c r="D193" s="153" t="s">
        <v>236</v>
      </c>
      <c r="E193" s="154" t="s">
        <v>742</v>
      </c>
      <c r="F193" s="155" t="s">
        <v>3585</v>
      </c>
      <c r="G193" s="156" t="s">
        <v>319</v>
      </c>
      <c r="H193" s="157">
        <v>4</v>
      </c>
      <c r="I193" s="158"/>
      <c r="J193" s="159">
        <f>ROUND(I193*H193,2)</f>
        <v>0</v>
      </c>
      <c r="K193" s="160"/>
      <c r="L193" s="161"/>
      <c r="M193" s="162" t="s">
        <v>1</v>
      </c>
      <c r="N193" s="163" t="s">
        <v>38</v>
      </c>
      <c r="P193" s="149">
        <f>O193*H193</f>
        <v>0</v>
      </c>
      <c r="Q193" s="149">
        <v>9.3000000000000005E-4</v>
      </c>
      <c r="R193" s="149">
        <f>Q193*H193</f>
        <v>3.7200000000000002E-3</v>
      </c>
      <c r="S193" s="149">
        <v>0</v>
      </c>
      <c r="T193" s="150">
        <f>S193*H193</f>
        <v>0</v>
      </c>
      <c r="AR193" s="151" t="s">
        <v>163</v>
      </c>
      <c r="AT193" s="151" t="s">
        <v>236</v>
      </c>
      <c r="AU193" s="151" t="s">
        <v>84</v>
      </c>
      <c r="AY193" s="13" t="s">
        <v>193</v>
      </c>
      <c r="BE193" s="152">
        <f>IF(N193="základná",J193,0)</f>
        <v>0</v>
      </c>
      <c r="BF193" s="152">
        <f>IF(N193="znížená",J193,0)</f>
        <v>0</v>
      </c>
      <c r="BG193" s="152">
        <f>IF(N193="zákl. prenesená",J193,0)</f>
        <v>0</v>
      </c>
      <c r="BH193" s="152">
        <f>IF(N193="zníž. prenesená",J193,0)</f>
        <v>0</v>
      </c>
      <c r="BI193" s="152">
        <f>IF(N193="nulová",J193,0)</f>
        <v>0</v>
      </c>
      <c r="BJ193" s="13" t="s">
        <v>84</v>
      </c>
      <c r="BK193" s="152">
        <f>ROUND(I193*H193,2)</f>
        <v>0</v>
      </c>
      <c r="BL193" s="13" t="s">
        <v>109</v>
      </c>
      <c r="BM193" s="151" t="s">
        <v>743</v>
      </c>
    </row>
    <row r="194" spans="2:65" s="11" customFormat="1" ht="22.75" customHeight="1">
      <c r="B194" s="126"/>
      <c r="D194" s="127" t="s">
        <v>71</v>
      </c>
      <c r="E194" s="136" t="s">
        <v>221</v>
      </c>
      <c r="F194" s="136" t="s">
        <v>456</v>
      </c>
      <c r="I194" s="129"/>
      <c r="J194" s="137">
        <f>BK194</f>
        <v>0</v>
      </c>
      <c r="L194" s="126"/>
      <c r="M194" s="131"/>
      <c r="P194" s="132">
        <f>SUM(P195:P196)</f>
        <v>0</v>
      </c>
      <c r="R194" s="132">
        <f>SUM(R195:R196)</f>
        <v>5.4655999999999996E-2</v>
      </c>
      <c r="T194" s="133">
        <f>SUM(T195:T196)</f>
        <v>0</v>
      </c>
      <c r="AR194" s="127" t="s">
        <v>76</v>
      </c>
      <c r="AT194" s="134" t="s">
        <v>71</v>
      </c>
      <c r="AU194" s="134" t="s">
        <v>76</v>
      </c>
      <c r="AY194" s="127" t="s">
        <v>193</v>
      </c>
      <c r="BK194" s="135">
        <f>SUM(BK195:BK196)</f>
        <v>0</v>
      </c>
    </row>
    <row r="195" spans="2:65" s="1" customFormat="1" ht="24.25" customHeight="1">
      <c r="B195" s="138"/>
      <c r="C195" s="139" t="s">
        <v>457</v>
      </c>
      <c r="D195" s="139" t="s">
        <v>195</v>
      </c>
      <c r="E195" s="140" t="s">
        <v>744</v>
      </c>
      <c r="F195" s="141" t="s">
        <v>745</v>
      </c>
      <c r="G195" s="142" t="s">
        <v>239</v>
      </c>
      <c r="H195" s="143">
        <v>44.4</v>
      </c>
      <c r="I195" s="144"/>
      <c r="J195" s="145">
        <f>ROUND(I195*H195,2)</f>
        <v>0</v>
      </c>
      <c r="K195" s="146"/>
      <c r="L195" s="28"/>
      <c r="M195" s="147" t="s">
        <v>1</v>
      </c>
      <c r="N195" s="148" t="s">
        <v>38</v>
      </c>
      <c r="P195" s="149">
        <f>O195*H195</f>
        <v>0</v>
      </c>
      <c r="Q195" s="149">
        <v>2.4000000000000001E-4</v>
      </c>
      <c r="R195" s="149">
        <f>Q195*H195</f>
        <v>1.0656000000000001E-2</v>
      </c>
      <c r="S195" s="149">
        <v>0</v>
      </c>
      <c r="T195" s="150">
        <f>S195*H195</f>
        <v>0</v>
      </c>
      <c r="AR195" s="151" t="s">
        <v>109</v>
      </c>
      <c r="AT195" s="151" t="s">
        <v>195</v>
      </c>
      <c r="AU195" s="151" t="s">
        <v>84</v>
      </c>
      <c r="AY195" s="13" t="s">
        <v>193</v>
      </c>
      <c r="BE195" s="152">
        <f>IF(N195="základná",J195,0)</f>
        <v>0</v>
      </c>
      <c r="BF195" s="152">
        <f>IF(N195="znížená",J195,0)</f>
        <v>0</v>
      </c>
      <c r="BG195" s="152">
        <f>IF(N195="zákl. prenesená",J195,0)</f>
        <v>0</v>
      </c>
      <c r="BH195" s="152">
        <f>IF(N195="zníž. prenesená",J195,0)</f>
        <v>0</v>
      </c>
      <c r="BI195" s="152">
        <f>IF(N195="nulová",J195,0)</f>
        <v>0</v>
      </c>
      <c r="BJ195" s="13" t="s">
        <v>84</v>
      </c>
      <c r="BK195" s="152">
        <f>ROUND(I195*H195,2)</f>
        <v>0</v>
      </c>
      <c r="BL195" s="13" t="s">
        <v>109</v>
      </c>
      <c r="BM195" s="151" t="s">
        <v>746</v>
      </c>
    </row>
    <row r="196" spans="2:65" s="1" customFormat="1" ht="16.5" customHeight="1">
      <c r="B196" s="138"/>
      <c r="C196" s="153" t="s">
        <v>461</v>
      </c>
      <c r="D196" s="153" t="s">
        <v>236</v>
      </c>
      <c r="E196" s="154" t="s">
        <v>747</v>
      </c>
      <c r="F196" s="155" t="s">
        <v>748</v>
      </c>
      <c r="G196" s="156" t="s">
        <v>296</v>
      </c>
      <c r="H196" s="157">
        <v>4.3999999999999997E-2</v>
      </c>
      <c r="I196" s="158"/>
      <c r="J196" s="159">
        <f>ROUND(I196*H196,2)</f>
        <v>0</v>
      </c>
      <c r="K196" s="160"/>
      <c r="L196" s="161"/>
      <c r="M196" s="162" t="s">
        <v>1</v>
      </c>
      <c r="N196" s="163" t="s">
        <v>38</v>
      </c>
      <c r="P196" s="149">
        <f>O196*H196</f>
        <v>0</v>
      </c>
      <c r="Q196" s="149">
        <v>1</v>
      </c>
      <c r="R196" s="149">
        <f>Q196*H196</f>
        <v>4.3999999999999997E-2</v>
      </c>
      <c r="S196" s="149">
        <v>0</v>
      </c>
      <c r="T196" s="150">
        <f>S196*H196</f>
        <v>0</v>
      </c>
      <c r="AR196" s="151" t="s">
        <v>163</v>
      </c>
      <c r="AT196" s="151" t="s">
        <v>236</v>
      </c>
      <c r="AU196" s="151" t="s">
        <v>84</v>
      </c>
      <c r="AY196" s="13" t="s">
        <v>193</v>
      </c>
      <c r="BE196" s="152">
        <f>IF(N196="základná",J196,0)</f>
        <v>0</v>
      </c>
      <c r="BF196" s="152">
        <f>IF(N196="znížená",J196,0)</f>
        <v>0</v>
      </c>
      <c r="BG196" s="152">
        <f>IF(N196="zákl. prenesená",J196,0)</f>
        <v>0</v>
      </c>
      <c r="BH196" s="152">
        <f>IF(N196="zníž. prenesená",J196,0)</f>
        <v>0</v>
      </c>
      <c r="BI196" s="152">
        <f>IF(N196="nulová",J196,0)</f>
        <v>0</v>
      </c>
      <c r="BJ196" s="13" t="s">
        <v>84</v>
      </c>
      <c r="BK196" s="152">
        <f>ROUND(I196*H196,2)</f>
        <v>0</v>
      </c>
      <c r="BL196" s="13" t="s">
        <v>109</v>
      </c>
      <c r="BM196" s="151" t="s">
        <v>749</v>
      </c>
    </row>
    <row r="197" spans="2:65" s="11" customFormat="1" ht="22.75" customHeight="1">
      <c r="B197" s="126"/>
      <c r="D197" s="127" t="s">
        <v>71</v>
      </c>
      <c r="E197" s="136" t="s">
        <v>477</v>
      </c>
      <c r="F197" s="136" t="s">
        <v>478</v>
      </c>
      <c r="I197" s="129"/>
      <c r="J197" s="137">
        <f>BK197</f>
        <v>0</v>
      </c>
      <c r="L197" s="126"/>
      <c r="M197" s="131"/>
      <c r="P197" s="132">
        <f>P198</f>
        <v>0</v>
      </c>
      <c r="R197" s="132">
        <f>R198</f>
        <v>0</v>
      </c>
      <c r="T197" s="133">
        <f>T198</f>
        <v>0</v>
      </c>
      <c r="AR197" s="127" t="s">
        <v>76</v>
      </c>
      <c r="AT197" s="134" t="s">
        <v>71</v>
      </c>
      <c r="AU197" s="134" t="s">
        <v>76</v>
      </c>
      <c r="AY197" s="127" t="s">
        <v>193</v>
      </c>
      <c r="BK197" s="135">
        <f>BK198</f>
        <v>0</v>
      </c>
    </row>
    <row r="198" spans="2:65" s="1" customFormat="1" ht="24.25" customHeight="1">
      <c r="B198" s="138"/>
      <c r="C198" s="139" t="s">
        <v>465</v>
      </c>
      <c r="D198" s="139" t="s">
        <v>195</v>
      </c>
      <c r="E198" s="140" t="s">
        <v>750</v>
      </c>
      <c r="F198" s="141" t="s">
        <v>751</v>
      </c>
      <c r="G198" s="142" t="s">
        <v>296</v>
      </c>
      <c r="H198" s="143">
        <v>157.624</v>
      </c>
      <c r="I198" s="144"/>
      <c r="J198" s="145">
        <f>ROUND(I198*H198,2)</f>
        <v>0</v>
      </c>
      <c r="K198" s="146"/>
      <c r="L198" s="28"/>
      <c r="M198" s="147" t="s">
        <v>1</v>
      </c>
      <c r="N198" s="148" t="s">
        <v>38</v>
      </c>
      <c r="P198" s="149">
        <f>O198*H198</f>
        <v>0</v>
      </c>
      <c r="Q198" s="149">
        <v>0</v>
      </c>
      <c r="R198" s="149">
        <f>Q198*H198</f>
        <v>0</v>
      </c>
      <c r="S198" s="149">
        <v>0</v>
      </c>
      <c r="T198" s="150">
        <f>S198*H198</f>
        <v>0</v>
      </c>
      <c r="AR198" s="151" t="s">
        <v>109</v>
      </c>
      <c r="AT198" s="151" t="s">
        <v>195</v>
      </c>
      <c r="AU198" s="151" t="s">
        <v>84</v>
      </c>
      <c r="AY198" s="13" t="s">
        <v>193</v>
      </c>
      <c r="BE198" s="152">
        <f>IF(N198="základná",J198,0)</f>
        <v>0</v>
      </c>
      <c r="BF198" s="152">
        <f>IF(N198="znížená",J198,0)</f>
        <v>0</v>
      </c>
      <c r="BG198" s="152">
        <f>IF(N198="zákl. prenesená",J198,0)</f>
        <v>0</v>
      </c>
      <c r="BH198" s="152">
        <f>IF(N198="zníž. prenesená",J198,0)</f>
        <v>0</v>
      </c>
      <c r="BI198" s="152">
        <f>IF(N198="nulová",J198,0)</f>
        <v>0</v>
      </c>
      <c r="BJ198" s="13" t="s">
        <v>84</v>
      </c>
      <c r="BK198" s="152">
        <f>ROUND(I198*H198,2)</f>
        <v>0</v>
      </c>
      <c r="BL198" s="13" t="s">
        <v>109</v>
      </c>
      <c r="BM198" s="151" t="s">
        <v>752</v>
      </c>
    </row>
    <row r="199" spans="2:65" s="11" customFormat="1" ht="26" customHeight="1">
      <c r="B199" s="126"/>
      <c r="D199" s="127" t="s">
        <v>71</v>
      </c>
      <c r="E199" s="128" t="s">
        <v>483</v>
      </c>
      <c r="F199" s="128" t="s">
        <v>484</v>
      </c>
      <c r="I199" s="129"/>
      <c r="J199" s="130">
        <f>BK199</f>
        <v>0</v>
      </c>
      <c r="L199" s="126"/>
      <c r="M199" s="131"/>
      <c r="P199" s="132">
        <f>P200+P209+P213+P222+P225+P236+P250+P266+P270</f>
        <v>0</v>
      </c>
      <c r="R199" s="132">
        <f>R200+R209+R213+R222+R225+R236+R250+R266+R270</f>
        <v>3.3520502600000004</v>
      </c>
      <c r="T199" s="133">
        <f>T200+T209+T213+T222+T225+T236+T250+T266+T270</f>
        <v>0.62239999999999995</v>
      </c>
      <c r="AR199" s="127" t="s">
        <v>84</v>
      </c>
      <c r="AT199" s="134" t="s">
        <v>71</v>
      </c>
      <c r="AU199" s="134" t="s">
        <v>72</v>
      </c>
      <c r="AY199" s="127" t="s">
        <v>193</v>
      </c>
      <c r="BK199" s="135">
        <f>BK200+BK209+BK213+BK222+BK225+BK236+BK250+BK266+BK270</f>
        <v>0</v>
      </c>
    </row>
    <row r="200" spans="2:65" s="11" customFormat="1" ht="22.75" customHeight="1">
      <c r="B200" s="126"/>
      <c r="D200" s="127" t="s">
        <v>71</v>
      </c>
      <c r="E200" s="136" t="s">
        <v>485</v>
      </c>
      <c r="F200" s="136" t="s">
        <v>486</v>
      </c>
      <c r="I200" s="129"/>
      <c r="J200" s="137">
        <f>BK200</f>
        <v>0</v>
      </c>
      <c r="L200" s="126"/>
      <c r="M200" s="131"/>
      <c r="P200" s="132">
        <f>SUM(P201:P208)</f>
        <v>0</v>
      </c>
      <c r="R200" s="132">
        <f>SUM(R201:R208)</f>
        <v>0.22435543999999996</v>
      </c>
      <c r="T200" s="133">
        <f>SUM(T201:T208)</f>
        <v>0</v>
      </c>
      <c r="AR200" s="127" t="s">
        <v>84</v>
      </c>
      <c r="AT200" s="134" t="s">
        <v>71</v>
      </c>
      <c r="AU200" s="134" t="s">
        <v>76</v>
      </c>
      <c r="AY200" s="127" t="s">
        <v>193</v>
      </c>
      <c r="BK200" s="135">
        <f>SUM(BK201:BK208)</f>
        <v>0</v>
      </c>
    </row>
    <row r="201" spans="2:65" s="1" customFormat="1" ht="24.25" customHeight="1">
      <c r="B201" s="138"/>
      <c r="C201" s="139" t="s">
        <v>469</v>
      </c>
      <c r="D201" s="139" t="s">
        <v>195</v>
      </c>
      <c r="E201" s="140" t="s">
        <v>488</v>
      </c>
      <c r="F201" s="141" t="s">
        <v>489</v>
      </c>
      <c r="G201" s="142" t="s">
        <v>234</v>
      </c>
      <c r="H201" s="143">
        <v>21</v>
      </c>
      <c r="I201" s="144"/>
      <c r="J201" s="145">
        <f t="shared" ref="J201:J208" si="30">ROUND(I201*H201,2)</f>
        <v>0</v>
      </c>
      <c r="K201" s="146"/>
      <c r="L201" s="28"/>
      <c r="M201" s="147" t="s">
        <v>1</v>
      </c>
      <c r="N201" s="148" t="s">
        <v>38</v>
      </c>
      <c r="P201" s="149">
        <f t="shared" ref="P201:P208" si="31">O201*H201</f>
        <v>0</v>
      </c>
      <c r="Q201" s="149">
        <v>0</v>
      </c>
      <c r="R201" s="149">
        <f t="shared" ref="R201:R208" si="32">Q201*H201</f>
        <v>0</v>
      </c>
      <c r="S201" s="149">
        <v>0</v>
      </c>
      <c r="T201" s="150">
        <f t="shared" ref="T201:T208" si="33">S201*H201</f>
        <v>0</v>
      </c>
      <c r="AR201" s="151" t="s">
        <v>98</v>
      </c>
      <c r="AT201" s="151" t="s">
        <v>195</v>
      </c>
      <c r="AU201" s="151" t="s">
        <v>84</v>
      </c>
      <c r="AY201" s="13" t="s">
        <v>193</v>
      </c>
      <c r="BE201" s="152">
        <f t="shared" ref="BE201:BE208" si="34">IF(N201="základná",J201,0)</f>
        <v>0</v>
      </c>
      <c r="BF201" s="152">
        <f t="shared" ref="BF201:BF208" si="35">IF(N201="znížená",J201,0)</f>
        <v>0</v>
      </c>
      <c r="BG201" s="152">
        <f t="shared" ref="BG201:BG208" si="36">IF(N201="zákl. prenesená",J201,0)</f>
        <v>0</v>
      </c>
      <c r="BH201" s="152">
        <f t="shared" ref="BH201:BH208" si="37">IF(N201="zníž. prenesená",J201,0)</f>
        <v>0</v>
      </c>
      <c r="BI201" s="152">
        <f t="shared" ref="BI201:BI208" si="38">IF(N201="nulová",J201,0)</f>
        <v>0</v>
      </c>
      <c r="BJ201" s="13" t="s">
        <v>84</v>
      </c>
      <c r="BK201" s="152">
        <f t="shared" ref="BK201:BK208" si="39">ROUND(I201*H201,2)</f>
        <v>0</v>
      </c>
      <c r="BL201" s="13" t="s">
        <v>98</v>
      </c>
      <c r="BM201" s="151" t="s">
        <v>753</v>
      </c>
    </row>
    <row r="202" spans="2:65" s="1" customFormat="1" ht="24.25" customHeight="1">
      <c r="B202" s="138"/>
      <c r="C202" s="139" t="s">
        <v>473</v>
      </c>
      <c r="D202" s="139" t="s">
        <v>195</v>
      </c>
      <c r="E202" s="140" t="s">
        <v>496</v>
      </c>
      <c r="F202" s="141" t="s">
        <v>497</v>
      </c>
      <c r="G202" s="142" t="s">
        <v>234</v>
      </c>
      <c r="H202" s="143">
        <v>94.98</v>
      </c>
      <c r="I202" s="144"/>
      <c r="J202" s="145">
        <f t="shared" si="30"/>
        <v>0</v>
      </c>
      <c r="K202" s="146"/>
      <c r="L202" s="28"/>
      <c r="M202" s="147" t="s">
        <v>1</v>
      </c>
      <c r="N202" s="148" t="s">
        <v>38</v>
      </c>
      <c r="P202" s="149">
        <f t="shared" si="31"/>
        <v>0</v>
      </c>
      <c r="Q202" s="149">
        <v>0</v>
      </c>
      <c r="R202" s="149">
        <f t="shared" si="32"/>
        <v>0</v>
      </c>
      <c r="S202" s="149">
        <v>0</v>
      </c>
      <c r="T202" s="150">
        <f t="shared" si="33"/>
        <v>0</v>
      </c>
      <c r="AR202" s="151" t="s">
        <v>98</v>
      </c>
      <c r="AT202" s="151" t="s">
        <v>195</v>
      </c>
      <c r="AU202" s="151" t="s">
        <v>84</v>
      </c>
      <c r="AY202" s="13" t="s">
        <v>193</v>
      </c>
      <c r="BE202" s="152">
        <f t="shared" si="34"/>
        <v>0</v>
      </c>
      <c r="BF202" s="152">
        <f t="shared" si="35"/>
        <v>0</v>
      </c>
      <c r="BG202" s="152">
        <f t="shared" si="36"/>
        <v>0</v>
      </c>
      <c r="BH202" s="152">
        <f t="shared" si="37"/>
        <v>0</v>
      </c>
      <c r="BI202" s="152">
        <f t="shared" si="38"/>
        <v>0</v>
      </c>
      <c r="BJ202" s="13" t="s">
        <v>84</v>
      </c>
      <c r="BK202" s="152">
        <f t="shared" si="39"/>
        <v>0</v>
      </c>
      <c r="BL202" s="13" t="s">
        <v>98</v>
      </c>
      <c r="BM202" s="151" t="s">
        <v>754</v>
      </c>
    </row>
    <row r="203" spans="2:65" s="1" customFormat="1" ht="16.5" customHeight="1">
      <c r="B203" s="138"/>
      <c r="C203" s="153" t="s">
        <v>479</v>
      </c>
      <c r="D203" s="153" t="s">
        <v>236</v>
      </c>
      <c r="E203" s="154" t="s">
        <v>492</v>
      </c>
      <c r="F203" s="155" t="s">
        <v>493</v>
      </c>
      <c r="G203" s="156" t="s">
        <v>296</v>
      </c>
      <c r="H203" s="157">
        <v>4.1000000000000002E-2</v>
      </c>
      <c r="I203" s="158"/>
      <c r="J203" s="159">
        <f t="shared" si="30"/>
        <v>0</v>
      </c>
      <c r="K203" s="160"/>
      <c r="L203" s="161"/>
      <c r="M203" s="162" t="s">
        <v>1</v>
      </c>
      <c r="N203" s="163" t="s">
        <v>38</v>
      </c>
      <c r="P203" s="149">
        <f t="shared" si="31"/>
        <v>0</v>
      </c>
      <c r="Q203" s="149">
        <v>1</v>
      </c>
      <c r="R203" s="149">
        <f t="shared" si="32"/>
        <v>4.1000000000000002E-2</v>
      </c>
      <c r="S203" s="149">
        <v>0</v>
      </c>
      <c r="T203" s="150">
        <f t="shared" si="33"/>
        <v>0</v>
      </c>
      <c r="AR203" s="151" t="s">
        <v>382</v>
      </c>
      <c r="AT203" s="151" t="s">
        <v>236</v>
      </c>
      <c r="AU203" s="151" t="s">
        <v>84</v>
      </c>
      <c r="AY203" s="13" t="s">
        <v>193</v>
      </c>
      <c r="BE203" s="152">
        <f t="shared" si="34"/>
        <v>0</v>
      </c>
      <c r="BF203" s="152">
        <f t="shared" si="35"/>
        <v>0</v>
      </c>
      <c r="BG203" s="152">
        <f t="shared" si="36"/>
        <v>0</v>
      </c>
      <c r="BH203" s="152">
        <f t="shared" si="37"/>
        <v>0</v>
      </c>
      <c r="BI203" s="152">
        <f t="shared" si="38"/>
        <v>0</v>
      </c>
      <c r="BJ203" s="13" t="s">
        <v>84</v>
      </c>
      <c r="BK203" s="152">
        <f t="shared" si="39"/>
        <v>0</v>
      </c>
      <c r="BL203" s="13" t="s">
        <v>98</v>
      </c>
      <c r="BM203" s="151" t="s">
        <v>755</v>
      </c>
    </row>
    <row r="204" spans="2:65" s="1" customFormat="1" ht="37.75" customHeight="1">
      <c r="B204" s="138"/>
      <c r="C204" s="139" t="s">
        <v>487</v>
      </c>
      <c r="D204" s="139" t="s">
        <v>195</v>
      </c>
      <c r="E204" s="140" t="s">
        <v>508</v>
      </c>
      <c r="F204" s="141" t="s">
        <v>509</v>
      </c>
      <c r="G204" s="142" t="s">
        <v>234</v>
      </c>
      <c r="H204" s="143">
        <v>94.98</v>
      </c>
      <c r="I204" s="144"/>
      <c r="J204" s="145">
        <f t="shared" si="30"/>
        <v>0</v>
      </c>
      <c r="K204" s="146"/>
      <c r="L204" s="28"/>
      <c r="M204" s="147" t="s">
        <v>1</v>
      </c>
      <c r="N204" s="148" t="s">
        <v>38</v>
      </c>
      <c r="P204" s="149">
        <f t="shared" si="31"/>
        <v>0</v>
      </c>
      <c r="Q204" s="149">
        <v>2.0000000000000002E-5</v>
      </c>
      <c r="R204" s="149">
        <f t="shared" si="32"/>
        <v>1.8996000000000002E-3</v>
      </c>
      <c r="S204" s="149">
        <v>0</v>
      </c>
      <c r="T204" s="150">
        <f t="shared" si="33"/>
        <v>0</v>
      </c>
      <c r="AR204" s="151" t="s">
        <v>98</v>
      </c>
      <c r="AT204" s="151" t="s">
        <v>195</v>
      </c>
      <c r="AU204" s="151" t="s">
        <v>84</v>
      </c>
      <c r="AY204" s="13" t="s">
        <v>193</v>
      </c>
      <c r="BE204" s="152">
        <f t="shared" si="34"/>
        <v>0</v>
      </c>
      <c r="BF204" s="152">
        <f t="shared" si="35"/>
        <v>0</v>
      </c>
      <c r="BG204" s="152">
        <f t="shared" si="36"/>
        <v>0</v>
      </c>
      <c r="BH204" s="152">
        <f t="shared" si="37"/>
        <v>0</v>
      </c>
      <c r="BI204" s="152">
        <f t="shared" si="38"/>
        <v>0</v>
      </c>
      <c r="BJ204" s="13" t="s">
        <v>84</v>
      </c>
      <c r="BK204" s="152">
        <f t="shared" si="39"/>
        <v>0</v>
      </c>
      <c r="BL204" s="13" t="s">
        <v>98</v>
      </c>
      <c r="BM204" s="151" t="s">
        <v>756</v>
      </c>
    </row>
    <row r="205" spans="2:65" s="1" customFormat="1" ht="16.5" customHeight="1">
      <c r="B205" s="138"/>
      <c r="C205" s="153" t="s">
        <v>491</v>
      </c>
      <c r="D205" s="153" t="s">
        <v>236</v>
      </c>
      <c r="E205" s="154" t="s">
        <v>504</v>
      </c>
      <c r="F205" s="155" t="s">
        <v>757</v>
      </c>
      <c r="G205" s="156" t="s">
        <v>234</v>
      </c>
      <c r="H205" s="157">
        <v>113.976</v>
      </c>
      <c r="I205" s="158"/>
      <c r="J205" s="159">
        <f t="shared" si="30"/>
        <v>0</v>
      </c>
      <c r="K205" s="160"/>
      <c r="L205" s="161"/>
      <c r="M205" s="162" t="s">
        <v>1</v>
      </c>
      <c r="N205" s="163" t="s">
        <v>38</v>
      </c>
      <c r="P205" s="149">
        <f t="shared" si="31"/>
        <v>0</v>
      </c>
      <c r="Q205" s="149">
        <v>2.0000000000000001E-4</v>
      </c>
      <c r="R205" s="149">
        <f t="shared" si="32"/>
        <v>2.2795200000000002E-2</v>
      </c>
      <c r="S205" s="149">
        <v>0</v>
      </c>
      <c r="T205" s="150">
        <f t="shared" si="33"/>
        <v>0</v>
      </c>
      <c r="AR205" s="151" t="s">
        <v>382</v>
      </c>
      <c r="AT205" s="151" t="s">
        <v>236</v>
      </c>
      <c r="AU205" s="151" t="s">
        <v>84</v>
      </c>
      <c r="AY205" s="13" t="s">
        <v>193</v>
      </c>
      <c r="BE205" s="152">
        <f t="shared" si="34"/>
        <v>0</v>
      </c>
      <c r="BF205" s="152">
        <f t="shared" si="35"/>
        <v>0</v>
      </c>
      <c r="BG205" s="152">
        <f t="shared" si="36"/>
        <v>0</v>
      </c>
      <c r="BH205" s="152">
        <f t="shared" si="37"/>
        <v>0</v>
      </c>
      <c r="BI205" s="152">
        <f t="shared" si="38"/>
        <v>0</v>
      </c>
      <c r="BJ205" s="13" t="s">
        <v>84</v>
      </c>
      <c r="BK205" s="152">
        <f t="shared" si="39"/>
        <v>0</v>
      </c>
      <c r="BL205" s="13" t="s">
        <v>98</v>
      </c>
      <c r="BM205" s="151" t="s">
        <v>758</v>
      </c>
    </row>
    <row r="206" spans="2:65" s="1" customFormat="1" ht="24.25" customHeight="1">
      <c r="B206" s="138"/>
      <c r="C206" s="139" t="s">
        <v>495</v>
      </c>
      <c r="D206" s="139" t="s">
        <v>195</v>
      </c>
      <c r="E206" s="140" t="s">
        <v>512</v>
      </c>
      <c r="F206" s="141" t="s">
        <v>513</v>
      </c>
      <c r="G206" s="142" t="s">
        <v>234</v>
      </c>
      <c r="H206" s="143">
        <v>115.98</v>
      </c>
      <c r="I206" s="144"/>
      <c r="J206" s="145">
        <f t="shared" si="30"/>
        <v>0</v>
      </c>
      <c r="K206" s="146"/>
      <c r="L206" s="28"/>
      <c r="M206" s="147" t="s">
        <v>1</v>
      </c>
      <c r="N206" s="148" t="s">
        <v>38</v>
      </c>
      <c r="P206" s="149">
        <f t="shared" si="31"/>
        <v>0</v>
      </c>
      <c r="Q206" s="149">
        <v>5.4000000000000001E-4</v>
      </c>
      <c r="R206" s="149">
        <f t="shared" si="32"/>
        <v>6.262920000000001E-2</v>
      </c>
      <c r="S206" s="149">
        <v>0</v>
      </c>
      <c r="T206" s="150">
        <f t="shared" si="33"/>
        <v>0</v>
      </c>
      <c r="AR206" s="151" t="s">
        <v>98</v>
      </c>
      <c r="AT206" s="151" t="s">
        <v>195</v>
      </c>
      <c r="AU206" s="151" t="s">
        <v>84</v>
      </c>
      <c r="AY206" s="13" t="s">
        <v>193</v>
      </c>
      <c r="BE206" s="152">
        <f t="shared" si="34"/>
        <v>0</v>
      </c>
      <c r="BF206" s="152">
        <f t="shared" si="35"/>
        <v>0</v>
      </c>
      <c r="BG206" s="152">
        <f t="shared" si="36"/>
        <v>0</v>
      </c>
      <c r="BH206" s="152">
        <f t="shared" si="37"/>
        <v>0</v>
      </c>
      <c r="BI206" s="152">
        <f t="shared" si="38"/>
        <v>0</v>
      </c>
      <c r="BJ206" s="13" t="s">
        <v>84</v>
      </c>
      <c r="BK206" s="152">
        <f t="shared" si="39"/>
        <v>0</v>
      </c>
      <c r="BL206" s="13" t="s">
        <v>98</v>
      </c>
      <c r="BM206" s="151" t="s">
        <v>759</v>
      </c>
    </row>
    <row r="207" spans="2:65" s="1" customFormat="1" ht="24.25" customHeight="1">
      <c r="B207" s="138"/>
      <c r="C207" s="153" t="s">
        <v>499</v>
      </c>
      <c r="D207" s="153" t="s">
        <v>236</v>
      </c>
      <c r="E207" s="154" t="s">
        <v>516</v>
      </c>
      <c r="F207" s="155" t="s">
        <v>517</v>
      </c>
      <c r="G207" s="156" t="s">
        <v>234</v>
      </c>
      <c r="H207" s="157">
        <v>139.17599999999999</v>
      </c>
      <c r="I207" s="158"/>
      <c r="J207" s="159">
        <f t="shared" si="30"/>
        <v>0</v>
      </c>
      <c r="K207" s="160"/>
      <c r="L207" s="161"/>
      <c r="M207" s="162" t="s">
        <v>1</v>
      </c>
      <c r="N207" s="163" t="s">
        <v>38</v>
      </c>
      <c r="P207" s="149">
        <f t="shared" si="31"/>
        <v>0</v>
      </c>
      <c r="Q207" s="149">
        <v>6.8999999999999997E-4</v>
      </c>
      <c r="R207" s="149">
        <f t="shared" si="32"/>
        <v>9.6031439999999982E-2</v>
      </c>
      <c r="S207" s="149">
        <v>0</v>
      </c>
      <c r="T207" s="150">
        <f t="shared" si="33"/>
        <v>0</v>
      </c>
      <c r="AR207" s="151" t="s">
        <v>382</v>
      </c>
      <c r="AT207" s="151" t="s">
        <v>236</v>
      </c>
      <c r="AU207" s="151" t="s">
        <v>84</v>
      </c>
      <c r="AY207" s="13" t="s">
        <v>193</v>
      </c>
      <c r="BE207" s="152">
        <f t="shared" si="34"/>
        <v>0</v>
      </c>
      <c r="BF207" s="152">
        <f t="shared" si="35"/>
        <v>0</v>
      </c>
      <c r="BG207" s="152">
        <f t="shared" si="36"/>
        <v>0</v>
      </c>
      <c r="BH207" s="152">
        <f t="shared" si="37"/>
        <v>0</v>
      </c>
      <c r="BI207" s="152">
        <f t="shared" si="38"/>
        <v>0</v>
      </c>
      <c r="BJ207" s="13" t="s">
        <v>84</v>
      </c>
      <c r="BK207" s="152">
        <f t="shared" si="39"/>
        <v>0</v>
      </c>
      <c r="BL207" s="13" t="s">
        <v>98</v>
      </c>
      <c r="BM207" s="151" t="s">
        <v>760</v>
      </c>
    </row>
    <row r="208" spans="2:65" s="1" customFormat="1" ht="24.25" customHeight="1">
      <c r="B208" s="138"/>
      <c r="C208" s="139" t="s">
        <v>503</v>
      </c>
      <c r="D208" s="139" t="s">
        <v>195</v>
      </c>
      <c r="E208" s="140" t="s">
        <v>761</v>
      </c>
      <c r="F208" s="141" t="s">
        <v>521</v>
      </c>
      <c r="G208" s="142" t="s">
        <v>558</v>
      </c>
      <c r="H208" s="169"/>
      <c r="I208" s="144"/>
      <c r="J208" s="145">
        <f t="shared" si="30"/>
        <v>0</v>
      </c>
      <c r="K208" s="146"/>
      <c r="L208" s="28"/>
      <c r="M208" s="147" t="s">
        <v>1</v>
      </c>
      <c r="N208" s="148" t="s">
        <v>38</v>
      </c>
      <c r="P208" s="149">
        <f t="shared" si="31"/>
        <v>0</v>
      </c>
      <c r="Q208" s="149">
        <v>0</v>
      </c>
      <c r="R208" s="149">
        <f t="shared" si="32"/>
        <v>0</v>
      </c>
      <c r="S208" s="149">
        <v>0</v>
      </c>
      <c r="T208" s="150">
        <f t="shared" si="33"/>
        <v>0</v>
      </c>
      <c r="AR208" s="151" t="s">
        <v>98</v>
      </c>
      <c r="AT208" s="151" t="s">
        <v>195</v>
      </c>
      <c r="AU208" s="151" t="s">
        <v>84</v>
      </c>
      <c r="AY208" s="13" t="s">
        <v>193</v>
      </c>
      <c r="BE208" s="152">
        <f t="shared" si="34"/>
        <v>0</v>
      </c>
      <c r="BF208" s="152">
        <f t="shared" si="35"/>
        <v>0</v>
      </c>
      <c r="BG208" s="152">
        <f t="shared" si="36"/>
        <v>0</v>
      </c>
      <c r="BH208" s="152">
        <f t="shared" si="37"/>
        <v>0</v>
      </c>
      <c r="BI208" s="152">
        <f t="shared" si="38"/>
        <v>0</v>
      </c>
      <c r="BJ208" s="13" t="s">
        <v>84</v>
      </c>
      <c r="BK208" s="152">
        <f t="shared" si="39"/>
        <v>0</v>
      </c>
      <c r="BL208" s="13" t="s">
        <v>98</v>
      </c>
      <c r="BM208" s="151" t="s">
        <v>762</v>
      </c>
    </row>
    <row r="209" spans="2:65" s="11" customFormat="1" ht="22.75" customHeight="1">
      <c r="B209" s="126"/>
      <c r="D209" s="127" t="s">
        <v>71</v>
      </c>
      <c r="E209" s="136" t="s">
        <v>523</v>
      </c>
      <c r="F209" s="136" t="s">
        <v>763</v>
      </c>
      <c r="I209" s="129"/>
      <c r="J209" s="137">
        <f>BK209</f>
        <v>0</v>
      </c>
      <c r="L209" s="126"/>
      <c r="M209" s="131"/>
      <c r="P209" s="132">
        <f>SUM(P210:P212)</f>
        <v>0</v>
      </c>
      <c r="R209" s="132">
        <f>SUM(R210:R212)</f>
        <v>2.06965E-2</v>
      </c>
      <c r="T209" s="133">
        <f>SUM(T210:T212)</f>
        <v>0</v>
      </c>
      <c r="AR209" s="127" t="s">
        <v>84</v>
      </c>
      <c r="AT209" s="134" t="s">
        <v>71</v>
      </c>
      <c r="AU209" s="134" t="s">
        <v>76</v>
      </c>
      <c r="AY209" s="127" t="s">
        <v>193</v>
      </c>
      <c r="BK209" s="135">
        <f>SUM(BK210:BK212)</f>
        <v>0</v>
      </c>
    </row>
    <row r="210" spans="2:65" s="1" customFormat="1" ht="24.25" customHeight="1">
      <c r="B210" s="138"/>
      <c r="C210" s="139" t="s">
        <v>507</v>
      </c>
      <c r="D210" s="139" t="s">
        <v>195</v>
      </c>
      <c r="E210" s="140" t="s">
        <v>764</v>
      </c>
      <c r="F210" s="141" t="s">
        <v>765</v>
      </c>
      <c r="G210" s="142" t="s">
        <v>234</v>
      </c>
      <c r="H210" s="143">
        <v>29.15</v>
      </c>
      <c r="I210" s="144"/>
      <c r="J210" s="145">
        <f>ROUND(I210*H210,2)</f>
        <v>0</v>
      </c>
      <c r="K210" s="146"/>
      <c r="L210" s="28"/>
      <c r="M210" s="147" t="s">
        <v>1</v>
      </c>
      <c r="N210" s="148" t="s">
        <v>38</v>
      </c>
      <c r="P210" s="149">
        <f>O210*H210</f>
        <v>0</v>
      </c>
      <c r="Q210" s="149">
        <v>5.6999999999999998E-4</v>
      </c>
      <c r="R210" s="149">
        <f>Q210*H210</f>
        <v>1.6615499999999998E-2</v>
      </c>
      <c r="S210" s="149">
        <v>0</v>
      </c>
      <c r="T210" s="150">
        <f>S210*H210</f>
        <v>0</v>
      </c>
      <c r="AR210" s="151" t="s">
        <v>98</v>
      </c>
      <c r="AT210" s="151" t="s">
        <v>195</v>
      </c>
      <c r="AU210" s="151" t="s">
        <v>84</v>
      </c>
      <c r="AY210" s="13" t="s">
        <v>193</v>
      </c>
      <c r="BE210" s="152">
        <f>IF(N210="základná",J210,0)</f>
        <v>0</v>
      </c>
      <c r="BF210" s="152">
        <f>IF(N210="znížená",J210,0)</f>
        <v>0</v>
      </c>
      <c r="BG210" s="152">
        <f>IF(N210="zákl. prenesená",J210,0)</f>
        <v>0</v>
      </c>
      <c r="BH210" s="152">
        <f>IF(N210="zníž. prenesená",J210,0)</f>
        <v>0</v>
      </c>
      <c r="BI210" s="152">
        <f>IF(N210="nulová",J210,0)</f>
        <v>0</v>
      </c>
      <c r="BJ210" s="13" t="s">
        <v>84</v>
      </c>
      <c r="BK210" s="152">
        <f>ROUND(I210*H210,2)</f>
        <v>0</v>
      </c>
      <c r="BL210" s="13" t="s">
        <v>98</v>
      </c>
      <c r="BM210" s="151" t="s">
        <v>766</v>
      </c>
    </row>
    <row r="211" spans="2:65" s="1" customFormat="1" ht="24.25" customHeight="1">
      <c r="B211" s="138"/>
      <c r="C211" s="153" t="s">
        <v>511</v>
      </c>
      <c r="D211" s="153" t="s">
        <v>236</v>
      </c>
      <c r="E211" s="154" t="s">
        <v>767</v>
      </c>
      <c r="F211" s="155" t="s">
        <v>768</v>
      </c>
      <c r="G211" s="156" t="s">
        <v>234</v>
      </c>
      <c r="H211" s="157">
        <v>29.15</v>
      </c>
      <c r="I211" s="158"/>
      <c r="J211" s="159">
        <f>ROUND(I211*H211,2)</f>
        <v>0</v>
      </c>
      <c r="K211" s="160"/>
      <c r="L211" s="161"/>
      <c r="M211" s="162" t="s">
        <v>1</v>
      </c>
      <c r="N211" s="163" t="s">
        <v>38</v>
      </c>
      <c r="P211" s="149">
        <f>O211*H211</f>
        <v>0</v>
      </c>
      <c r="Q211" s="149">
        <v>1.3999999999999999E-4</v>
      </c>
      <c r="R211" s="149">
        <f>Q211*H211</f>
        <v>4.0809999999999996E-3</v>
      </c>
      <c r="S211" s="149">
        <v>0</v>
      </c>
      <c r="T211" s="150">
        <f>S211*H211</f>
        <v>0</v>
      </c>
      <c r="AR211" s="151" t="s">
        <v>382</v>
      </c>
      <c r="AT211" s="151" t="s">
        <v>236</v>
      </c>
      <c r="AU211" s="151" t="s">
        <v>84</v>
      </c>
      <c r="AY211" s="13" t="s">
        <v>193</v>
      </c>
      <c r="BE211" s="152">
        <f>IF(N211="základná",J211,0)</f>
        <v>0</v>
      </c>
      <c r="BF211" s="152">
        <f>IF(N211="znížená",J211,0)</f>
        <v>0</v>
      </c>
      <c r="BG211" s="152">
        <f>IF(N211="zákl. prenesená",J211,0)</f>
        <v>0</v>
      </c>
      <c r="BH211" s="152">
        <f>IF(N211="zníž. prenesená",J211,0)</f>
        <v>0</v>
      </c>
      <c r="BI211" s="152">
        <f>IF(N211="nulová",J211,0)</f>
        <v>0</v>
      </c>
      <c r="BJ211" s="13" t="s">
        <v>84</v>
      </c>
      <c r="BK211" s="152">
        <f>ROUND(I211*H211,2)</f>
        <v>0</v>
      </c>
      <c r="BL211" s="13" t="s">
        <v>98</v>
      </c>
      <c r="BM211" s="151" t="s">
        <v>769</v>
      </c>
    </row>
    <row r="212" spans="2:65" s="1" customFormat="1" ht="24.25" customHeight="1">
      <c r="B212" s="138"/>
      <c r="C212" s="139" t="s">
        <v>515</v>
      </c>
      <c r="D212" s="139" t="s">
        <v>195</v>
      </c>
      <c r="E212" s="140" t="s">
        <v>770</v>
      </c>
      <c r="F212" s="141" t="s">
        <v>535</v>
      </c>
      <c r="G212" s="142" t="s">
        <v>558</v>
      </c>
      <c r="H212" s="169"/>
      <c r="I212" s="144"/>
      <c r="J212" s="145">
        <f>ROUND(I212*H212,2)</f>
        <v>0</v>
      </c>
      <c r="K212" s="146"/>
      <c r="L212" s="28"/>
      <c r="M212" s="147" t="s">
        <v>1</v>
      </c>
      <c r="N212" s="148" t="s">
        <v>38</v>
      </c>
      <c r="P212" s="149">
        <f>O212*H212</f>
        <v>0</v>
      </c>
      <c r="Q212" s="149">
        <v>0</v>
      </c>
      <c r="R212" s="149">
        <f>Q212*H212</f>
        <v>0</v>
      </c>
      <c r="S212" s="149">
        <v>0</v>
      </c>
      <c r="T212" s="150">
        <f>S212*H212</f>
        <v>0</v>
      </c>
      <c r="AR212" s="151" t="s">
        <v>98</v>
      </c>
      <c r="AT212" s="151" t="s">
        <v>195</v>
      </c>
      <c r="AU212" s="151" t="s">
        <v>84</v>
      </c>
      <c r="AY212" s="13" t="s">
        <v>193</v>
      </c>
      <c r="BE212" s="152">
        <f>IF(N212="základná",J212,0)</f>
        <v>0</v>
      </c>
      <c r="BF212" s="152">
        <f>IF(N212="znížená",J212,0)</f>
        <v>0</v>
      </c>
      <c r="BG212" s="152">
        <f>IF(N212="zákl. prenesená",J212,0)</f>
        <v>0</v>
      </c>
      <c r="BH212" s="152">
        <f>IF(N212="zníž. prenesená",J212,0)</f>
        <v>0</v>
      </c>
      <c r="BI212" s="152">
        <f>IF(N212="nulová",J212,0)</f>
        <v>0</v>
      </c>
      <c r="BJ212" s="13" t="s">
        <v>84</v>
      </c>
      <c r="BK212" s="152">
        <f>ROUND(I212*H212,2)</f>
        <v>0</v>
      </c>
      <c r="BL212" s="13" t="s">
        <v>98</v>
      </c>
      <c r="BM212" s="151" t="s">
        <v>771</v>
      </c>
    </row>
    <row r="213" spans="2:65" s="11" customFormat="1" ht="22.75" customHeight="1">
      <c r="B213" s="126"/>
      <c r="D213" s="127" t="s">
        <v>71</v>
      </c>
      <c r="E213" s="136" t="s">
        <v>537</v>
      </c>
      <c r="F213" s="136" t="s">
        <v>538</v>
      </c>
      <c r="I213" s="129"/>
      <c r="J213" s="137">
        <f>BK213</f>
        <v>0</v>
      </c>
      <c r="L213" s="126"/>
      <c r="M213" s="131"/>
      <c r="P213" s="132">
        <f>SUM(P214:P221)</f>
        <v>0</v>
      </c>
      <c r="R213" s="132">
        <f>SUM(R214:R221)</f>
        <v>0.93487572000000008</v>
      </c>
      <c r="T213" s="133">
        <f>SUM(T214:T221)</f>
        <v>0</v>
      </c>
      <c r="AR213" s="127" t="s">
        <v>84</v>
      </c>
      <c r="AT213" s="134" t="s">
        <v>71</v>
      </c>
      <c r="AU213" s="134" t="s">
        <v>76</v>
      </c>
      <c r="AY213" s="127" t="s">
        <v>193</v>
      </c>
      <c r="BK213" s="135">
        <f>SUM(BK214:BK221)</f>
        <v>0</v>
      </c>
    </row>
    <row r="214" spans="2:65" s="1" customFormat="1" ht="24.25" customHeight="1">
      <c r="B214" s="138"/>
      <c r="C214" s="139" t="s">
        <v>519</v>
      </c>
      <c r="D214" s="139" t="s">
        <v>195</v>
      </c>
      <c r="E214" s="140" t="s">
        <v>772</v>
      </c>
      <c r="F214" s="141" t="s">
        <v>773</v>
      </c>
      <c r="G214" s="142" t="s">
        <v>234</v>
      </c>
      <c r="H214" s="143">
        <v>17.100000000000001</v>
      </c>
      <c r="I214" s="144"/>
      <c r="J214" s="145">
        <f t="shared" ref="J214:J221" si="40">ROUND(I214*H214,2)</f>
        <v>0</v>
      </c>
      <c r="K214" s="146"/>
      <c r="L214" s="28"/>
      <c r="M214" s="147" t="s">
        <v>1</v>
      </c>
      <c r="N214" s="148" t="s">
        <v>38</v>
      </c>
      <c r="P214" s="149">
        <f t="shared" ref="P214:P221" si="41">O214*H214</f>
        <v>0</v>
      </c>
      <c r="Q214" s="149">
        <v>0</v>
      </c>
      <c r="R214" s="149">
        <f t="shared" ref="R214:R221" si="42">Q214*H214</f>
        <v>0</v>
      </c>
      <c r="S214" s="149">
        <v>0</v>
      </c>
      <c r="T214" s="150">
        <f t="shared" ref="T214:T221" si="43">S214*H214</f>
        <v>0</v>
      </c>
      <c r="AR214" s="151" t="s">
        <v>98</v>
      </c>
      <c r="AT214" s="151" t="s">
        <v>195</v>
      </c>
      <c r="AU214" s="151" t="s">
        <v>84</v>
      </c>
      <c r="AY214" s="13" t="s">
        <v>193</v>
      </c>
      <c r="BE214" s="152">
        <f t="shared" ref="BE214:BE221" si="44">IF(N214="základná",J214,0)</f>
        <v>0</v>
      </c>
      <c r="BF214" s="152">
        <f t="shared" ref="BF214:BF221" si="45">IF(N214="znížená",J214,0)</f>
        <v>0</v>
      </c>
      <c r="BG214" s="152">
        <f t="shared" ref="BG214:BG221" si="46">IF(N214="zákl. prenesená",J214,0)</f>
        <v>0</v>
      </c>
      <c r="BH214" s="152">
        <f t="shared" ref="BH214:BH221" si="47">IF(N214="zníž. prenesená",J214,0)</f>
        <v>0</v>
      </c>
      <c r="BI214" s="152">
        <f t="shared" ref="BI214:BI221" si="48">IF(N214="nulová",J214,0)</f>
        <v>0</v>
      </c>
      <c r="BJ214" s="13" t="s">
        <v>84</v>
      </c>
      <c r="BK214" s="152">
        <f t="shared" ref="BK214:BK221" si="49">ROUND(I214*H214,2)</f>
        <v>0</v>
      </c>
      <c r="BL214" s="13" t="s">
        <v>98</v>
      </c>
      <c r="BM214" s="151" t="s">
        <v>774</v>
      </c>
    </row>
    <row r="215" spans="2:65" s="1" customFormat="1" ht="24.25" customHeight="1">
      <c r="B215" s="138"/>
      <c r="C215" s="153" t="s">
        <v>525</v>
      </c>
      <c r="D215" s="153" t="s">
        <v>236</v>
      </c>
      <c r="E215" s="154" t="s">
        <v>775</v>
      </c>
      <c r="F215" s="155" t="s">
        <v>776</v>
      </c>
      <c r="G215" s="156" t="s">
        <v>234</v>
      </c>
      <c r="H215" s="157">
        <v>17.442</v>
      </c>
      <c r="I215" s="158"/>
      <c r="J215" s="159">
        <f t="shared" si="40"/>
        <v>0</v>
      </c>
      <c r="K215" s="160"/>
      <c r="L215" s="161"/>
      <c r="M215" s="162" t="s">
        <v>1</v>
      </c>
      <c r="N215" s="163" t="s">
        <v>38</v>
      </c>
      <c r="P215" s="149">
        <f t="shared" si="41"/>
        <v>0</v>
      </c>
      <c r="Q215" s="149">
        <v>1.44E-2</v>
      </c>
      <c r="R215" s="149">
        <f t="shared" si="42"/>
        <v>0.25116480000000002</v>
      </c>
      <c r="S215" s="149">
        <v>0</v>
      </c>
      <c r="T215" s="150">
        <f t="shared" si="43"/>
        <v>0</v>
      </c>
      <c r="AR215" s="151" t="s">
        <v>382</v>
      </c>
      <c r="AT215" s="151" t="s">
        <v>236</v>
      </c>
      <c r="AU215" s="151" t="s">
        <v>84</v>
      </c>
      <c r="AY215" s="13" t="s">
        <v>193</v>
      </c>
      <c r="BE215" s="152">
        <f t="shared" si="44"/>
        <v>0</v>
      </c>
      <c r="BF215" s="152">
        <f t="shared" si="45"/>
        <v>0</v>
      </c>
      <c r="BG215" s="152">
        <f t="shared" si="46"/>
        <v>0</v>
      </c>
      <c r="BH215" s="152">
        <f t="shared" si="47"/>
        <v>0</v>
      </c>
      <c r="BI215" s="152">
        <f t="shared" si="48"/>
        <v>0</v>
      </c>
      <c r="BJ215" s="13" t="s">
        <v>84</v>
      </c>
      <c r="BK215" s="152">
        <f t="shared" si="49"/>
        <v>0</v>
      </c>
      <c r="BL215" s="13" t="s">
        <v>98</v>
      </c>
      <c r="BM215" s="151" t="s">
        <v>777</v>
      </c>
    </row>
    <row r="216" spans="2:65" s="1" customFormat="1" ht="16.5" customHeight="1">
      <c r="B216" s="138"/>
      <c r="C216" s="153" t="s">
        <v>529</v>
      </c>
      <c r="D216" s="153" t="s">
        <v>236</v>
      </c>
      <c r="E216" s="154" t="s">
        <v>530</v>
      </c>
      <c r="F216" s="155" t="s">
        <v>778</v>
      </c>
      <c r="G216" s="156" t="s">
        <v>234</v>
      </c>
      <c r="H216" s="157">
        <v>17.442</v>
      </c>
      <c r="I216" s="158"/>
      <c r="J216" s="159">
        <f t="shared" si="40"/>
        <v>0</v>
      </c>
      <c r="K216" s="160"/>
      <c r="L216" s="161"/>
      <c r="M216" s="162" t="s">
        <v>1</v>
      </c>
      <c r="N216" s="163" t="s">
        <v>38</v>
      </c>
      <c r="P216" s="149">
        <f t="shared" si="41"/>
        <v>0</v>
      </c>
      <c r="Q216" s="149">
        <v>2.5999999999999998E-4</v>
      </c>
      <c r="R216" s="149">
        <f t="shared" si="42"/>
        <v>4.5349199999999996E-3</v>
      </c>
      <c r="S216" s="149">
        <v>0</v>
      </c>
      <c r="T216" s="150">
        <f t="shared" si="43"/>
        <v>0</v>
      </c>
      <c r="AR216" s="151" t="s">
        <v>382</v>
      </c>
      <c r="AT216" s="151" t="s">
        <v>236</v>
      </c>
      <c r="AU216" s="151" t="s">
        <v>84</v>
      </c>
      <c r="AY216" s="13" t="s">
        <v>193</v>
      </c>
      <c r="BE216" s="152">
        <f t="shared" si="44"/>
        <v>0</v>
      </c>
      <c r="BF216" s="152">
        <f t="shared" si="45"/>
        <v>0</v>
      </c>
      <c r="BG216" s="152">
        <f t="shared" si="46"/>
        <v>0</v>
      </c>
      <c r="BH216" s="152">
        <f t="shared" si="47"/>
        <v>0</v>
      </c>
      <c r="BI216" s="152">
        <f t="shared" si="48"/>
        <v>0</v>
      </c>
      <c r="BJ216" s="13" t="s">
        <v>84</v>
      </c>
      <c r="BK216" s="152">
        <f t="shared" si="49"/>
        <v>0</v>
      </c>
      <c r="BL216" s="13" t="s">
        <v>98</v>
      </c>
      <c r="BM216" s="151" t="s">
        <v>779</v>
      </c>
    </row>
    <row r="217" spans="2:65" s="1" customFormat="1" ht="24.25" customHeight="1">
      <c r="B217" s="138"/>
      <c r="C217" s="139" t="s">
        <v>533</v>
      </c>
      <c r="D217" s="139" t="s">
        <v>195</v>
      </c>
      <c r="E217" s="140" t="s">
        <v>780</v>
      </c>
      <c r="F217" s="141" t="s">
        <v>781</v>
      </c>
      <c r="G217" s="142" t="s">
        <v>234</v>
      </c>
      <c r="H217" s="143">
        <v>53.08</v>
      </c>
      <c r="I217" s="144"/>
      <c r="J217" s="145">
        <f t="shared" si="40"/>
        <v>0</v>
      </c>
      <c r="K217" s="146"/>
      <c r="L217" s="28"/>
      <c r="M217" s="147" t="s">
        <v>1</v>
      </c>
      <c r="N217" s="148" t="s">
        <v>38</v>
      </c>
      <c r="P217" s="149">
        <f t="shared" si="41"/>
        <v>0</v>
      </c>
      <c r="Q217" s="149">
        <v>5.0000000000000001E-3</v>
      </c>
      <c r="R217" s="149">
        <f t="shared" si="42"/>
        <v>0.26539999999999997</v>
      </c>
      <c r="S217" s="149">
        <v>0</v>
      </c>
      <c r="T217" s="150">
        <f t="shared" si="43"/>
        <v>0</v>
      </c>
      <c r="AR217" s="151" t="s">
        <v>98</v>
      </c>
      <c r="AT217" s="151" t="s">
        <v>195</v>
      </c>
      <c r="AU217" s="151" t="s">
        <v>84</v>
      </c>
      <c r="AY217" s="13" t="s">
        <v>193</v>
      </c>
      <c r="BE217" s="152">
        <f t="shared" si="44"/>
        <v>0</v>
      </c>
      <c r="BF217" s="152">
        <f t="shared" si="45"/>
        <v>0</v>
      </c>
      <c r="BG217" s="152">
        <f t="shared" si="46"/>
        <v>0</v>
      </c>
      <c r="BH217" s="152">
        <f t="shared" si="47"/>
        <v>0</v>
      </c>
      <c r="BI217" s="152">
        <f t="shared" si="48"/>
        <v>0</v>
      </c>
      <c r="BJ217" s="13" t="s">
        <v>84</v>
      </c>
      <c r="BK217" s="152">
        <f t="shared" si="49"/>
        <v>0</v>
      </c>
      <c r="BL217" s="13" t="s">
        <v>98</v>
      </c>
      <c r="BM217" s="151" t="s">
        <v>782</v>
      </c>
    </row>
    <row r="218" spans="2:65" s="1" customFormat="1" ht="37.75" customHeight="1">
      <c r="B218" s="138"/>
      <c r="C218" s="153" t="s">
        <v>539</v>
      </c>
      <c r="D218" s="153" t="s">
        <v>236</v>
      </c>
      <c r="E218" s="154" t="s">
        <v>783</v>
      </c>
      <c r="F218" s="155" t="s">
        <v>784</v>
      </c>
      <c r="G218" s="156" t="s">
        <v>234</v>
      </c>
      <c r="H218" s="157">
        <v>54.142000000000003</v>
      </c>
      <c r="I218" s="158"/>
      <c r="J218" s="159">
        <f t="shared" si="40"/>
        <v>0</v>
      </c>
      <c r="K218" s="160"/>
      <c r="L218" s="161"/>
      <c r="M218" s="162" t="s">
        <v>1</v>
      </c>
      <c r="N218" s="163" t="s">
        <v>38</v>
      </c>
      <c r="P218" s="149">
        <f t="shared" si="41"/>
        <v>0</v>
      </c>
      <c r="Q218" s="149">
        <v>4.0000000000000001E-3</v>
      </c>
      <c r="R218" s="149">
        <f t="shared" si="42"/>
        <v>0.21656800000000001</v>
      </c>
      <c r="S218" s="149">
        <v>0</v>
      </c>
      <c r="T218" s="150">
        <f t="shared" si="43"/>
        <v>0</v>
      </c>
      <c r="AR218" s="151" t="s">
        <v>382</v>
      </c>
      <c r="AT218" s="151" t="s">
        <v>236</v>
      </c>
      <c r="AU218" s="151" t="s">
        <v>84</v>
      </c>
      <c r="AY218" s="13" t="s">
        <v>193</v>
      </c>
      <c r="BE218" s="152">
        <f t="shared" si="44"/>
        <v>0</v>
      </c>
      <c r="BF218" s="152">
        <f t="shared" si="45"/>
        <v>0</v>
      </c>
      <c r="BG218" s="152">
        <f t="shared" si="46"/>
        <v>0</v>
      </c>
      <c r="BH218" s="152">
        <f t="shared" si="47"/>
        <v>0</v>
      </c>
      <c r="BI218" s="152">
        <f t="shared" si="48"/>
        <v>0</v>
      </c>
      <c r="BJ218" s="13" t="s">
        <v>84</v>
      </c>
      <c r="BK218" s="152">
        <f t="shared" si="49"/>
        <v>0</v>
      </c>
      <c r="BL218" s="13" t="s">
        <v>98</v>
      </c>
      <c r="BM218" s="151" t="s">
        <v>785</v>
      </c>
    </row>
    <row r="219" spans="2:65" s="1" customFormat="1" ht="24.25" customHeight="1">
      <c r="B219" s="138"/>
      <c r="C219" s="139" t="s">
        <v>543</v>
      </c>
      <c r="D219" s="139" t="s">
        <v>195</v>
      </c>
      <c r="E219" s="140" t="s">
        <v>548</v>
      </c>
      <c r="F219" s="141" t="s">
        <v>549</v>
      </c>
      <c r="G219" s="142" t="s">
        <v>234</v>
      </c>
      <c r="H219" s="143">
        <v>23.76</v>
      </c>
      <c r="I219" s="144"/>
      <c r="J219" s="145">
        <f t="shared" si="40"/>
        <v>0</v>
      </c>
      <c r="K219" s="146"/>
      <c r="L219" s="28"/>
      <c r="M219" s="147" t="s">
        <v>1</v>
      </c>
      <c r="N219" s="148" t="s">
        <v>38</v>
      </c>
      <c r="P219" s="149">
        <f t="shared" si="41"/>
        <v>0</v>
      </c>
      <c r="Q219" s="149">
        <v>5.0000000000000001E-3</v>
      </c>
      <c r="R219" s="149">
        <f t="shared" si="42"/>
        <v>0.11880000000000002</v>
      </c>
      <c r="S219" s="149">
        <v>0</v>
      </c>
      <c r="T219" s="150">
        <f t="shared" si="43"/>
        <v>0</v>
      </c>
      <c r="AR219" s="151" t="s">
        <v>98</v>
      </c>
      <c r="AT219" s="151" t="s">
        <v>195</v>
      </c>
      <c r="AU219" s="151" t="s">
        <v>84</v>
      </c>
      <c r="AY219" s="13" t="s">
        <v>193</v>
      </c>
      <c r="BE219" s="152">
        <f t="shared" si="44"/>
        <v>0</v>
      </c>
      <c r="BF219" s="152">
        <f t="shared" si="45"/>
        <v>0</v>
      </c>
      <c r="BG219" s="152">
        <f t="shared" si="46"/>
        <v>0</v>
      </c>
      <c r="BH219" s="152">
        <f t="shared" si="47"/>
        <v>0</v>
      </c>
      <c r="BI219" s="152">
        <f t="shared" si="48"/>
        <v>0</v>
      </c>
      <c r="BJ219" s="13" t="s">
        <v>84</v>
      </c>
      <c r="BK219" s="152">
        <f t="shared" si="49"/>
        <v>0</v>
      </c>
      <c r="BL219" s="13" t="s">
        <v>98</v>
      </c>
      <c r="BM219" s="151" t="s">
        <v>786</v>
      </c>
    </row>
    <row r="220" spans="2:65" s="1" customFormat="1" ht="33" customHeight="1">
      <c r="B220" s="138"/>
      <c r="C220" s="153" t="s">
        <v>547</v>
      </c>
      <c r="D220" s="153" t="s">
        <v>236</v>
      </c>
      <c r="E220" s="154" t="s">
        <v>787</v>
      </c>
      <c r="F220" s="155" t="s">
        <v>788</v>
      </c>
      <c r="G220" s="156" t="s">
        <v>234</v>
      </c>
      <c r="H220" s="157">
        <v>23.76</v>
      </c>
      <c r="I220" s="158"/>
      <c r="J220" s="159">
        <f t="shared" si="40"/>
        <v>0</v>
      </c>
      <c r="K220" s="160"/>
      <c r="L220" s="161"/>
      <c r="M220" s="162" t="s">
        <v>1</v>
      </c>
      <c r="N220" s="163" t="s">
        <v>38</v>
      </c>
      <c r="P220" s="149">
        <f t="shared" si="41"/>
        <v>0</v>
      </c>
      <c r="Q220" s="149">
        <v>3.3E-3</v>
      </c>
      <c r="R220" s="149">
        <f t="shared" si="42"/>
        <v>7.8408000000000005E-2</v>
      </c>
      <c r="S220" s="149">
        <v>0</v>
      </c>
      <c r="T220" s="150">
        <f t="shared" si="43"/>
        <v>0</v>
      </c>
      <c r="AR220" s="151" t="s">
        <v>382</v>
      </c>
      <c r="AT220" s="151" t="s">
        <v>236</v>
      </c>
      <c r="AU220" s="151" t="s">
        <v>84</v>
      </c>
      <c r="AY220" s="13" t="s">
        <v>193</v>
      </c>
      <c r="BE220" s="152">
        <f t="shared" si="44"/>
        <v>0</v>
      </c>
      <c r="BF220" s="152">
        <f t="shared" si="45"/>
        <v>0</v>
      </c>
      <c r="BG220" s="152">
        <f t="shared" si="46"/>
        <v>0</v>
      </c>
      <c r="BH220" s="152">
        <f t="shared" si="47"/>
        <v>0</v>
      </c>
      <c r="BI220" s="152">
        <f t="shared" si="48"/>
        <v>0</v>
      </c>
      <c r="BJ220" s="13" t="s">
        <v>84</v>
      </c>
      <c r="BK220" s="152">
        <f t="shared" si="49"/>
        <v>0</v>
      </c>
      <c r="BL220" s="13" t="s">
        <v>98</v>
      </c>
      <c r="BM220" s="151" t="s">
        <v>789</v>
      </c>
    </row>
    <row r="221" spans="2:65" s="1" customFormat="1" ht="24.25" customHeight="1">
      <c r="B221" s="138"/>
      <c r="C221" s="139" t="s">
        <v>551</v>
      </c>
      <c r="D221" s="139" t="s">
        <v>195</v>
      </c>
      <c r="E221" s="140" t="s">
        <v>556</v>
      </c>
      <c r="F221" s="141" t="s">
        <v>557</v>
      </c>
      <c r="G221" s="142" t="s">
        <v>558</v>
      </c>
      <c r="H221" s="169"/>
      <c r="I221" s="144"/>
      <c r="J221" s="145">
        <f t="shared" si="40"/>
        <v>0</v>
      </c>
      <c r="K221" s="146"/>
      <c r="L221" s="28"/>
      <c r="M221" s="147" t="s">
        <v>1</v>
      </c>
      <c r="N221" s="148" t="s">
        <v>38</v>
      </c>
      <c r="P221" s="149">
        <f t="shared" si="41"/>
        <v>0</v>
      </c>
      <c r="Q221" s="149">
        <v>0</v>
      </c>
      <c r="R221" s="149">
        <f t="shared" si="42"/>
        <v>0</v>
      </c>
      <c r="S221" s="149">
        <v>0</v>
      </c>
      <c r="T221" s="150">
        <f t="shared" si="43"/>
        <v>0</v>
      </c>
      <c r="AR221" s="151" t="s">
        <v>98</v>
      </c>
      <c r="AT221" s="151" t="s">
        <v>195</v>
      </c>
      <c r="AU221" s="151" t="s">
        <v>84</v>
      </c>
      <c r="AY221" s="13" t="s">
        <v>193</v>
      </c>
      <c r="BE221" s="152">
        <f t="shared" si="44"/>
        <v>0</v>
      </c>
      <c r="BF221" s="152">
        <f t="shared" si="45"/>
        <v>0</v>
      </c>
      <c r="BG221" s="152">
        <f t="shared" si="46"/>
        <v>0</v>
      </c>
      <c r="BH221" s="152">
        <f t="shared" si="47"/>
        <v>0</v>
      </c>
      <c r="BI221" s="152">
        <f t="shared" si="48"/>
        <v>0</v>
      </c>
      <c r="BJ221" s="13" t="s">
        <v>84</v>
      </c>
      <c r="BK221" s="152">
        <f t="shared" si="49"/>
        <v>0</v>
      </c>
      <c r="BL221" s="13" t="s">
        <v>98</v>
      </c>
      <c r="BM221" s="151" t="s">
        <v>790</v>
      </c>
    </row>
    <row r="222" spans="2:65" s="11" customFormat="1" ht="22.75" customHeight="1">
      <c r="B222" s="126"/>
      <c r="D222" s="127" t="s">
        <v>71</v>
      </c>
      <c r="E222" s="136" t="s">
        <v>791</v>
      </c>
      <c r="F222" s="136" t="s">
        <v>792</v>
      </c>
      <c r="I222" s="129"/>
      <c r="J222" s="137">
        <f>BK222</f>
        <v>0</v>
      </c>
      <c r="L222" s="126"/>
      <c r="M222" s="131"/>
      <c r="P222" s="132">
        <f>SUM(P223:P224)</f>
        <v>0</v>
      </c>
      <c r="R222" s="132">
        <f>SUM(R223:R224)</f>
        <v>0.17995120000000001</v>
      </c>
      <c r="T222" s="133">
        <f>SUM(T223:T224)</f>
        <v>0</v>
      </c>
      <c r="AR222" s="127" t="s">
        <v>84</v>
      </c>
      <c r="AT222" s="134" t="s">
        <v>71</v>
      </c>
      <c r="AU222" s="134" t="s">
        <v>76</v>
      </c>
      <c r="AY222" s="127" t="s">
        <v>193</v>
      </c>
      <c r="BK222" s="135">
        <f>SUM(BK223:BK224)</f>
        <v>0</v>
      </c>
    </row>
    <row r="223" spans="2:65" s="1" customFormat="1" ht="24.25" customHeight="1">
      <c r="B223" s="138"/>
      <c r="C223" s="139" t="s">
        <v>555</v>
      </c>
      <c r="D223" s="139" t="s">
        <v>195</v>
      </c>
      <c r="E223" s="140" t="s">
        <v>793</v>
      </c>
      <c r="F223" s="141" t="s">
        <v>794</v>
      </c>
      <c r="G223" s="142" t="s">
        <v>234</v>
      </c>
      <c r="H223" s="143">
        <v>2.86</v>
      </c>
      <c r="I223" s="144"/>
      <c r="J223" s="145">
        <f>ROUND(I223*H223,2)</f>
        <v>0</v>
      </c>
      <c r="K223" s="146"/>
      <c r="L223" s="28"/>
      <c r="M223" s="147" t="s">
        <v>1</v>
      </c>
      <c r="N223" s="148" t="s">
        <v>38</v>
      </c>
      <c r="P223" s="149">
        <f>O223*H223</f>
        <v>0</v>
      </c>
      <c r="Q223" s="149">
        <v>6.2920000000000004E-2</v>
      </c>
      <c r="R223" s="149">
        <f>Q223*H223</f>
        <v>0.17995120000000001</v>
      </c>
      <c r="S223" s="149">
        <v>0</v>
      </c>
      <c r="T223" s="150">
        <f>S223*H223</f>
        <v>0</v>
      </c>
      <c r="AR223" s="151" t="s">
        <v>98</v>
      </c>
      <c r="AT223" s="151" t="s">
        <v>195</v>
      </c>
      <c r="AU223" s="151" t="s">
        <v>84</v>
      </c>
      <c r="AY223" s="13" t="s">
        <v>193</v>
      </c>
      <c r="BE223" s="152">
        <f>IF(N223="základná",J223,0)</f>
        <v>0</v>
      </c>
      <c r="BF223" s="152">
        <f>IF(N223="znížená",J223,0)</f>
        <v>0</v>
      </c>
      <c r="BG223" s="152">
        <f>IF(N223="zákl. prenesená",J223,0)</f>
        <v>0</v>
      </c>
      <c r="BH223" s="152">
        <f>IF(N223="zníž. prenesená",J223,0)</f>
        <v>0</v>
      </c>
      <c r="BI223" s="152">
        <f>IF(N223="nulová",J223,0)</f>
        <v>0</v>
      </c>
      <c r="BJ223" s="13" t="s">
        <v>84</v>
      </c>
      <c r="BK223" s="152">
        <f>ROUND(I223*H223,2)</f>
        <v>0</v>
      </c>
      <c r="BL223" s="13" t="s">
        <v>98</v>
      </c>
      <c r="BM223" s="151" t="s">
        <v>795</v>
      </c>
    </row>
    <row r="224" spans="2:65" s="1" customFormat="1" ht="24.25" customHeight="1">
      <c r="B224" s="138"/>
      <c r="C224" s="139" t="s">
        <v>562</v>
      </c>
      <c r="D224" s="139" t="s">
        <v>195</v>
      </c>
      <c r="E224" s="140" t="s">
        <v>796</v>
      </c>
      <c r="F224" s="141" t="s">
        <v>797</v>
      </c>
      <c r="G224" s="142" t="s">
        <v>558</v>
      </c>
      <c r="H224" s="169"/>
      <c r="I224" s="144"/>
      <c r="J224" s="145">
        <f>ROUND(I224*H224,2)</f>
        <v>0</v>
      </c>
      <c r="K224" s="146"/>
      <c r="L224" s="28"/>
      <c r="M224" s="147" t="s">
        <v>1</v>
      </c>
      <c r="N224" s="148" t="s">
        <v>38</v>
      </c>
      <c r="P224" s="149">
        <f>O224*H224</f>
        <v>0</v>
      </c>
      <c r="Q224" s="149">
        <v>0</v>
      </c>
      <c r="R224" s="149">
        <f>Q224*H224</f>
        <v>0</v>
      </c>
      <c r="S224" s="149">
        <v>0</v>
      </c>
      <c r="T224" s="150">
        <f>S224*H224</f>
        <v>0</v>
      </c>
      <c r="AR224" s="151" t="s">
        <v>98</v>
      </c>
      <c r="AT224" s="151" t="s">
        <v>195</v>
      </c>
      <c r="AU224" s="151" t="s">
        <v>84</v>
      </c>
      <c r="AY224" s="13" t="s">
        <v>193</v>
      </c>
      <c r="BE224" s="152">
        <f>IF(N224="základná",J224,0)</f>
        <v>0</v>
      </c>
      <c r="BF224" s="152">
        <f>IF(N224="znížená",J224,0)</f>
        <v>0</v>
      </c>
      <c r="BG224" s="152">
        <f>IF(N224="zákl. prenesená",J224,0)</f>
        <v>0</v>
      </c>
      <c r="BH224" s="152">
        <f>IF(N224="zníž. prenesená",J224,0)</f>
        <v>0</v>
      </c>
      <c r="BI224" s="152">
        <f>IF(N224="nulová",J224,0)</f>
        <v>0</v>
      </c>
      <c r="BJ224" s="13" t="s">
        <v>84</v>
      </c>
      <c r="BK224" s="152">
        <f>ROUND(I224*H224,2)</f>
        <v>0</v>
      </c>
      <c r="BL224" s="13" t="s">
        <v>98</v>
      </c>
      <c r="BM224" s="151" t="s">
        <v>798</v>
      </c>
    </row>
    <row r="225" spans="2:65" s="11" customFormat="1" ht="22.75" customHeight="1">
      <c r="B225" s="126"/>
      <c r="D225" s="127" t="s">
        <v>71</v>
      </c>
      <c r="E225" s="136" t="s">
        <v>799</v>
      </c>
      <c r="F225" s="136" t="s">
        <v>800</v>
      </c>
      <c r="I225" s="129"/>
      <c r="J225" s="137">
        <f>BK225</f>
        <v>0</v>
      </c>
      <c r="L225" s="126"/>
      <c r="M225" s="131"/>
      <c r="P225" s="132">
        <f>SUM(P226:P235)</f>
        <v>0</v>
      </c>
      <c r="R225" s="132">
        <f>SUM(R226:R235)</f>
        <v>1.2280600000000002</v>
      </c>
      <c r="T225" s="133">
        <f>SUM(T226:T235)</f>
        <v>0.62239999999999995</v>
      </c>
      <c r="AR225" s="127" t="s">
        <v>84</v>
      </c>
      <c r="AT225" s="134" t="s">
        <v>71</v>
      </c>
      <c r="AU225" s="134" t="s">
        <v>76</v>
      </c>
      <c r="AY225" s="127" t="s">
        <v>193</v>
      </c>
      <c r="BK225" s="135">
        <f>SUM(BK226:BK235)</f>
        <v>0</v>
      </c>
    </row>
    <row r="226" spans="2:65" s="1" customFormat="1" ht="33" customHeight="1">
      <c r="B226" s="138"/>
      <c r="C226" s="139" t="s">
        <v>566</v>
      </c>
      <c r="D226" s="139" t="s">
        <v>195</v>
      </c>
      <c r="E226" s="140" t="s">
        <v>801</v>
      </c>
      <c r="F226" s="141" t="s">
        <v>802</v>
      </c>
      <c r="G226" s="142" t="s">
        <v>257</v>
      </c>
      <c r="H226" s="143">
        <v>61</v>
      </c>
      <c r="I226" s="144"/>
      <c r="J226" s="145">
        <f t="shared" ref="J226:J235" si="50">ROUND(I226*H226,2)</f>
        <v>0</v>
      </c>
      <c r="K226" s="146"/>
      <c r="L226" s="28"/>
      <c r="M226" s="147" t="s">
        <v>1</v>
      </c>
      <c r="N226" s="148" t="s">
        <v>38</v>
      </c>
      <c r="P226" s="149">
        <f t="shared" ref="P226:P235" si="51">O226*H226</f>
        <v>0</v>
      </c>
      <c r="Q226" s="149">
        <v>0</v>
      </c>
      <c r="R226" s="149">
        <f t="shared" ref="R226:R235" si="52">Q226*H226</f>
        <v>0</v>
      </c>
      <c r="S226" s="149">
        <v>8.0000000000000002E-3</v>
      </c>
      <c r="T226" s="150">
        <f t="shared" ref="T226:T235" si="53">S226*H226</f>
        <v>0.48799999999999999</v>
      </c>
      <c r="AR226" s="151" t="s">
        <v>98</v>
      </c>
      <c r="AT226" s="151" t="s">
        <v>195</v>
      </c>
      <c r="AU226" s="151" t="s">
        <v>84</v>
      </c>
      <c r="AY226" s="13" t="s">
        <v>193</v>
      </c>
      <c r="BE226" s="152">
        <f t="shared" ref="BE226:BE235" si="54">IF(N226="základná",J226,0)</f>
        <v>0</v>
      </c>
      <c r="BF226" s="152">
        <f t="shared" ref="BF226:BF235" si="55">IF(N226="znížená",J226,0)</f>
        <v>0</v>
      </c>
      <c r="BG226" s="152">
        <f t="shared" ref="BG226:BG235" si="56">IF(N226="zákl. prenesená",J226,0)</f>
        <v>0</v>
      </c>
      <c r="BH226" s="152">
        <f t="shared" ref="BH226:BH235" si="57">IF(N226="zníž. prenesená",J226,0)</f>
        <v>0</v>
      </c>
      <c r="BI226" s="152">
        <f t="shared" ref="BI226:BI235" si="58">IF(N226="nulová",J226,0)</f>
        <v>0</v>
      </c>
      <c r="BJ226" s="13" t="s">
        <v>84</v>
      </c>
      <c r="BK226" s="152">
        <f t="shared" ref="BK226:BK235" si="59">ROUND(I226*H226,2)</f>
        <v>0</v>
      </c>
      <c r="BL226" s="13" t="s">
        <v>98</v>
      </c>
      <c r="BM226" s="151" t="s">
        <v>803</v>
      </c>
    </row>
    <row r="227" spans="2:65" s="1" customFormat="1" ht="33" customHeight="1">
      <c r="B227" s="138"/>
      <c r="C227" s="139" t="s">
        <v>572</v>
      </c>
      <c r="D227" s="139" t="s">
        <v>195</v>
      </c>
      <c r="E227" s="140" t="s">
        <v>804</v>
      </c>
      <c r="F227" s="141" t="s">
        <v>805</v>
      </c>
      <c r="G227" s="142" t="s">
        <v>257</v>
      </c>
      <c r="H227" s="143">
        <v>9.6</v>
      </c>
      <c r="I227" s="144"/>
      <c r="J227" s="145">
        <f t="shared" si="50"/>
        <v>0</v>
      </c>
      <c r="K227" s="146"/>
      <c r="L227" s="28"/>
      <c r="M227" s="147" t="s">
        <v>1</v>
      </c>
      <c r="N227" s="148" t="s">
        <v>38</v>
      </c>
      <c r="P227" s="149">
        <f t="shared" si="51"/>
        <v>0</v>
      </c>
      <c r="Q227" s="149">
        <v>0</v>
      </c>
      <c r="R227" s="149">
        <f t="shared" si="52"/>
        <v>0</v>
      </c>
      <c r="S227" s="149">
        <v>1.4E-2</v>
      </c>
      <c r="T227" s="150">
        <f t="shared" si="53"/>
        <v>0.13439999999999999</v>
      </c>
      <c r="AR227" s="151" t="s">
        <v>98</v>
      </c>
      <c r="AT227" s="151" t="s">
        <v>195</v>
      </c>
      <c r="AU227" s="151" t="s">
        <v>84</v>
      </c>
      <c r="AY227" s="13" t="s">
        <v>193</v>
      </c>
      <c r="BE227" s="152">
        <f t="shared" si="54"/>
        <v>0</v>
      </c>
      <c r="BF227" s="152">
        <f t="shared" si="55"/>
        <v>0</v>
      </c>
      <c r="BG227" s="152">
        <f t="shared" si="56"/>
        <v>0</v>
      </c>
      <c r="BH227" s="152">
        <f t="shared" si="57"/>
        <v>0</v>
      </c>
      <c r="BI227" s="152">
        <f t="shared" si="58"/>
        <v>0</v>
      </c>
      <c r="BJ227" s="13" t="s">
        <v>84</v>
      </c>
      <c r="BK227" s="152">
        <f t="shared" si="59"/>
        <v>0</v>
      </c>
      <c r="BL227" s="13" t="s">
        <v>98</v>
      </c>
      <c r="BM227" s="151" t="s">
        <v>806</v>
      </c>
    </row>
    <row r="228" spans="2:65" s="1" customFormat="1" ht="24.25" customHeight="1">
      <c r="B228" s="138"/>
      <c r="C228" s="139" t="s">
        <v>576</v>
      </c>
      <c r="D228" s="139" t="s">
        <v>195</v>
      </c>
      <c r="E228" s="140" t="s">
        <v>807</v>
      </c>
      <c r="F228" s="141" t="s">
        <v>808</v>
      </c>
      <c r="G228" s="142" t="s">
        <v>257</v>
      </c>
      <c r="H228" s="143">
        <v>61</v>
      </c>
      <c r="I228" s="144"/>
      <c r="J228" s="145">
        <f t="shared" si="50"/>
        <v>0</v>
      </c>
      <c r="K228" s="146"/>
      <c r="L228" s="28"/>
      <c r="M228" s="147" t="s">
        <v>1</v>
      </c>
      <c r="N228" s="148" t="s">
        <v>38</v>
      </c>
      <c r="P228" s="149">
        <f t="shared" si="51"/>
        <v>0</v>
      </c>
      <c r="Q228" s="149">
        <v>2.5999999999999998E-4</v>
      </c>
      <c r="R228" s="149">
        <f t="shared" si="52"/>
        <v>1.5859999999999999E-2</v>
      </c>
      <c r="S228" s="149">
        <v>0</v>
      </c>
      <c r="T228" s="150">
        <f t="shared" si="53"/>
        <v>0</v>
      </c>
      <c r="AR228" s="151" t="s">
        <v>98</v>
      </c>
      <c r="AT228" s="151" t="s">
        <v>195</v>
      </c>
      <c r="AU228" s="151" t="s">
        <v>84</v>
      </c>
      <c r="AY228" s="13" t="s">
        <v>193</v>
      </c>
      <c r="BE228" s="152">
        <f t="shared" si="54"/>
        <v>0</v>
      </c>
      <c r="BF228" s="152">
        <f t="shared" si="55"/>
        <v>0</v>
      </c>
      <c r="BG228" s="152">
        <f t="shared" si="56"/>
        <v>0</v>
      </c>
      <c r="BH228" s="152">
        <f t="shared" si="57"/>
        <v>0</v>
      </c>
      <c r="BI228" s="152">
        <f t="shared" si="58"/>
        <v>0</v>
      </c>
      <c r="BJ228" s="13" t="s">
        <v>84</v>
      </c>
      <c r="BK228" s="152">
        <f t="shared" si="59"/>
        <v>0</v>
      </c>
      <c r="BL228" s="13" t="s">
        <v>98</v>
      </c>
      <c r="BM228" s="151" t="s">
        <v>809</v>
      </c>
    </row>
    <row r="229" spans="2:65" s="1" customFormat="1" ht="33" customHeight="1">
      <c r="B229" s="138"/>
      <c r="C229" s="153" t="s">
        <v>580</v>
      </c>
      <c r="D229" s="153" t="s">
        <v>236</v>
      </c>
      <c r="E229" s="154" t="s">
        <v>810</v>
      </c>
      <c r="F229" s="155" t="s">
        <v>811</v>
      </c>
      <c r="G229" s="156" t="s">
        <v>198</v>
      </c>
      <c r="H229" s="157">
        <v>0.432</v>
      </c>
      <c r="I229" s="158"/>
      <c r="J229" s="159">
        <f t="shared" si="50"/>
        <v>0</v>
      </c>
      <c r="K229" s="160"/>
      <c r="L229" s="161"/>
      <c r="M229" s="162" t="s">
        <v>1</v>
      </c>
      <c r="N229" s="163" t="s">
        <v>38</v>
      </c>
      <c r="P229" s="149">
        <f t="shared" si="51"/>
        <v>0</v>
      </c>
      <c r="Q229" s="149">
        <v>0.55000000000000004</v>
      </c>
      <c r="R229" s="149">
        <f t="shared" si="52"/>
        <v>0.23760000000000001</v>
      </c>
      <c r="S229" s="149">
        <v>0</v>
      </c>
      <c r="T229" s="150">
        <f t="shared" si="53"/>
        <v>0</v>
      </c>
      <c r="AR229" s="151" t="s">
        <v>382</v>
      </c>
      <c r="AT229" s="151" t="s">
        <v>236</v>
      </c>
      <c r="AU229" s="151" t="s">
        <v>84</v>
      </c>
      <c r="AY229" s="13" t="s">
        <v>193</v>
      </c>
      <c r="BE229" s="152">
        <f t="shared" si="54"/>
        <v>0</v>
      </c>
      <c r="BF229" s="152">
        <f t="shared" si="55"/>
        <v>0</v>
      </c>
      <c r="BG229" s="152">
        <f t="shared" si="56"/>
        <v>0</v>
      </c>
      <c r="BH229" s="152">
        <f t="shared" si="57"/>
        <v>0</v>
      </c>
      <c r="BI229" s="152">
        <f t="shared" si="58"/>
        <v>0</v>
      </c>
      <c r="BJ229" s="13" t="s">
        <v>84</v>
      </c>
      <c r="BK229" s="152">
        <f t="shared" si="59"/>
        <v>0</v>
      </c>
      <c r="BL229" s="13" t="s">
        <v>98</v>
      </c>
      <c r="BM229" s="151" t="s">
        <v>812</v>
      </c>
    </row>
    <row r="230" spans="2:65" s="1" customFormat="1" ht="24.25" customHeight="1">
      <c r="B230" s="138"/>
      <c r="C230" s="153" t="s">
        <v>586</v>
      </c>
      <c r="D230" s="153" t="s">
        <v>236</v>
      </c>
      <c r="E230" s="154" t="s">
        <v>813</v>
      </c>
      <c r="F230" s="155" t="s">
        <v>814</v>
      </c>
      <c r="G230" s="156" t="s">
        <v>198</v>
      </c>
      <c r="H230" s="157">
        <v>0.18</v>
      </c>
      <c r="I230" s="158"/>
      <c r="J230" s="159">
        <f t="shared" si="50"/>
        <v>0</v>
      </c>
      <c r="K230" s="160"/>
      <c r="L230" s="161"/>
      <c r="M230" s="162" t="s">
        <v>1</v>
      </c>
      <c r="N230" s="163" t="s">
        <v>38</v>
      </c>
      <c r="P230" s="149">
        <f t="shared" si="51"/>
        <v>0</v>
      </c>
      <c r="Q230" s="149">
        <v>0.55000000000000004</v>
      </c>
      <c r="R230" s="149">
        <f t="shared" si="52"/>
        <v>9.9000000000000005E-2</v>
      </c>
      <c r="S230" s="149">
        <v>0</v>
      </c>
      <c r="T230" s="150">
        <f t="shared" si="53"/>
        <v>0</v>
      </c>
      <c r="AR230" s="151" t="s">
        <v>382</v>
      </c>
      <c r="AT230" s="151" t="s">
        <v>236</v>
      </c>
      <c r="AU230" s="151" t="s">
        <v>84</v>
      </c>
      <c r="AY230" s="13" t="s">
        <v>193</v>
      </c>
      <c r="BE230" s="152">
        <f t="shared" si="54"/>
        <v>0</v>
      </c>
      <c r="BF230" s="152">
        <f t="shared" si="55"/>
        <v>0</v>
      </c>
      <c r="BG230" s="152">
        <f t="shared" si="56"/>
        <v>0</v>
      </c>
      <c r="BH230" s="152">
        <f t="shared" si="57"/>
        <v>0</v>
      </c>
      <c r="BI230" s="152">
        <f t="shared" si="58"/>
        <v>0</v>
      </c>
      <c r="BJ230" s="13" t="s">
        <v>84</v>
      </c>
      <c r="BK230" s="152">
        <f t="shared" si="59"/>
        <v>0</v>
      </c>
      <c r="BL230" s="13" t="s">
        <v>98</v>
      </c>
      <c r="BM230" s="151" t="s">
        <v>815</v>
      </c>
    </row>
    <row r="231" spans="2:65" s="1" customFormat="1" ht="33" customHeight="1">
      <c r="B231" s="138"/>
      <c r="C231" s="153" t="s">
        <v>590</v>
      </c>
      <c r="D231" s="153" t="s">
        <v>236</v>
      </c>
      <c r="E231" s="154" t="s">
        <v>816</v>
      </c>
      <c r="F231" s="155" t="s">
        <v>817</v>
      </c>
      <c r="G231" s="156" t="s">
        <v>198</v>
      </c>
      <c r="H231" s="157">
        <v>0.44900000000000001</v>
      </c>
      <c r="I231" s="158"/>
      <c r="J231" s="159">
        <f t="shared" si="50"/>
        <v>0</v>
      </c>
      <c r="K231" s="160"/>
      <c r="L231" s="161"/>
      <c r="M231" s="162" t="s">
        <v>1</v>
      </c>
      <c r="N231" s="163" t="s">
        <v>38</v>
      </c>
      <c r="P231" s="149">
        <f t="shared" si="51"/>
        <v>0</v>
      </c>
      <c r="Q231" s="149">
        <v>0.55000000000000004</v>
      </c>
      <c r="R231" s="149">
        <f t="shared" si="52"/>
        <v>0.24695000000000003</v>
      </c>
      <c r="S231" s="149">
        <v>0</v>
      </c>
      <c r="T231" s="150">
        <f t="shared" si="53"/>
        <v>0</v>
      </c>
      <c r="AR231" s="151" t="s">
        <v>382</v>
      </c>
      <c r="AT231" s="151" t="s">
        <v>236</v>
      </c>
      <c r="AU231" s="151" t="s">
        <v>84</v>
      </c>
      <c r="AY231" s="13" t="s">
        <v>193</v>
      </c>
      <c r="BE231" s="152">
        <f t="shared" si="54"/>
        <v>0</v>
      </c>
      <c r="BF231" s="152">
        <f t="shared" si="55"/>
        <v>0</v>
      </c>
      <c r="BG231" s="152">
        <f t="shared" si="56"/>
        <v>0</v>
      </c>
      <c r="BH231" s="152">
        <f t="shared" si="57"/>
        <v>0</v>
      </c>
      <c r="BI231" s="152">
        <f t="shared" si="58"/>
        <v>0</v>
      </c>
      <c r="BJ231" s="13" t="s">
        <v>84</v>
      </c>
      <c r="BK231" s="152">
        <f t="shared" si="59"/>
        <v>0</v>
      </c>
      <c r="BL231" s="13" t="s">
        <v>98</v>
      </c>
      <c r="BM231" s="151" t="s">
        <v>818</v>
      </c>
    </row>
    <row r="232" spans="2:65" s="1" customFormat="1" ht="24.25" customHeight="1">
      <c r="B232" s="138"/>
      <c r="C232" s="139" t="s">
        <v>594</v>
      </c>
      <c r="D232" s="139" t="s">
        <v>195</v>
      </c>
      <c r="E232" s="140" t="s">
        <v>819</v>
      </c>
      <c r="F232" s="141" t="s">
        <v>820</v>
      </c>
      <c r="G232" s="142" t="s">
        <v>234</v>
      </c>
      <c r="H232" s="143">
        <v>29.15</v>
      </c>
      <c r="I232" s="144"/>
      <c r="J232" s="145">
        <f t="shared" si="50"/>
        <v>0</v>
      </c>
      <c r="K232" s="146"/>
      <c r="L232" s="28"/>
      <c r="M232" s="147" t="s">
        <v>1</v>
      </c>
      <c r="N232" s="148" t="s">
        <v>38</v>
      </c>
      <c r="P232" s="149">
        <f t="shared" si="51"/>
        <v>0</v>
      </c>
      <c r="Q232" s="149">
        <v>0</v>
      </c>
      <c r="R232" s="149">
        <f t="shared" si="52"/>
        <v>0</v>
      </c>
      <c r="S232" s="149">
        <v>0</v>
      </c>
      <c r="T232" s="150">
        <f t="shared" si="53"/>
        <v>0</v>
      </c>
      <c r="AR232" s="151" t="s">
        <v>98</v>
      </c>
      <c r="AT232" s="151" t="s">
        <v>195</v>
      </c>
      <c r="AU232" s="151" t="s">
        <v>84</v>
      </c>
      <c r="AY232" s="13" t="s">
        <v>193</v>
      </c>
      <c r="BE232" s="152">
        <f t="shared" si="54"/>
        <v>0</v>
      </c>
      <c r="BF232" s="152">
        <f t="shared" si="55"/>
        <v>0</v>
      </c>
      <c r="BG232" s="152">
        <f t="shared" si="56"/>
        <v>0</v>
      </c>
      <c r="BH232" s="152">
        <f t="shared" si="57"/>
        <v>0</v>
      </c>
      <c r="BI232" s="152">
        <f t="shared" si="58"/>
        <v>0</v>
      </c>
      <c r="BJ232" s="13" t="s">
        <v>84</v>
      </c>
      <c r="BK232" s="152">
        <f t="shared" si="59"/>
        <v>0</v>
      </c>
      <c r="BL232" s="13" t="s">
        <v>98</v>
      </c>
      <c r="BM232" s="151" t="s">
        <v>821</v>
      </c>
    </row>
    <row r="233" spans="2:65" s="1" customFormat="1" ht="33" customHeight="1">
      <c r="B233" s="138"/>
      <c r="C233" s="153" t="s">
        <v>598</v>
      </c>
      <c r="D233" s="153" t="s">
        <v>236</v>
      </c>
      <c r="E233" s="154" t="s">
        <v>822</v>
      </c>
      <c r="F233" s="155" t="s">
        <v>823</v>
      </c>
      <c r="G233" s="156" t="s">
        <v>198</v>
      </c>
      <c r="H233" s="157">
        <v>0.93300000000000005</v>
      </c>
      <c r="I233" s="158"/>
      <c r="J233" s="159">
        <f t="shared" si="50"/>
        <v>0</v>
      </c>
      <c r="K233" s="160"/>
      <c r="L233" s="161"/>
      <c r="M233" s="162" t="s">
        <v>1</v>
      </c>
      <c r="N233" s="163" t="s">
        <v>38</v>
      </c>
      <c r="P233" s="149">
        <f t="shared" si="51"/>
        <v>0</v>
      </c>
      <c r="Q233" s="149">
        <v>0.55000000000000004</v>
      </c>
      <c r="R233" s="149">
        <f t="shared" si="52"/>
        <v>0.51315000000000011</v>
      </c>
      <c r="S233" s="149">
        <v>0</v>
      </c>
      <c r="T233" s="150">
        <f t="shared" si="53"/>
        <v>0</v>
      </c>
      <c r="AR233" s="151" t="s">
        <v>382</v>
      </c>
      <c r="AT233" s="151" t="s">
        <v>236</v>
      </c>
      <c r="AU233" s="151" t="s">
        <v>84</v>
      </c>
      <c r="AY233" s="13" t="s">
        <v>193</v>
      </c>
      <c r="BE233" s="152">
        <f t="shared" si="54"/>
        <v>0</v>
      </c>
      <c r="BF233" s="152">
        <f t="shared" si="55"/>
        <v>0</v>
      </c>
      <c r="BG233" s="152">
        <f t="shared" si="56"/>
        <v>0</v>
      </c>
      <c r="BH233" s="152">
        <f t="shared" si="57"/>
        <v>0</v>
      </c>
      <c r="BI233" s="152">
        <f t="shared" si="58"/>
        <v>0</v>
      </c>
      <c r="BJ233" s="13" t="s">
        <v>84</v>
      </c>
      <c r="BK233" s="152">
        <f t="shared" si="59"/>
        <v>0</v>
      </c>
      <c r="BL233" s="13" t="s">
        <v>98</v>
      </c>
      <c r="BM233" s="151" t="s">
        <v>824</v>
      </c>
    </row>
    <row r="234" spans="2:65" s="1" customFormat="1" ht="44.25" customHeight="1">
      <c r="B234" s="138"/>
      <c r="C234" s="139" t="s">
        <v>602</v>
      </c>
      <c r="D234" s="139" t="s">
        <v>195</v>
      </c>
      <c r="E234" s="140" t="s">
        <v>825</v>
      </c>
      <c r="F234" s="141" t="s">
        <v>826</v>
      </c>
      <c r="G234" s="142" t="s">
        <v>198</v>
      </c>
      <c r="H234" s="143">
        <v>5</v>
      </c>
      <c r="I234" s="144"/>
      <c r="J234" s="145">
        <f t="shared" si="50"/>
        <v>0</v>
      </c>
      <c r="K234" s="146"/>
      <c r="L234" s="28"/>
      <c r="M234" s="147" t="s">
        <v>1</v>
      </c>
      <c r="N234" s="148" t="s">
        <v>38</v>
      </c>
      <c r="P234" s="149">
        <f t="shared" si="51"/>
        <v>0</v>
      </c>
      <c r="Q234" s="149">
        <v>2.3099999999999999E-2</v>
      </c>
      <c r="R234" s="149">
        <f t="shared" si="52"/>
        <v>0.11549999999999999</v>
      </c>
      <c r="S234" s="149">
        <v>0</v>
      </c>
      <c r="T234" s="150">
        <f t="shared" si="53"/>
        <v>0</v>
      </c>
      <c r="AR234" s="151" t="s">
        <v>98</v>
      </c>
      <c r="AT234" s="151" t="s">
        <v>195</v>
      </c>
      <c r="AU234" s="151" t="s">
        <v>84</v>
      </c>
      <c r="AY234" s="13" t="s">
        <v>193</v>
      </c>
      <c r="BE234" s="152">
        <f t="shared" si="54"/>
        <v>0</v>
      </c>
      <c r="BF234" s="152">
        <f t="shared" si="55"/>
        <v>0</v>
      </c>
      <c r="BG234" s="152">
        <f t="shared" si="56"/>
        <v>0</v>
      </c>
      <c r="BH234" s="152">
        <f t="shared" si="57"/>
        <v>0</v>
      </c>
      <c r="BI234" s="152">
        <f t="shared" si="58"/>
        <v>0</v>
      </c>
      <c r="BJ234" s="13" t="s">
        <v>84</v>
      </c>
      <c r="BK234" s="152">
        <f t="shared" si="59"/>
        <v>0</v>
      </c>
      <c r="BL234" s="13" t="s">
        <v>98</v>
      </c>
      <c r="BM234" s="151" t="s">
        <v>827</v>
      </c>
    </row>
    <row r="235" spans="2:65" s="1" customFormat="1" ht="24.25" customHeight="1">
      <c r="B235" s="138"/>
      <c r="C235" s="139" t="s">
        <v>606</v>
      </c>
      <c r="D235" s="139" t="s">
        <v>195</v>
      </c>
      <c r="E235" s="140" t="s">
        <v>828</v>
      </c>
      <c r="F235" s="141" t="s">
        <v>829</v>
      </c>
      <c r="G235" s="142" t="s">
        <v>558</v>
      </c>
      <c r="H235" s="169"/>
      <c r="I235" s="144"/>
      <c r="J235" s="145">
        <f t="shared" si="50"/>
        <v>0</v>
      </c>
      <c r="K235" s="146"/>
      <c r="L235" s="28"/>
      <c r="M235" s="147" t="s">
        <v>1</v>
      </c>
      <c r="N235" s="148" t="s">
        <v>38</v>
      </c>
      <c r="P235" s="149">
        <f t="shared" si="51"/>
        <v>0</v>
      </c>
      <c r="Q235" s="149">
        <v>0</v>
      </c>
      <c r="R235" s="149">
        <f t="shared" si="52"/>
        <v>0</v>
      </c>
      <c r="S235" s="149">
        <v>0</v>
      </c>
      <c r="T235" s="150">
        <f t="shared" si="53"/>
        <v>0</v>
      </c>
      <c r="AR235" s="151" t="s">
        <v>98</v>
      </c>
      <c r="AT235" s="151" t="s">
        <v>195</v>
      </c>
      <c r="AU235" s="151" t="s">
        <v>84</v>
      </c>
      <c r="AY235" s="13" t="s">
        <v>193</v>
      </c>
      <c r="BE235" s="152">
        <f t="shared" si="54"/>
        <v>0</v>
      </c>
      <c r="BF235" s="152">
        <f t="shared" si="55"/>
        <v>0</v>
      </c>
      <c r="BG235" s="152">
        <f t="shared" si="56"/>
        <v>0</v>
      </c>
      <c r="BH235" s="152">
        <f t="shared" si="57"/>
        <v>0</v>
      </c>
      <c r="BI235" s="152">
        <f t="shared" si="58"/>
        <v>0</v>
      </c>
      <c r="BJ235" s="13" t="s">
        <v>84</v>
      </c>
      <c r="BK235" s="152">
        <f t="shared" si="59"/>
        <v>0</v>
      </c>
      <c r="BL235" s="13" t="s">
        <v>98</v>
      </c>
      <c r="BM235" s="151" t="s">
        <v>830</v>
      </c>
    </row>
    <row r="236" spans="2:65" s="11" customFormat="1" ht="22.75" customHeight="1">
      <c r="B236" s="126"/>
      <c r="D236" s="127" t="s">
        <v>71</v>
      </c>
      <c r="E236" s="136" t="s">
        <v>570</v>
      </c>
      <c r="F236" s="136" t="s">
        <v>571</v>
      </c>
      <c r="I236" s="129"/>
      <c r="J236" s="137">
        <f>BK236</f>
        <v>0</v>
      </c>
      <c r="L236" s="126"/>
      <c r="M236" s="131"/>
      <c r="P236" s="132">
        <f>SUM(P237:P249)</f>
        <v>0</v>
      </c>
      <c r="R236" s="132">
        <f>SUM(R237:R249)</f>
        <v>0.23844199999999999</v>
      </c>
      <c r="T236" s="133">
        <f>SUM(T237:T249)</f>
        <v>0</v>
      </c>
      <c r="AR236" s="127" t="s">
        <v>84</v>
      </c>
      <c r="AT236" s="134" t="s">
        <v>71</v>
      </c>
      <c r="AU236" s="134" t="s">
        <v>76</v>
      </c>
      <c r="AY236" s="127" t="s">
        <v>193</v>
      </c>
      <c r="BK236" s="135">
        <f>SUM(BK237:BK249)</f>
        <v>0</v>
      </c>
    </row>
    <row r="237" spans="2:65" s="1" customFormat="1" ht="24.25" customHeight="1">
      <c r="B237" s="138"/>
      <c r="C237" s="139" t="s">
        <v>831</v>
      </c>
      <c r="D237" s="139" t="s">
        <v>195</v>
      </c>
      <c r="E237" s="140" t="s">
        <v>832</v>
      </c>
      <c r="F237" s="141" t="s">
        <v>833</v>
      </c>
      <c r="G237" s="142" t="s">
        <v>257</v>
      </c>
      <c r="H237" s="143">
        <v>12</v>
      </c>
      <c r="I237" s="144"/>
      <c r="J237" s="145">
        <f t="shared" ref="J237:J249" si="60">ROUND(I237*H237,2)</f>
        <v>0</v>
      </c>
      <c r="K237" s="146"/>
      <c r="L237" s="28"/>
      <c r="M237" s="147" t="s">
        <v>1</v>
      </c>
      <c r="N237" s="148" t="s">
        <v>38</v>
      </c>
      <c r="P237" s="149">
        <f t="shared" ref="P237:P249" si="61">O237*H237</f>
        <v>0</v>
      </c>
      <c r="Q237" s="149">
        <v>1.42E-3</v>
      </c>
      <c r="R237" s="149">
        <f t="shared" ref="R237:R249" si="62">Q237*H237</f>
        <v>1.704E-2</v>
      </c>
      <c r="S237" s="149">
        <v>0</v>
      </c>
      <c r="T237" s="150">
        <f t="shared" ref="T237:T249" si="63">S237*H237</f>
        <v>0</v>
      </c>
      <c r="AR237" s="151" t="s">
        <v>98</v>
      </c>
      <c r="AT237" s="151" t="s">
        <v>195</v>
      </c>
      <c r="AU237" s="151" t="s">
        <v>84</v>
      </c>
      <c r="AY237" s="13" t="s">
        <v>193</v>
      </c>
      <c r="BE237" s="152">
        <f t="shared" ref="BE237:BE249" si="64">IF(N237="základná",J237,0)</f>
        <v>0</v>
      </c>
      <c r="BF237" s="152">
        <f t="shared" ref="BF237:BF249" si="65">IF(N237="znížená",J237,0)</f>
        <v>0</v>
      </c>
      <c r="BG237" s="152">
        <f t="shared" ref="BG237:BG249" si="66">IF(N237="zákl. prenesená",J237,0)</f>
        <v>0</v>
      </c>
      <c r="BH237" s="152">
        <f t="shared" ref="BH237:BH249" si="67">IF(N237="zníž. prenesená",J237,0)</f>
        <v>0</v>
      </c>
      <c r="BI237" s="152">
        <f t="shared" ref="BI237:BI249" si="68">IF(N237="nulová",J237,0)</f>
        <v>0</v>
      </c>
      <c r="BJ237" s="13" t="s">
        <v>84</v>
      </c>
      <c r="BK237" s="152">
        <f t="shared" ref="BK237:BK249" si="69">ROUND(I237*H237,2)</f>
        <v>0</v>
      </c>
      <c r="BL237" s="13" t="s">
        <v>98</v>
      </c>
      <c r="BM237" s="151" t="s">
        <v>834</v>
      </c>
    </row>
    <row r="238" spans="2:65" s="1" customFormat="1" ht="24.25" customHeight="1">
      <c r="B238" s="138"/>
      <c r="C238" s="139" t="s">
        <v>835</v>
      </c>
      <c r="D238" s="139" t="s">
        <v>195</v>
      </c>
      <c r="E238" s="140" t="s">
        <v>836</v>
      </c>
      <c r="F238" s="141" t="s">
        <v>837</v>
      </c>
      <c r="G238" s="142" t="s">
        <v>257</v>
      </c>
      <c r="H238" s="143">
        <v>5.3</v>
      </c>
      <c r="I238" s="144"/>
      <c r="J238" s="145">
        <f t="shared" si="60"/>
        <v>0</v>
      </c>
      <c r="K238" s="146"/>
      <c r="L238" s="28"/>
      <c r="M238" s="147" t="s">
        <v>1</v>
      </c>
      <c r="N238" s="148" t="s">
        <v>38</v>
      </c>
      <c r="P238" s="149">
        <f t="shared" si="61"/>
        <v>0</v>
      </c>
      <c r="Q238" s="149">
        <v>2.2499999999999998E-3</v>
      </c>
      <c r="R238" s="149">
        <f t="shared" si="62"/>
        <v>1.1924999999999998E-2</v>
      </c>
      <c r="S238" s="149">
        <v>0</v>
      </c>
      <c r="T238" s="150">
        <f t="shared" si="63"/>
        <v>0</v>
      </c>
      <c r="AR238" s="151" t="s">
        <v>98</v>
      </c>
      <c r="AT238" s="151" t="s">
        <v>195</v>
      </c>
      <c r="AU238" s="151" t="s">
        <v>84</v>
      </c>
      <c r="AY238" s="13" t="s">
        <v>193</v>
      </c>
      <c r="BE238" s="152">
        <f t="shared" si="64"/>
        <v>0</v>
      </c>
      <c r="BF238" s="152">
        <f t="shared" si="65"/>
        <v>0</v>
      </c>
      <c r="BG238" s="152">
        <f t="shared" si="66"/>
        <v>0</v>
      </c>
      <c r="BH238" s="152">
        <f t="shared" si="67"/>
        <v>0</v>
      </c>
      <c r="BI238" s="152">
        <f t="shared" si="68"/>
        <v>0</v>
      </c>
      <c r="BJ238" s="13" t="s">
        <v>84</v>
      </c>
      <c r="BK238" s="152">
        <f t="shared" si="69"/>
        <v>0</v>
      </c>
      <c r="BL238" s="13" t="s">
        <v>98</v>
      </c>
      <c r="BM238" s="151" t="s">
        <v>838</v>
      </c>
    </row>
    <row r="239" spans="2:65" s="1" customFormat="1" ht="21.75" customHeight="1">
      <c r="B239" s="138"/>
      <c r="C239" s="139" t="s">
        <v>839</v>
      </c>
      <c r="D239" s="139" t="s">
        <v>195</v>
      </c>
      <c r="E239" s="140" t="s">
        <v>840</v>
      </c>
      <c r="F239" s="141" t="s">
        <v>841</v>
      </c>
      <c r="G239" s="142" t="s">
        <v>234</v>
      </c>
      <c r="H239" s="143">
        <v>29.15</v>
      </c>
      <c r="I239" s="144"/>
      <c r="J239" s="145">
        <f t="shared" si="60"/>
        <v>0</v>
      </c>
      <c r="K239" s="146"/>
      <c r="L239" s="28"/>
      <c r="M239" s="147" t="s">
        <v>1</v>
      </c>
      <c r="N239" s="148" t="s">
        <v>38</v>
      </c>
      <c r="P239" s="149">
        <f t="shared" si="61"/>
        <v>0</v>
      </c>
      <c r="Q239" s="149">
        <v>1.6000000000000001E-4</v>
      </c>
      <c r="R239" s="149">
        <f t="shared" si="62"/>
        <v>4.6639999999999997E-3</v>
      </c>
      <c r="S239" s="149">
        <v>0</v>
      </c>
      <c r="T239" s="150">
        <f t="shared" si="63"/>
        <v>0</v>
      </c>
      <c r="AR239" s="151" t="s">
        <v>98</v>
      </c>
      <c r="AT239" s="151" t="s">
        <v>195</v>
      </c>
      <c r="AU239" s="151" t="s">
        <v>84</v>
      </c>
      <c r="AY239" s="13" t="s">
        <v>193</v>
      </c>
      <c r="BE239" s="152">
        <f t="shared" si="64"/>
        <v>0</v>
      </c>
      <c r="BF239" s="152">
        <f t="shared" si="65"/>
        <v>0</v>
      </c>
      <c r="BG239" s="152">
        <f t="shared" si="66"/>
        <v>0</v>
      </c>
      <c r="BH239" s="152">
        <f t="shared" si="67"/>
        <v>0</v>
      </c>
      <c r="BI239" s="152">
        <f t="shared" si="68"/>
        <v>0</v>
      </c>
      <c r="BJ239" s="13" t="s">
        <v>84</v>
      </c>
      <c r="BK239" s="152">
        <f t="shared" si="69"/>
        <v>0</v>
      </c>
      <c r="BL239" s="13" t="s">
        <v>98</v>
      </c>
      <c r="BM239" s="151" t="s">
        <v>842</v>
      </c>
    </row>
    <row r="240" spans="2:65" s="1" customFormat="1" ht="24.25" customHeight="1">
      <c r="B240" s="138"/>
      <c r="C240" s="153" t="s">
        <v>843</v>
      </c>
      <c r="D240" s="153" t="s">
        <v>236</v>
      </c>
      <c r="E240" s="154" t="s">
        <v>844</v>
      </c>
      <c r="F240" s="155" t="s">
        <v>845</v>
      </c>
      <c r="G240" s="156" t="s">
        <v>234</v>
      </c>
      <c r="H240" s="157">
        <v>29.15</v>
      </c>
      <c r="I240" s="158"/>
      <c r="J240" s="159">
        <f t="shared" si="60"/>
        <v>0</v>
      </c>
      <c r="K240" s="160"/>
      <c r="L240" s="161"/>
      <c r="M240" s="162" t="s">
        <v>1</v>
      </c>
      <c r="N240" s="163" t="s">
        <v>38</v>
      </c>
      <c r="P240" s="149">
        <f t="shared" si="61"/>
        <v>0</v>
      </c>
      <c r="Q240" s="149">
        <v>5.2199999999999998E-3</v>
      </c>
      <c r="R240" s="149">
        <f t="shared" si="62"/>
        <v>0.15216299999999999</v>
      </c>
      <c r="S240" s="149">
        <v>0</v>
      </c>
      <c r="T240" s="150">
        <f t="shared" si="63"/>
        <v>0</v>
      </c>
      <c r="AR240" s="151" t="s">
        <v>382</v>
      </c>
      <c r="AT240" s="151" t="s">
        <v>236</v>
      </c>
      <c r="AU240" s="151" t="s">
        <v>84</v>
      </c>
      <c r="AY240" s="13" t="s">
        <v>193</v>
      </c>
      <c r="BE240" s="152">
        <f t="shared" si="64"/>
        <v>0</v>
      </c>
      <c r="BF240" s="152">
        <f t="shared" si="65"/>
        <v>0</v>
      </c>
      <c r="BG240" s="152">
        <f t="shared" si="66"/>
        <v>0</v>
      </c>
      <c r="BH240" s="152">
        <f t="shared" si="67"/>
        <v>0</v>
      </c>
      <c r="BI240" s="152">
        <f t="shared" si="68"/>
        <v>0</v>
      </c>
      <c r="BJ240" s="13" t="s">
        <v>84</v>
      </c>
      <c r="BK240" s="152">
        <f t="shared" si="69"/>
        <v>0</v>
      </c>
      <c r="BL240" s="13" t="s">
        <v>98</v>
      </c>
      <c r="BM240" s="151" t="s">
        <v>846</v>
      </c>
    </row>
    <row r="241" spans="2:65" s="1" customFormat="1" ht="24.25" customHeight="1">
      <c r="B241" s="138"/>
      <c r="C241" s="139" t="s">
        <v>847</v>
      </c>
      <c r="D241" s="139" t="s">
        <v>195</v>
      </c>
      <c r="E241" s="140" t="s">
        <v>848</v>
      </c>
      <c r="F241" s="141" t="s">
        <v>849</v>
      </c>
      <c r="G241" s="142" t="s">
        <v>319</v>
      </c>
      <c r="H241" s="143">
        <v>2</v>
      </c>
      <c r="I241" s="144"/>
      <c r="J241" s="145">
        <f t="shared" si="60"/>
        <v>0</v>
      </c>
      <c r="K241" s="146"/>
      <c r="L241" s="28"/>
      <c r="M241" s="147" t="s">
        <v>1</v>
      </c>
      <c r="N241" s="148" t="s">
        <v>38</v>
      </c>
      <c r="P241" s="149">
        <f t="shared" si="61"/>
        <v>0</v>
      </c>
      <c r="Q241" s="149">
        <v>5.8E-4</v>
      </c>
      <c r="R241" s="149">
        <f t="shared" si="62"/>
        <v>1.16E-3</v>
      </c>
      <c r="S241" s="149">
        <v>0</v>
      </c>
      <c r="T241" s="150">
        <f t="shared" si="63"/>
        <v>0</v>
      </c>
      <c r="AR241" s="151" t="s">
        <v>98</v>
      </c>
      <c r="AT241" s="151" t="s">
        <v>195</v>
      </c>
      <c r="AU241" s="151" t="s">
        <v>84</v>
      </c>
      <c r="AY241" s="13" t="s">
        <v>193</v>
      </c>
      <c r="BE241" s="152">
        <f t="shared" si="64"/>
        <v>0</v>
      </c>
      <c r="BF241" s="152">
        <f t="shared" si="65"/>
        <v>0</v>
      </c>
      <c r="BG241" s="152">
        <f t="shared" si="66"/>
        <v>0</v>
      </c>
      <c r="BH241" s="152">
        <f t="shared" si="67"/>
        <v>0</v>
      </c>
      <c r="BI241" s="152">
        <f t="shared" si="68"/>
        <v>0</v>
      </c>
      <c r="BJ241" s="13" t="s">
        <v>84</v>
      </c>
      <c r="BK241" s="152">
        <f t="shared" si="69"/>
        <v>0</v>
      </c>
      <c r="BL241" s="13" t="s">
        <v>98</v>
      </c>
      <c r="BM241" s="151" t="s">
        <v>850</v>
      </c>
    </row>
    <row r="242" spans="2:65" s="1" customFormat="1" ht="24.25" customHeight="1">
      <c r="B242" s="138"/>
      <c r="C242" s="139" t="s">
        <v>851</v>
      </c>
      <c r="D242" s="139" t="s">
        <v>195</v>
      </c>
      <c r="E242" s="140" t="s">
        <v>852</v>
      </c>
      <c r="F242" s="141" t="s">
        <v>853</v>
      </c>
      <c r="G242" s="142" t="s">
        <v>257</v>
      </c>
      <c r="H242" s="143">
        <v>10.8</v>
      </c>
      <c r="I242" s="144"/>
      <c r="J242" s="145">
        <f t="shared" si="60"/>
        <v>0</v>
      </c>
      <c r="K242" s="146"/>
      <c r="L242" s="28"/>
      <c r="M242" s="147" t="s">
        <v>1</v>
      </c>
      <c r="N242" s="148" t="s">
        <v>38</v>
      </c>
      <c r="P242" s="149">
        <f t="shared" si="61"/>
        <v>0</v>
      </c>
      <c r="Q242" s="149">
        <v>1.83E-3</v>
      </c>
      <c r="R242" s="149">
        <f t="shared" si="62"/>
        <v>1.9764E-2</v>
      </c>
      <c r="S242" s="149">
        <v>0</v>
      </c>
      <c r="T242" s="150">
        <f t="shared" si="63"/>
        <v>0</v>
      </c>
      <c r="AR242" s="151" t="s">
        <v>98</v>
      </c>
      <c r="AT242" s="151" t="s">
        <v>195</v>
      </c>
      <c r="AU242" s="151" t="s">
        <v>84</v>
      </c>
      <c r="AY242" s="13" t="s">
        <v>193</v>
      </c>
      <c r="BE242" s="152">
        <f t="shared" si="64"/>
        <v>0</v>
      </c>
      <c r="BF242" s="152">
        <f t="shared" si="65"/>
        <v>0</v>
      </c>
      <c r="BG242" s="152">
        <f t="shared" si="66"/>
        <v>0</v>
      </c>
      <c r="BH242" s="152">
        <f t="shared" si="67"/>
        <v>0</v>
      </c>
      <c r="BI242" s="152">
        <f t="shared" si="68"/>
        <v>0</v>
      </c>
      <c r="BJ242" s="13" t="s">
        <v>84</v>
      </c>
      <c r="BK242" s="152">
        <f t="shared" si="69"/>
        <v>0</v>
      </c>
      <c r="BL242" s="13" t="s">
        <v>98</v>
      </c>
      <c r="BM242" s="151" t="s">
        <v>854</v>
      </c>
    </row>
    <row r="243" spans="2:65" s="1" customFormat="1" ht="24.25" customHeight="1">
      <c r="B243" s="138"/>
      <c r="C243" s="139" t="s">
        <v>855</v>
      </c>
      <c r="D243" s="139" t="s">
        <v>195</v>
      </c>
      <c r="E243" s="140" t="s">
        <v>856</v>
      </c>
      <c r="F243" s="141" t="s">
        <v>857</v>
      </c>
      <c r="G243" s="142" t="s">
        <v>319</v>
      </c>
      <c r="H243" s="143">
        <v>2</v>
      </c>
      <c r="I243" s="144"/>
      <c r="J243" s="145">
        <f t="shared" si="60"/>
        <v>0</v>
      </c>
      <c r="K243" s="146"/>
      <c r="L243" s="28"/>
      <c r="M243" s="147" t="s">
        <v>1</v>
      </c>
      <c r="N243" s="148" t="s">
        <v>38</v>
      </c>
      <c r="P243" s="149">
        <f t="shared" si="61"/>
        <v>0</v>
      </c>
      <c r="Q243" s="149">
        <v>1.1E-4</v>
      </c>
      <c r="R243" s="149">
        <f t="shared" si="62"/>
        <v>2.2000000000000001E-4</v>
      </c>
      <c r="S243" s="149">
        <v>0</v>
      </c>
      <c r="T243" s="150">
        <f t="shared" si="63"/>
        <v>0</v>
      </c>
      <c r="AR243" s="151" t="s">
        <v>98</v>
      </c>
      <c r="AT243" s="151" t="s">
        <v>195</v>
      </c>
      <c r="AU243" s="151" t="s">
        <v>84</v>
      </c>
      <c r="AY243" s="13" t="s">
        <v>193</v>
      </c>
      <c r="BE243" s="152">
        <f t="shared" si="64"/>
        <v>0</v>
      </c>
      <c r="BF243" s="152">
        <f t="shared" si="65"/>
        <v>0</v>
      </c>
      <c r="BG243" s="152">
        <f t="shared" si="66"/>
        <v>0</v>
      </c>
      <c r="BH243" s="152">
        <f t="shared" si="67"/>
        <v>0</v>
      </c>
      <c r="BI243" s="152">
        <f t="shared" si="68"/>
        <v>0</v>
      </c>
      <c r="BJ243" s="13" t="s">
        <v>84</v>
      </c>
      <c r="BK243" s="152">
        <f t="shared" si="69"/>
        <v>0</v>
      </c>
      <c r="BL243" s="13" t="s">
        <v>98</v>
      </c>
      <c r="BM243" s="151" t="s">
        <v>858</v>
      </c>
    </row>
    <row r="244" spans="2:65" s="1" customFormat="1" ht="33" customHeight="1">
      <c r="B244" s="138"/>
      <c r="C244" s="139" t="s">
        <v>859</v>
      </c>
      <c r="D244" s="139" t="s">
        <v>195</v>
      </c>
      <c r="E244" s="140" t="s">
        <v>860</v>
      </c>
      <c r="F244" s="141" t="s">
        <v>861</v>
      </c>
      <c r="G244" s="142" t="s">
        <v>257</v>
      </c>
      <c r="H244" s="143">
        <v>1.7</v>
      </c>
      <c r="I244" s="144"/>
      <c r="J244" s="145">
        <f t="shared" si="60"/>
        <v>0</v>
      </c>
      <c r="K244" s="146"/>
      <c r="L244" s="28"/>
      <c r="M244" s="147" t="s">
        <v>1</v>
      </c>
      <c r="N244" s="148" t="s">
        <v>38</v>
      </c>
      <c r="P244" s="149">
        <f t="shared" si="61"/>
        <v>0</v>
      </c>
      <c r="Q244" s="149">
        <v>6.7600000000000004E-3</v>
      </c>
      <c r="R244" s="149">
        <f t="shared" si="62"/>
        <v>1.1492E-2</v>
      </c>
      <c r="S244" s="149">
        <v>0</v>
      </c>
      <c r="T244" s="150">
        <f t="shared" si="63"/>
        <v>0</v>
      </c>
      <c r="AR244" s="151" t="s">
        <v>98</v>
      </c>
      <c r="AT244" s="151" t="s">
        <v>195</v>
      </c>
      <c r="AU244" s="151" t="s">
        <v>84</v>
      </c>
      <c r="AY244" s="13" t="s">
        <v>193</v>
      </c>
      <c r="BE244" s="152">
        <f t="shared" si="64"/>
        <v>0</v>
      </c>
      <c r="BF244" s="152">
        <f t="shared" si="65"/>
        <v>0</v>
      </c>
      <c r="BG244" s="152">
        <f t="shared" si="66"/>
        <v>0</v>
      </c>
      <c r="BH244" s="152">
        <f t="shared" si="67"/>
        <v>0</v>
      </c>
      <c r="BI244" s="152">
        <f t="shared" si="68"/>
        <v>0</v>
      </c>
      <c r="BJ244" s="13" t="s">
        <v>84</v>
      </c>
      <c r="BK244" s="152">
        <f t="shared" si="69"/>
        <v>0</v>
      </c>
      <c r="BL244" s="13" t="s">
        <v>98</v>
      </c>
      <c r="BM244" s="151" t="s">
        <v>862</v>
      </c>
    </row>
    <row r="245" spans="2:65" s="1" customFormat="1" ht="24.25" customHeight="1">
      <c r="B245" s="138"/>
      <c r="C245" s="139" t="s">
        <v>863</v>
      </c>
      <c r="D245" s="139" t="s">
        <v>195</v>
      </c>
      <c r="E245" s="140" t="s">
        <v>864</v>
      </c>
      <c r="F245" s="141" t="s">
        <v>865</v>
      </c>
      <c r="G245" s="142" t="s">
        <v>257</v>
      </c>
      <c r="H245" s="143">
        <v>2.7</v>
      </c>
      <c r="I245" s="144"/>
      <c r="J245" s="145">
        <f t="shared" si="60"/>
        <v>0</v>
      </c>
      <c r="K245" s="146"/>
      <c r="L245" s="28"/>
      <c r="M245" s="147" t="s">
        <v>1</v>
      </c>
      <c r="N245" s="148" t="s">
        <v>38</v>
      </c>
      <c r="P245" s="149">
        <f t="shared" si="61"/>
        <v>0</v>
      </c>
      <c r="Q245" s="149">
        <v>5.9999999999999995E-4</v>
      </c>
      <c r="R245" s="149">
        <f t="shared" si="62"/>
        <v>1.6199999999999999E-3</v>
      </c>
      <c r="S245" s="149">
        <v>0</v>
      </c>
      <c r="T245" s="150">
        <f t="shared" si="63"/>
        <v>0</v>
      </c>
      <c r="AR245" s="151" t="s">
        <v>98</v>
      </c>
      <c r="AT245" s="151" t="s">
        <v>195</v>
      </c>
      <c r="AU245" s="151" t="s">
        <v>84</v>
      </c>
      <c r="AY245" s="13" t="s">
        <v>193</v>
      </c>
      <c r="BE245" s="152">
        <f t="shared" si="64"/>
        <v>0</v>
      </c>
      <c r="BF245" s="152">
        <f t="shared" si="65"/>
        <v>0</v>
      </c>
      <c r="BG245" s="152">
        <f t="shared" si="66"/>
        <v>0</v>
      </c>
      <c r="BH245" s="152">
        <f t="shared" si="67"/>
        <v>0</v>
      </c>
      <c r="BI245" s="152">
        <f t="shared" si="68"/>
        <v>0</v>
      </c>
      <c r="BJ245" s="13" t="s">
        <v>84</v>
      </c>
      <c r="BK245" s="152">
        <f t="shared" si="69"/>
        <v>0</v>
      </c>
      <c r="BL245" s="13" t="s">
        <v>98</v>
      </c>
      <c r="BM245" s="151" t="s">
        <v>866</v>
      </c>
    </row>
    <row r="246" spans="2:65" s="1" customFormat="1" ht="24.25" customHeight="1">
      <c r="B246" s="138"/>
      <c r="C246" s="153" t="s">
        <v>867</v>
      </c>
      <c r="D246" s="153" t="s">
        <v>236</v>
      </c>
      <c r="E246" s="154" t="s">
        <v>868</v>
      </c>
      <c r="F246" s="155" t="s">
        <v>869</v>
      </c>
      <c r="G246" s="156" t="s">
        <v>296</v>
      </c>
      <c r="H246" s="157">
        <v>2E-3</v>
      </c>
      <c r="I246" s="158"/>
      <c r="J246" s="159">
        <f t="shared" si="60"/>
        <v>0</v>
      </c>
      <c r="K246" s="160"/>
      <c r="L246" s="161"/>
      <c r="M246" s="162" t="s">
        <v>1</v>
      </c>
      <c r="N246" s="163" t="s">
        <v>38</v>
      </c>
      <c r="P246" s="149">
        <f t="shared" si="61"/>
        <v>0</v>
      </c>
      <c r="Q246" s="149">
        <v>1</v>
      </c>
      <c r="R246" s="149">
        <f t="shared" si="62"/>
        <v>2E-3</v>
      </c>
      <c r="S246" s="149">
        <v>0</v>
      </c>
      <c r="T246" s="150">
        <f t="shared" si="63"/>
        <v>0</v>
      </c>
      <c r="AR246" s="151" t="s">
        <v>382</v>
      </c>
      <c r="AT246" s="151" t="s">
        <v>236</v>
      </c>
      <c r="AU246" s="151" t="s">
        <v>84</v>
      </c>
      <c r="AY246" s="13" t="s">
        <v>193</v>
      </c>
      <c r="BE246" s="152">
        <f t="shared" si="64"/>
        <v>0</v>
      </c>
      <c r="BF246" s="152">
        <f t="shared" si="65"/>
        <v>0</v>
      </c>
      <c r="BG246" s="152">
        <f t="shared" si="66"/>
        <v>0</v>
      </c>
      <c r="BH246" s="152">
        <f t="shared" si="67"/>
        <v>0</v>
      </c>
      <c r="BI246" s="152">
        <f t="shared" si="68"/>
        <v>0</v>
      </c>
      <c r="BJ246" s="13" t="s">
        <v>84</v>
      </c>
      <c r="BK246" s="152">
        <f t="shared" si="69"/>
        <v>0</v>
      </c>
      <c r="BL246" s="13" t="s">
        <v>98</v>
      </c>
      <c r="BM246" s="151" t="s">
        <v>870</v>
      </c>
    </row>
    <row r="247" spans="2:65" s="1" customFormat="1" ht="24.25" customHeight="1">
      <c r="B247" s="138"/>
      <c r="C247" s="139" t="s">
        <v>871</v>
      </c>
      <c r="D247" s="139" t="s">
        <v>195</v>
      </c>
      <c r="E247" s="140" t="s">
        <v>872</v>
      </c>
      <c r="F247" s="141" t="s">
        <v>873</v>
      </c>
      <c r="G247" s="142" t="s">
        <v>257</v>
      </c>
      <c r="H247" s="143">
        <v>7.4</v>
      </c>
      <c r="I247" s="144"/>
      <c r="J247" s="145">
        <f t="shared" si="60"/>
        <v>0</v>
      </c>
      <c r="K247" s="146"/>
      <c r="L247" s="28"/>
      <c r="M247" s="147" t="s">
        <v>1</v>
      </c>
      <c r="N247" s="148" t="s">
        <v>38</v>
      </c>
      <c r="P247" s="149">
        <f t="shared" si="61"/>
        <v>0</v>
      </c>
      <c r="Q247" s="149">
        <v>2.1099999999999999E-3</v>
      </c>
      <c r="R247" s="149">
        <f t="shared" si="62"/>
        <v>1.5613999999999999E-2</v>
      </c>
      <c r="S247" s="149">
        <v>0</v>
      </c>
      <c r="T247" s="150">
        <f t="shared" si="63"/>
        <v>0</v>
      </c>
      <c r="AR247" s="151" t="s">
        <v>98</v>
      </c>
      <c r="AT247" s="151" t="s">
        <v>195</v>
      </c>
      <c r="AU247" s="151" t="s">
        <v>84</v>
      </c>
      <c r="AY247" s="13" t="s">
        <v>193</v>
      </c>
      <c r="BE247" s="152">
        <f t="shared" si="64"/>
        <v>0</v>
      </c>
      <c r="BF247" s="152">
        <f t="shared" si="65"/>
        <v>0</v>
      </c>
      <c r="BG247" s="152">
        <f t="shared" si="66"/>
        <v>0</v>
      </c>
      <c r="BH247" s="152">
        <f t="shared" si="67"/>
        <v>0</v>
      </c>
      <c r="BI247" s="152">
        <f t="shared" si="68"/>
        <v>0</v>
      </c>
      <c r="BJ247" s="13" t="s">
        <v>84</v>
      </c>
      <c r="BK247" s="152">
        <f t="shared" si="69"/>
        <v>0</v>
      </c>
      <c r="BL247" s="13" t="s">
        <v>98</v>
      </c>
      <c r="BM247" s="151" t="s">
        <v>874</v>
      </c>
    </row>
    <row r="248" spans="2:65" s="1" customFormat="1" ht="16.5" customHeight="1">
      <c r="B248" s="138"/>
      <c r="C248" s="139" t="s">
        <v>875</v>
      </c>
      <c r="D248" s="139" t="s">
        <v>195</v>
      </c>
      <c r="E248" s="140" t="s">
        <v>876</v>
      </c>
      <c r="F248" s="141" t="s">
        <v>877</v>
      </c>
      <c r="G248" s="142" t="s">
        <v>319</v>
      </c>
      <c r="H248" s="143">
        <v>2</v>
      </c>
      <c r="I248" s="144"/>
      <c r="J248" s="145">
        <f t="shared" si="60"/>
        <v>0</v>
      </c>
      <c r="K248" s="146"/>
      <c r="L248" s="28"/>
      <c r="M248" s="147" t="s">
        <v>1</v>
      </c>
      <c r="N248" s="148" t="s">
        <v>38</v>
      </c>
      <c r="P248" s="149">
        <f t="shared" si="61"/>
        <v>0</v>
      </c>
      <c r="Q248" s="149">
        <v>3.8999999999999999E-4</v>
      </c>
      <c r="R248" s="149">
        <f t="shared" si="62"/>
        <v>7.7999999999999999E-4</v>
      </c>
      <c r="S248" s="149">
        <v>0</v>
      </c>
      <c r="T248" s="150">
        <f t="shared" si="63"/>
        <v>0</v>
      </c>
      <c r="AR248" s="151" t="s">
        <v>98</v>
      </c>
      <c r="AT248" s="151" t="s">
        <v>195</v>
      </c>
      <c r="AU248" s="151" t="s">
        <v>84</v>
      </c>
      <c r="AY248" s="13" t="s">
        <v>193</v>
      </c>
      <c r="BE248" s="152">
        <f t="shared" si="64"/>
        <v>0</v>
      </c>
      <c r="BF248" s="152">
        <f t="shared" si="65"/>
        <v>0</v>
      </c>
      <c r="BG248" s="152">
        <f t="shared" si="66"/>
        <v>0</v>
      </c>
      <c r="BH248" s="152">
        <f t="shared" si="67"/>
        <v>0</v>
      </c>
      <c r="BI248" s="152">
        <f t="shared" si="68"/>
        <v>0</v>
      </c>
      <c r="BJ248" s="13" t="s">
        <v>84</v>
      </c>
      <c r="BK248" s="152">
        <f t="shared" si="69"/>
        <v>0</v>
      </c>
      <c r="BL248" s="13" t="s">
        <v>98</v>
      </c>
      <c r="BM248" s="151" t="s">
        <v>878</v>
      </c>
    </row>
    <row r="249" spans="2:65" s="1" customFormat="1" ht="24.25" customHeight="1">
      <c r="B249" s="138"/>
      <c r="C249" s="139" t="s">
        <v>879</v>
      </c>
      <c r="D249" s="139" t="s">
        <v>195</v>
      </c>
      <c r="E249" s="140" t="s">
        <v>880</v>
      </c>
      <c r="F249" s="141" t="s">
        <v>582</v>
      </c>
      <c r="G249" s="142" t="s">
        <v>558</v>
      </c>
      <c r="H249" s="169"/>
      <c r="I249" s="144"/>
      <c r="J249" s="145">
        <f t="shared" si="60"/>
        <v>0</v>
      </c>
      <c r="K249" s="146"/>
      <c r="L249" s="28"/>
      <c r="M249" s="147" t="s">
        <v>1</v>
      </c>
      <c r="N249" s="148" t="s">
        <v>38</v>
      </c>
      <c r="P249" s="149">
        <f t="shared" si="61"/>
        <v>0</v>
      </c>
      <c r="Q249" s="149">
        <v>0</v>
      </c>
      <c r="R249" s="149">
        <f t="shared" si="62"/>
        <v>0</v>
      </c>
      <c r="S249" s="149">
        <v>0</v>
      </c>
      <c r="T249" s="150">
        <f t="shared" si="63"/>
        <v>0</v>
      </c>
      <c r="AR249" s="151" t="s">
        <v>98</v>
      </c>
      <c r="AT249" s="151" t="s">
        <v>195</v>
      </c>
      <c r="AU249" s="151" t="s">
        <v>84</v>
      </c>
      <c r="AY249" s="13" t="s">
        <v>193</v>
      </c>
      <c r="BE249" s="152">
        <f t="shared" si="64"/>
        <v>0</v>
      </c>
      <c r="BF249" s="152">
        <f t="shared" si="65"/>
        <v>0</v>
      </c>
      <c r="BG249" s="152">
        <f t="shared" si="66"/>
        <v>0</v>
      </c>
      <c r="BH249" s="152">
        <f t="shared" si="67"/>
        <v>0</v>
      </c>
      <c r="BI249" s="152">
        <f t="shared" si="68"/>
        <v>0</v>
      </c>
      <c r="BJ249" s="13" t="s">
        <v>84</v>
      </c>
      <c r="BK249" s="152">
        <f t="shared" si="69"/>
        <v>0</v>
      </c>
      <c r="BL249" s="13" t="s">
        <v>98</v>
      </c>
      <c r="BM249" s="151" t="s">
        <v>881</v>
      </c>
    </row>
    <row r="250" spans="2:65" s="11" customFormat="1" ht="22.75" customHeight="1">
      <c r="B250" s="126"/>
      <c r="D250" s="127" t="s">
        <v>71</v>
      </c>
      <c r="E250" s="136" t="s">
        <v>584</v>
      </c>
      <c r="F250" s="136" t="s">
        <v>585</v>
      </c>
      <c r="I250" s="129"/>
      <c r="J250" s="137">
        <f>BK250</f>
        <v>0</v>
      </c>
      <c r="L250" s="126"/>
      <c r="M250" s="131"/>
      <c r="P250" s="132">
        <f>SUM(P251:P265)</f>
        <v>0</v>
      </c>
      <c r="R250" s="132">
        <f>SUM(R251:R265)</f>
        <v>0.28181219999999996</v>
      </c>
      <c r="T250" s="133">
        <f>SUM(T251:T265)</f>
        <v>0</v>
      </c>
      <c r="AR250" s="127" t="s">
        <v>84</v>
      </c>
      <c r="AT250" s="134" t="s">
        <v>71</v>
      </c>
      <c r="AU250" s="134" t="s">
        <v>76</v>
      </c>
      <c r="AY250" s="127" t="s">
        <v>193</v>
      </c>
      <c r="BK250" s="135">
        <f>SUM(BK251:BK265)</f>
        <v>0</v>
      </c>
    </row>
    <row r="251" spans="2:65" s="1" customFormat="1" ht="24.25" customHeight="1">
      <c r="B251" s="138"/>
      <c r="C251" s="139" t="s">
        <v>882</v>
      </c>
      <c r="D251" s="139" t="s">
        <v>195</v>
      </c>
      <c r="E251" s="140" t="s">
        <v>883</v>
      </c>
      <c r="F251" s="141" t="s">
        <v>884</v>
      </c>
      <c r="G251" s="142" t="s">
        <v>257</v>
      </c>
      <c r="H251" s="143">
        <v>3.5</v>
      </c>
      <c r="I251" s="144"/>
      <c r="J251" s="145">
        <f t="shared" ref="J251:J265" si="70">ROUND(I251*H251,2)</f>
        <v>0</v>
      </c>
      <c r="K251" s="146"/>
      <c r="L251" s="28"/>
      <c r="M251" s="147" t="s">
        <v>1</v>
      </c>
      <c r="N251" s="148" t="s">
        <v>38</v>
      </c>
      <c r="P251" s="149">
        <f t="shared" ref="P251:P265" si="71">O251*H251</f>
        <v>0</v>
      </c>
      <c r="Q251" s="149">
        <v>5.0000000000000002E-5</v>
      </c>
      <c r="R251" s="149">
        <f t="shared" ref="R251:R265" si="72">Q251*H251</f>
        <v>1.75E-4</v>
      </c>
      <c r="S251" s="149">
        <v>0</v>
      </c>
      <c r="T251" s="150">
        <f t="shared" ref="T251:T265" si="73">S251*H251</f>
        <v>0</v>
      </c>
      <c r="AR251" s="151" t="s">
        <v>98</v>
      </c>
      <c r="AT251" s="151" t="s">
        <v>195</v>
      </c>
      <c r="AU251" s="151" t="s">
        <v>84</v>
      </c>
      <c r="AY251" s="13" t="s">
        <v>193</v>
      </c>
      <c r="BE251" s="152">
        <f t="shared" ref="BE251:BE265" si="74">IF(N251="základná",J251,0)</f>
        <v>0</v>
      </c>
      <c r="BF251" s="152">
        <f t="shared" ref="BF251:BF265" si="75">IF(N251="znížená",J251,0)</f>
        <v>0</v>
      </c>
      <c r="BG251" s="152">
        <f t="shared" ref="BG251:BG265" si="76">IF(N251="zákl. prenesená",J251,0)</f>
        <v>0</v>
      </c>
      <c r="BH251" s="152">
        <f t="shared" ref="BH251:BH265" si="77">IF(N251="zníž. prenesená",J251,0)</f>
        <v>0</v>
      </c>
      <c r="BI251" s="152">
        <f t="shared" ref="BI251:BI265" si="78">IF(N251="nulová",J251,0)</f>
        <v>0</v>
      </c>
      <c r="BJ251" s="13" t="s">
        <v>84</v>
      </c>
      <c r="BK251" s="152">
        <f t="shared" ref="BK251:BK265" si="79">ROUND(I251*H251,2)</f>
        <v>0</v>
      </c>
      <c r="BL251" s="13" t="s">
        <v>98</v>
      </c>
      <c r="BM251" s="151" t="s">
        <v>885</v>
      </c>
    </row>
    <row r="252" spans="2:65" s="1" customFormat="1" ht="37.75" customHeight="1">
      <c r="B252" s="138"/>
      <c r="C252" s="153" t="s">
        <v>886</v>
      </c>
      <c r="D252" s="153" t="s">
        <v>236</v>
      </c>
      <c r="E252" s="154" t="s">
        <v>887</v>
      </c>
      <c r="F252" s="155" t="s">
        <v>888</v>
      </c>
      <c r="G252" s="156" t="s">
        <v>319</v>
      </c>
      <c r="H252" s="157">
        <v>1</v>
      </c>
      <c r="I252" s="158"/>
      <c r="J252" s="159">
        <f t="shared" si="70"/>
        <v>0</v>
      </c>
      <c r="K252" s="160"/>
      <c r="L252" s="161"/>
      <c r="M252" s="162" t="s">
        <v>1</v>
      </c>
      <c r="N252" s="163" t="s">
        <v>38</v>
      </c>
      <c r="P252" s="149">
        <f t="shared" si="71"/>
        <v>0</v>
      </c>
      <c r="Q252" s="149">
        <v>2.0999999999999999E-3</v>
      </c>
      <c r="R252" s="149">
        <f t="shared" si="72"/>
        <v>2.0999999999999999E-3</v>
      </c>
      <c r="S252" s="149">
        <v>0</v>
      </c>
      <c r="T252" s="150">
        <f t="shared" si="73"/>
        <v>0</v>
      </c>
      <c r="AR252" s="151" t="s">
        <v>382</v>
      </c>
      <c r="AT252" s="151" t="s">
        <v>236</v>
      </c>
      <c r="AU252" s="151" t="s">
        <v>84</v>
      </c>
      <c r="AY252" s="13" t="s">
        <v>193</v>
      </c>
      <c r="BE252" s="152">
        <f t="shared" si="74"/>
        <v>0</v>
      </c>
      <c r="BF252" s="152">
        <f t="shared" si="75"/>
        <v>0</v>
      </c>
      <c r="BG252" s="152">
        <f t="shared" si="76"/>
        <v>0</v>
      </c>
      <c r="BH252" s="152">
        <f t="shared" si="77"/>
        <v>0</v>
      </c>
      <c r="BI252" s="152">
        <f t="shared" si="78"/>
        <v>0</v>
      </c>
      <c r="BJ252" s="13" t="s">
        <v>84</v>
      </c>
      <c r="BK252" s="152">
        <f t="shared" si="79"/>
        <v>0</v>
      </c>
      <c r="BL252" s="13" t="s">
        <v>98</v>
      </c>
      <c r="BM252" s="151" t="s">
        <v>889</v>
      </c>
    </row>
    <row r="253" spans="2:65" s="1" customFormat="1" ht="21.75" customHeight="1">
      <c r="B253" s="138"/>
      <c r="C253" s="139" t="s">
        <v>477</v>
      </c>
      <c r="D253" s="139" t="s">
        <v>195</v>
      </c>
      <c r="E253" s="140" t="s">
        <v>587</v>
      </c>
      <c r="F253" s="141" t="s">
        <v>588</v>
      </c>
      <c r="G253" s="142" t="s">
        <v>319</v>
      </c>
      <c r="H253" s="143">
        <v>8</v>
      </c>
      <c r="I253" s="144"/>
      <c r="J253" s="145">
        <f t="shared" si="70"/>
        <v>0</v>
      </c>
      <c r="K253" s="146"/>
      <c r="L253" s="28"/>
      <c r="M253" s="147" t="s">
        <v>1</v>
      </c>
      <c r="N253" s="148" t="s">
        <v>38</v>
      </c>
      <c r="P253" s="149">
        <f t="shared" si="71"/>
        <v>0</v>
      </c>
      <c r="Q253" s="149">
        <v>1.0000000000000001E-5</v>
      </c>
      <c r="R253" s="149">
        <f t="shared" si="72"/>
        <v>8.0000000000000007E-5</v>
      </c>
      <c r="S253" s="149">
        <v>0</v>
      </c>
      <c r="T253" s="150">
        <f t="shared" si="73"/>
        <v>0</v>
      </c>
      <c r="AR253" s="151" t="s">
        <v>98</v>
      </c>
      <c r="AT253" s="151" t="s">
        <v>195</v>
      </c>
      <c r="AU253" s="151" t="s">
        <v>84</v>
      </c>
      <c r="AY253" s="13" t="s">
        <v>193</v>
      </c>
      <c r="BE253" s="152">
        <f t="shared" si="74"/>
        <v>0</v>
      </c>
      <c r="BF253" s="152">
        <f t="shared" si="75"/>
        <v>0</v>
      </c>
      <c r="BG253" s="152">
        <f t="shared" si="76"/>
        <v>0</v>
      </c>
      <c r="BH253" s="152">
        <f t="shared" si="77"/>
        <v>0</v>
      </c>
      <c r="BI253" s="152">
        <f t="shared" si="78"/>
        <v>0</v>
      </c>
      <c r="BJ253" s="13" t="s">
        <v>84</v>
      </c>
      <c r="BK253" s="152">
        <f t="shared" si="79"/>
        <v>0</v>
      </c>
      <c r="BL253" s="13" t="s">
        <v>98</v>
      </c>
      <c r="BM253" s="151" t="s">
        <v>890</v>
      </c>
    </row>
    <row r="254" spans="2:65" s="1" customFormat="1" ht="24.25" customHeight="1">
      <c r="B254" s="138"/>
      <c r="C254" s="153" t="s">
        <v>891</v>
      </c>
      <c r="D254" s="153" t="s">
        <v>236</v>
      </c>
      <c r="E254" s="154" t="s">
        <v>591</v>
      </c>
      <c r="F254" s="155" t="s">
        <v>592</v>
      </c>
      <c r="G254" s="156" t="s">
        <v>319</v>
      </c>
      <c r="H254" s="157">
        <v>8</v>
      </c>
      <c r="I254" s="158"/>
      <c r="J254" s="159">
        <f t="shared" si="70"/>
        <v>0</v>
      </c>
      <c r="K254" s="160"/>
      <c r="L254" s="161"/>
      <c r="M254" s="162" t="s">
        <v>1</v>
      </c>
      <c r="N254" s="163" t="s">
        <v>38</v>
      </c>
      <c r="P254" s="149">
        <f t="shared" si="71"/>
        <v>0</v>
      </c>
      <c r="Q254" s="149">
        <v>2.0000000000000001E-4</v>
      </c>
      <c r="R254" s="149">
        <f t="shared" si="72"/>
        <v>1.6000000000000001E-3</v>
      </c>
      <c r="S254" s="149">
        <v>0</v>
      </c>
      <c r="T254" s="150">
        <f t="shared" si="73"/>
        <v>0</v>
      </c>
      <c r="AR254" s="151" t="s">
        <v>382</v>
      </c>
      <c r="AT254" s="151" t="s">
        <v>236</v>
      </c>
      <c r="AU254" s="151" t="s">
        <v>84</v>
      </c>
      <c r="AY254" s="13" t="s">
        <v>193</v>
      </c>
      <c r="BE254" s="152">
        <f t="shared" si="74"/>
        <v>0</v>
      </c>
      <c r="BF254" s="152">
        <f t="shared" si="75"/>
        <v>0</v>
      </c>
      <c r="BG254" s="152">
        <f t="shared" si="76"/>
        <v>0</v>
      </c>
      <c r="BH254" s="152">
        <f t="shared" si="77"/>
        <v>0</v>
      </c>
      <c r="BI254" s="152">
        <f t="shared" si="78"/>
        <v>0</v>
      </c>
      <c r="BJ254" s="13" t="s">
        <v>84</v>
      </c>
      <c r="BK254" s="152">
        <f t="shared" si="79"/>
        <v>0</v>
      </c>
      <c r="BL254" s="13" t="s">
        <v>98</v>
      </c>
      <c r="BM254" s="151" t="s">
        <v>892</v>
      </c>
    </row>
    <row r="255" spans="2:65" s="1" customFormat="1" ht="24.25" customHeight="1">
      <c r="B255" s="138"/>
      <c r="C255" s="139" t="s">
        <v>893</v>
      </c>
      <c r="D255" s="139" t="s">
        <v>195</v>
      </c>
      <c r="E255" s="140" t="s">
        <v>894</v>
      </c>
      <c r="F255" s="141" t="s">
        <v>895</v>
      </c>
      <c r="G255" s="142" t="s">
        <v>239</v>
      </c>
      <c r="H255" s="143">
        <v>81.944000000000003</v>
      </c>
      <c r="I255" s="144"/>
      <c r="J255" s="145">
        <f t="shared" si="70"/>
        <v>0</v>
      </c>
      <c r="K255" s="146"/>
      <c r="L255" s="28"/>
      <c r="M255" s="147" t="s">
        <v>1</v>
      </c>
      <c r="N255" s="148" t="s">
        <v>38</v>
      </c>
      <c r="P255" s="149">
        <f t="shared" si="71"/>
        <v>0</v>
      </c>
      <c r="Q255" s="149">
        <v>5.0000000000000002E-5</v>
      </c>
      <c r="R255" s="149">
        <f t="shared" si="72"/>
        <v>4.0972000000000005E-3</v>
      </c>
      <c r="S255" s="149">
        <v>0</v>
      </c>
      <c r="T255" s="150">
        <f t="shared" si="73"/>
        <v>0</v>
      </c>
      <c r="AR255" s="151" t="s">
        <v>98</v>
      </c>
      <c r="AT255" s="151" t="s">
        <v>195</v>
      </c>
      <c r="AU255" s="151" t="s">
        <v>84</v>
      </c>
      <c r="AY255" s="13" t="s">
        <v>193</v>
      </c>
      <c r="BE255" s="152">
        <f t="shared" si="74"/>
        <v>0</v>
      </c>
      <c r="BF255" s="152">
        <f t="shared" si="75"/>
        <v>0</v>
      </c>
      <c r="BG255" s="152">
        <f t="shared" si="76"/>
        <v>0</v>
      </c>
      <c r="BH255" s="152">
        <f t="shared" si="77"/>
        <v>0</v>
      </c>
      <c r="BI255" s="152">
        <f t="shared" si="78"/>
        <v>0</v>
      </c>
      <c r="BJ255" s="13" t="s">
        <v>84</v>
      </c>
      <c r="BK255" s="152">
        <f t="shared" si="79"/>
        <v>0</v>
      </c>
      <c r="BL255" s="13" t="s">
        <v>98</v>
      </c>
      <c r="BM255" s="151" t="s">
        <v>896</v>
      </c>
    </row>
    <row r="256" spans="2:65" s="1" customFormat="1" ht="16.5" customHeight="1">
      <c r="B256" s="138"/>
      <c r="C256" s="153" t="s">
        <v>897</v>
      </c>
      <c r="D256" s="153" t="s">
        <v>236</v>
      </c>
      <c r="E256" s="154" t="s">
        <v>898</v>
      </c>
      <c r="F256" s="155" t="s">
        <v>899</v>
      </c>
      <c r="G256" s="156" t="s">
        <v>234</v>
      </c>
      <c r="H256" s="157">
        <v>3.87</v>
      </c>
      <c r="I256" s="158"/>
      <c r="J256" s="159">
        <f t="shared" si="70"/>
        <v>0</v>
      </c>
      <c r="K256" s="160"/>
      <c r="L256" s="161"/>
      <c r="M256" s="162" t="s">
        <v>1</v>
      </c>
      <c r="N256" s="163" t="s">
        <v>38</v>
      </c>
      <c r="P256" s="149">
        <f t="shared" si="71"/>
        <v>0</v>
      </c>
      <c r="Q256" s="149">
        <v>0.01</v>
      </c>
      <c r="R256" s="149">
        <f t="shared" si="72"/>
        <v>3.8700000000000005E-2</v>
      </c>
      <c r="S256" s="149">
        <v>0</v>
      </c>
      <c r="T256" s="150">
        <f t="shared" si="73"/>
        <v>0</v>
      </c>
      <c r="AR256" s="151" t="s">
        <v>382</v>
      </c>
      <c r="AT256" s="151" t="s">
        <v>236</v>
      </c>
      <c r="AU256" s="151" t="s">
        <v>84</v>
      </c>
      <c r="AY256" s="13" t="s">
        <v>193</v>
      </c>
      <c r="BE256" s="152">
        <f t="shared" si="74"/>
        <v>0</v>
      </c>
      <c r="BF256" s="152">
        <f t="shared" si="75"/>
        <v>0</v>
      </c>
      <c r="BG256" s="152">
        <f t="shared" si="76"/>
        <v>0</v>
      </c>
      <c r="BH256" s="152">
        <f t="shared" si="77"/>
        <v>0</v>
      </c>
      <c r="BI256" s="152">
        <f t="shared" si="78"/>
        <v>0</v>
      </c>
      <c r="BJ256" s="13" t="s">
        <v>84</v>
      </c>
      <c r="BK256" s="152">
        <f t="shared" si="79"/>
        <v>0</v>
      </c>
      <c r="BL256" s="13" t="s">
        <v>98</v>
      </c>
      <c r="BM256" s="151" t="s">
        <v>900</v>
      </c>
    </row>
    <row r="257" spans="2:65" s="1" customFormat="1" ht="24.25" customHeight="1">
      <c r="B257" s="138"/>
      <c r="C257" s="139" t="s">
        <v>901</v>
      </c>
      <c r="D257" s="139" t="s">
        <v>195</v>
      </c>
      <c r="E257" s="140" t="s">
        <v>902</v>
      </c>
      <c r="F257" s="141" t="s">
        <v>903</v>
      </c>
      <c r="G257" s="142" t="s">
        <v>319</v>
      </c>
      <c r="H257" s="143">
        <v>3</v>
      </c>
      <c r="I257" s="144"/>
      <c r="J257" s="145">
        <f t="shared" si="70"/>
        <v>0</v>
      </c>
      <c r="K257" s="146"/>
      <c r="L257" s="28"/>
      <c r="M257" s="147" t="s">
        <v>1</v>
      </c>
      <c r="N257" s="148" t="s">
        <v>38</v>
      </c>
      <c r="P257" s="149">
        <f t="shared" si="71"/>
        <v>0</v>
      </c>
      <c r="Q257" s="149">
        <v>0</v>
      </c>
      <c r="R257" s="149">
        <f t="shared" si="72"/>
        <v>0</v>
      </c>
      <c r="S257" s="149">
        <v>0</v>
      </c>
      <c r="T257" s="150">
        <f t="shared" si="73"/>
        <v>0</v>
      </c>
      <c r="AR257" s="151" t="s">
        <v>98</v>
      </c>
      <c r="AT257" s="151" t="s">
        <v>195</v>
      </c>
      <c r="AU257" s="151" t="s">
        <v>84</v>
      </c>
      <c r="AY257" s="13" t="s">
        <v>193</v>
      </c>
      <c r="BE257" s="152">
        <f t="shared" si="74"/>
        <v>0</v>
      </c>
      <c r="BF257" s="152">
        <f t="shared" si="75"/>
        <v>0</v>
      </c>
      <c r="BG257" s="152">
        <f t="shared" si="76"/>
        <v>0</v>
      </c>
      <c r="BH257" s="152">
        <f t="shared" si="77"/>
        <v>0</v>
      </c>
      <c r="BI257" s="152">
        <f t="shared" si="78"/>
        <v>0</v>
      </c>
      <c r="BJ257" s="13" t="s">
        <v>84</v>
      </c>
      <c r="BK257" s="152">
        <f t="shared" si="79"/>
        <v>0</v>
      </c>
      <c r="BL257" s="13" t="s">
        <v>98</v>
      </c>
      <c r="BM257" s="151" t="s">
        <v>904</v>
      </c>
    </row>
    <row r="258" spans="2:65" s="1" customFormat="1" ht="33" customHeight="1">
      <c r="B258" s="138"/>
      <c r="C258" s="153" t="s">
        <v>905</v>
      </c>
      <c r="D258" s="153" t="s">
        <v>236</v>
      </c>
      <c r="E258" s="154" t="s">
        <v>906</v>
      </c>
      <c r="F258" s="155" t="s">
        <v>907</v>
      </c>
      <c r="G258" s="156" t="s">
        <v>319</v>
      </c>
      <c r="H258" s="157">
        <v>2</v>
      </c>
      <c r="I258" s="158"/>
      <c r="J258" s="159">
        <f t="shared" si="70"/>
        <v>0</v>
      </c>
      <c r="K258" s="160"/>
      <c r="L258" s="161"/>
      <c r="M258" s="162" t="s">
        <v>1</v>
      </c>
      <c r="N258" s="163" t="s">
        <v>38</v>
      </c>
      <c r="P258" s="149">
        <f t="shared" si="71"/>
        <v>0</v>
      </c>
      <c r="Q258" s="149">
        <v>3.8699999999999998E-2</v>
      </c>
      <c r="R258" s="149">
        <f t="shared" si="72"/>
        <v>7.7399999999999997E-2</v>
      </c>
      <c r="S258" s="149">
        <v>0</v>
      </c>
      <c r="T258" s="150">
        <f t="shared" si="73"/>
        <v>0</v>
      </c>
      <c r="AR258" s="151" t="s">
        <v>382</v>
      </c>
      <c r="AT258" s="151" t="s">
        <v>236</v>
      </c>
      <c r="AU258" s="151" t="s">
        <v>84</v>
      </c>
      <c r="AY258" s="13" t="s">
        <v>193</v>
      </c>
      <c r="BE258" s="152">
        <f t="shared" si="74"/>
        <v>0</v>
      </c>
      <c r="BF258" s="152">
        <f t="shared" si="75"/>
        <v>0</v>
      </c>
      <c r="BG258" s="152">
        <f t="shared" si="76"/>
        <v>0</v>
      </c>
      <c r="BH258" s="152">
        <f t="shared" si="77"/>
        <v>0</v>
      </c>
      <c r="BI258" s="152">
        <f t="shared" si="78"/>
        <v>0</v>
      </c>
      <c r="BJ258" s="13" t="s">
        <v>84</v>
      </c>
      <c r="BK258" s="152">
        <f t="shared" si="79"/>
        <v>0</v>
      </c>
      <c r="BL258" s="13" t="s">
        <v>98</v>
      </c>
      <c r="BM258" s="151" t="s">
        <v>908</v>
      </c>
    </row>
    <row r="259" spans="2:65" s="1" customFormat="1" ht="33" customHeight="1">
      <c r="B259" s="138"/>
      <c r="C259" s="153" t="s">
        <v>909</v>
      </c>
      <c r="D259" s="153" t="s">
        <v>236</v>
      </c>
      <c r="E259" s="154" t="s">
        <v>910</v>
      </c>
      <c r="F259" s="155" t="s">
        <v>3583</v>
      </c>
      <c r="G259" s="156" t="s">
        <v>319</v>
      </c>
      <c r="H259" s="157">
        <v>1</v>
      </c>
      <c r="I259" s="158"/>
      <c r="J259" s="159">
        <f t="shared" si="70"/>
        <v>0</v>
      </c>
      <c r="K259" s="160"/>
      <c r="L259" s="161"/>
      <c r="M259" s="162" t="s">
        <v>1</v>
      </c>
      <c r="N259" s="163" t="s">
        <v>38</v>
      </c>
      <c r="P259" s="149">
        <f t="shared" si="71"/>
        <v>0</v>
      </c>
      <c r="Q259" s="149">
        <v>4.5699999999999998E-2</v>
      </c>
      <c r="R259" s="149">
        <f t="shared" si="72"/>
        <v>4.5699999999999998E-2</v>
      </c>
      <c r="S259" s="149">
        <v>0</v>
      </c>
      <c r="T259" s="150">
        <f t="shared" si="73"/>
        <v>0</v>
      </c>
      <c r="AR259" s="151" t="s">
        <v>382</v>
      </c>
      <c r="AT259" s="151" t="s">
        <v>236</v>
      </c>
      <c r="AU259" s="151" t="s">
        <v>84</v>
      </c>
      <c r="AY259" s="13" t="s">
        <v>193</v>
      </c>
      <c r="BE259" s="152">
        <f t="shared" si="74"/>
        <v>0</v>
      </c>
      <c r="BF259" s="152">
        <f t="shared" si="75"/>
        <v>0</v>
      </c>
      <c r="BG259" s="152">
        <f t="shared" si="76"/>
        <v>0</v>
      </c>
      <c r="BH259" s="152">
        <f t="shared" si="77"/>
        <v>0</v>
      </c>
      <c r="BI259" s="152">
        <f t="shared" si="78"/>
        <v>0</v>
      </c>
      <c r="BJ259" s="13" t="s">
        <v>84</v>
      </c>
      <c r="BK259" s="152">
        <f t="shared" si="79"/>
        <v>0</v>
      </c>
      <c r="BL259" s="13" t="s">
        <v>98</v>
      </c>
      <c r="BM259" s="151" t="s">
        <v>911</v>
      </c>
    </row>
    <row r="260" spans="2:65" s="1" customFormat="1" ht="33" customHeight="1">
      <c r="B260" s="138"/>
      <c r="C260" s="153" t="s">
        <v>912</v>
      </c>
      <c r="D260" s="153" t="s">
        <v>236</v>
      </c>
      <c r="E260" s="154" t="s">
        <v>913</v>
      </c>
      <c r="F260" s="155" t="s">
        <v>3584</v>
      </c>
      <c r="G260" s="156" t="s">
        <v>319</v>
      </c>
      <c r="H260" s="157">
        <v>1</v>
      </c>
      <c r="I260" s="158"/>
      <c r="J260" s="159">
        <f t="shared" si="70"/>
        <v>0</v>
      </c>
      <c r="K260" s="160"/>
      <c r="L260" s="161"/>
      <c r="M260" s="162" t="s">
        <v>1</v>
      </c>
      <c r="N260" s="163" t="s">
        <v>38</v>
      </c>
      <c r="P260" s="149">
        <f t="shared" si="71"/>
        <v>0</v>
      </c>
      <c r="Q260" s="149">
        <v>4.5699999999999998E-2</v>
      </c>
      <c r="R260" s="149">
        <f t="shared" si="72"/>
        <v>4.5699999999999998E-2</v>
      </c>
      <c r="S260" s="149">
        <v>0</v>
      </c>
      <c r="T260" s="150">
        <f t="shared" si="73"/>
        <v>0</v>
      </c>
      <c r="AR260" s="151" t="s">
        <v>382</v>
      </c>
      <c r="AT260" s="151" t="s">
        <v>236</v>
      </c>
      <c r="AU260" s="151" t="s">
        <v>84</v>
      </c>
      <c r="AY260" s="13" t="s">
        <v>193</v>
      </c>
      <c r="BE260" s="152">
        <f t="shared" si="74"/>
        <v>0</v>
      </c>
      <c r="BF260" s="152">
        <f t="shared" si="75"/>
        <v>0</v>
      </c>
      <c r="BG260" s="152">
        <f t="shared" si="76"/>
        <v>0</v>
      </c>
      <c r="BH260" s="152">
        <f t="shared" si="77"/>
        <v>0</v>
      </c>
      <c r="BI260" s="152">
        <f t="shared" si="78"/>
        <v>0</v>
      </c>
      <c r="BJ260" s="13" t="s">
        <v>84</v>
      </c>
      <c r="BK260" s="152">
        <f t="shared" si="79"/>
        <v>0</v>
      </c>
      <c r="BL260" s="13" t="s">
        <v>98</v>
      </c>
      <c r="BM260" s="151" t="s">
        <v>914</v>
      </c>
    </row>
    <row r="261" spans="2:65" s="1" customFormat="1" ht="33" customHeight="1">
      <c r="B261" s="138"/>
      <c r="C261" s="139" t="s">
        <v>915</v>
      </c>
      <c r="D261" s="139" t="s">
        <v>195</v>
      </c>
      <c r="E261" s="140" t="s">
        <v>595</v>
      </c>
      <c r="F261" s="141" t="s">
        <v>596</v>
      </c>
      <c r="G261" s="142" t="s">
        <v>257</v>
      </c>
      <c r="H261" s="143">
        <v>6.4</v>
      </c>
      <c r="I261" s="144"/>
      <c r="J261" s="145">
        <f t="shared" si="70"/>
        <v>0</v>
      </c>
      <c r="K261" s="146"/>
      <c r="L261" s="28"/>
      <c r="M261" s="147" t="s">
        <v>1</v>
      </c>
      <c r="N261" s="148" t="s">
        <v>38</v>
      </c>
      <c r="P261" s="149">
        <f t="shared" si="71"/>
        <v>0</v>
      </c>
      <c r="Q261" s="149">
        <v>5.0000000000000002E-5</v>
      </c>
      <c r="R261" s="149">
        <f t="shared" si="72"/>
        <v>3.2000000000000003E-4</v>
      </c>
      <c r="S261" s="149">
        <v>0</v>
      </c>
      <c r="T261" s="150">
        <f t="shared" si="73"/>
        <v>0</v>
      </c>
      <c r="AR261" s="151" t="s">
        <v>98</v>
      </c>
      <c r="AT261" s="151" t="s">
        <v>195</v>
      </c>
      <c r="AU261" s="151" t="s">
        <v>84</v>
      </c>
      <c r="AY261" s="13" t="s">
        <v>193</v>
      </c>
      <c r="BE261" s="152">
        <f t="shared" si="74"/>
        <v>0</v>
      </c>
      <c r="BF261" s="152">
        <f t="shared" si="75"/>
        <v>0</v>
      </c>
      <c r="BG261" s="152">
        <f t="shared" si="76"/>
        <v>0</v>
      </c>
      <c r="BH261" s="152">
        <f t="shared" si="77"/>
        <v>0</v>
      </c>
      <c r="BI261" s="152">
        <f t="shared" si="78"/>
        <v>0</v>
      </c>
      <c r="BJ261" s="13" t="s">
        <v>84</v>
      </c>
      <c r="BK261" s="152">
        <f t="shared" si="79"/>
        <v>0</v>
      </c>
      <c r="BL261" s="13" t="s">
        <v>98</v>
      </c>
      <c r="BM261" s="151" t="s">
        <v>916</v>
      </c>
    </row>
    <row r="262" spans="2:65" s="1" customFormat="1" ht="16.5" customHeight="1">
      <c r="B262" s="138"/>
      <c r="C262" s="153" t="s">
        <v>917</v>
      </c>
      <c r="D262" s="153" t="s">
        <v>236</v>
      </c>
      <c r="E262" s="154" t="s">
        <v>603</v>
      </c>
      <c r="F262" s="155" t="s">
        <v>918</v>
      </c>
      <c r="G262" s="156" t="s">
        <v>319</v>
      </c>
      <c r="H262" s="157">
        <v>1</v>
      </c>
      <c r="I262" s="158"/>
      <c r="J262" s="159">
        <f t="shared" si="70"/>
        <v>0</v>
      </c>
      <c r="K262" s="160"/>
      <c r="L262" s="161"/>
      <c r="M262" s="162" t="s">
        <v>1</v>
      </c>
      <c r="N262" s="163" t="s">
        <v>38</v>
      </c>
      <c r="P262" s="149">
        <f t="shared" si="71"/>
        <v>0</v>
      </c>
      <c r="Q262" s="149">
        <v>2.198E-2</v>
      </c>
      <c r="R262" s="149">
        <f t="shared" si="72"/>
        <v>2.198E-2</v>
      </c>
      <c r="S262" s="149">
        <v>0</v>
      </c>
      <c r="T262" s="150">
        <f t="shared" si="73"/>
        <v>0</v>
      </c>
      <c r="AR262" s="151" t="s">
        <v>382</v>
      </c>
      <c r="AT262" s="151" t="s">
        <v>236</v>
      </c>
      <c r="AU262" s="151" t="s">
        <v>84</v>
      </c>
      <c r="AY262" s="13" t="s">
        <v>193</v>
      </c>
      <c r="BE262" s="152">
        <f t="shared" si="74"/>
        <v>0</v>
      </c>
      <c r="BF262" s="152">
        <f t="shared" si="75"/>
        <v>0</v>
      </c>
      <c r="BG262" s="152">
        <f t="shared" si="76"/>
        <v>0</v>
      </c>
      <c r="BH262" s="152">
        <f t="shared" si="77"/>
        <v>0</v>
      </c>
      <c r="BI262" s="152">
        <f t="shared" si="78"/>
        <v>0</v>
      </c>
      <c r="BJ262" s="13" t="s">
        <v>84</v>
      </c>
      <c r="BK262" s="152">
        <f t="shared" si="79"/>
        <v>0</v>
      </c>
      <c r="BL262" s="13" t="s">
        <v>98</v>
      </c>
      <c r="BM262" s="151" t="s">
        <v>919</v>
      </c>
    </row>
    <row r="263" spans="2:65" s="1" customFormat="1" ht="24.25" customHeight="1">
      <c r="B263" s="138"/>
      <c r="C263" s="153" t="s">
        <v>920</v>
      </c>
      <c r="D263" s="153" t="s">
        <v>236</v>
      </c>
      <c r="E263" s="154" t="s">
        <v>921</v>
      </c>
      <c r="F263" s="155" t="s">
        <v>922</v>
      </c>
      <c r="G263" s="156" t="s">
        <v>319</v>
      </c>
      <c r="H263" s="157">
        <v>2</v>
      </c>
      <c r="I263" s="158"/>
      <c r="J263" s="159">
        <f t="shared" si="70"/>
        <v>0</v>
      </c>
      <c r="K263" s="160"/>
      <c r="L263" s="161"/>
      <c r="M263" s="162" t="s">
        <v>1</v>
      </c>
      <c r="N263" s="163" t="s">
        <v>38</v>
      </c>
      <c r="P263" s="149">
        <f t="shared" si="71"/>
        <v>0</v>
      </c>
      <c r="Q263" s="149">
        <v>2.198E-2</v>
      </c>
      <c r="R263" s="149">
        <f t="shared" si="72"/>
        <v>4.3959999999999999E-2</v>
      </c>
      <c r="S263" s="149">
        <v>0</v>
      </c>
      <c r="T263" s="150">
        <f t="shared" si="73"/>
        <v>0</v>
      </c>
      <c r="AR263" s="151" t="s">
        <v>382</v>
      </c>
      <c r="AT263" s="151" t="s">
        <v>236</v>
      </c>
      <c r="AU263" s="151" t="s">
        <v>84</v>
      </c>
      <c r="AY263" s="13" t="s">
        <v>193</v>
      </c>
      <c r="BE263" s="152">
        <f t="shared" si="74"/>
        <v>0</v>
      </c>
      <c r="BF263" s="152">
        <f t="shared" si="75"/>
        <v>0</v>
      </c>
      <c r="BG263" s="152">
        <f t="shared" si="76"/>
        <v>0</v>
      </c>
      <c r="BH263" s="152">
        <f t="shared" si="77"/>
        <v>0</v>
      </c>
      <c r="BI263" s="152">
        <f t="shared" si="78"/>
        <v>0</v>
      </c>
      <c r="BJ263" s="13" t="s">
        <v>84</v>
      </c>
      <c r="BK263" s="152">
        <f t="shared" si="79"/>
        <v>0</v>
      </c>
      <c r="BL263" s="13" t="s">
        <v>98</v>
      </c>
      <c r="BM263" s="151" t="s">
        <v>923</v>
      </c>
    </row>
    <row r="264" spans="2:65" s="1" customFormat="1" ht="24.25" customHeight="1">
      <c r="B264" s="138"/>
      <c r="C264" s="139" t="s">
        <v>924</v>
      </c>
      <c r="D264" s="139" t="s">
        <v>195</v>
      </c>
      <c r="E264" s="140" t="s">
        <v>607</v>
      </c>
      <c r="F264" s="141" t="s">
        <v>608</v>
      </c>
      <c r="G264" s="142" t="s">
        <v>296</v>
      </c>
      <c r="H264" s="143">
        <v>0.28199999999999997</v>
      </c>
      <c r="I264" s="144"/>
      <c r="J264" s="145">
        <f t="shared" si="70"/>
        <v>0</v>
      </c>
      <c r="K264" s="146"/>
      <c r="L264" s="28"/>
      <c r="M264" s="147" t="s">
        <v>1</v>
      </c>
      <c r="N264" s="148" t="s">
        <v>38</v>
      </c>
      <c r="P264" s="149">
        <f t="shared" si="71"/>
        <v>0</v>
      </c>
      <c r="Q264" s="149">
        <v>0</v>
      </c>
      <c r="R264" s="149">
        <f t="shared" si="72"/>
        <v>0</v>
      </c>
      <c r="S264" s="149">
        <v>0</v>
      </c>
      <c r="T264" s="150">
        <f t="shared" si="73"/>
        <v>0</v>
      </c>
      <c r="AR264" s="151" t="s">
        <v>98</v>
      </c>
      <c r="AT264" s="151" t="s">
        <v>195</v>
      </c>
      <c r="AU264" s="151" t="s">
        <v>84</v>
      </c>
      <c r="AY264" s="13" t="s">
        <v>193</v>
      </c>
      <c r="BE264" s="152">
        <f t="shared" si="74"/>
        <v>0</v>
      </c>
      <c r="BF264" s="152">
        <f t="shared" si="75"/>
        <v>0</v>
      </c>
      <c r="BG264" s="152">
        <f t="shared" si="76"/>
        <v>0</v>
      </c>
      <c r="BH264" s="152">
        <f t="shared" si="77"/>
        <v>0</v>
      </c>
      <c r="BI264" s="152">
        <f t="shared" si="78"/>
        <v>0</v>
      </c>
      <c r="BJ264" s="13" t="s">
        <v>84</v>
      </c>
      <c r="BK264" s="152">
        <f t="shared" si="79"/>
        <v>0</v>
      </c>
      <c r="BL264" s="13" t="s">
        <v>98</v>
      </c>
      <c r="BM264" s="151" t="s">
        <v>925</v>
      </c>
    </row>
    <row r="265" spans="2:65" s="1" customFormat="1" ht="24.25" customHeight="1">
      <c r="B265" s="138"/>
      <c r="C265" s="139" t="s">
        <v>926</v>
      </c>
      <c r="D265" s="139" t="s">
        <v>195</v>
      </c>
      <c r="E265" s="140" t="s">
        <v>927</v>
      </c>
      <c r="F265" s="141" t="s">
        <v>608</v>
      </c>
      <c r="G265" s="142" t="s">
        <v>558</v>
      </c>
      <c r="H265" s="169"/>
      <c r="I265" s="144"/>
      <c r="J265" s="145">
        <f t="shared" si="70"/>
        <v>0</v>
      </c>
      <c r="K265" s="146"/>
      <c r="L265" s="28"/>
      <c r="M265" s="147" t="s">
        <v>1</v>
      </c>
      <c r="N265" s="148" t="s">
        <v>38</v>
      </c>
      <c r="P265" s="149">
        <f t="shared" si="71"/>
        <v>0</v>
      </c>
      <c r="Q265" s="149">
        <v>0</v>
      </c>
      <c r="R265" s="149">
        <f t="shared" si="72"/>
        <v>0</v>
      </c>
      <c r="S265" s="149">
        <v>0</v>
      </c>
      <c r="T265" s="150">
        <f t="shared" si="73"/>
        <v>0</v>
      </c>
      <c r="AR265" s="151" t="s">
        <v>98</v>
      </c>
      <c r="AT265" s="151" t="s">
        <v>195</v>
      </c>
      <c r="AU265" s="151" t="s">
        <v>84</v>
      </c>
      <c r="AY265" s="13" t="s">
        <v>193</v>
      </c>
      <c r="BE265" s="152">
        <f t="shared" si="74"/>
        <v>0</v>
      </c>
      <c r="BF265" s="152">
        <f t="shared" si="75"/>
        <v>0</v>
      </c>
      <c r="BG265" s="152">
        <f t="shared" si="76"/>
        <v>0</v>
      </c>
      <c r="BH265" s="152">
        <f t="shared" si="77"/>
        <v>0</v>
      </c>
      <c r="BI265" s="152">
        <f t="shared" si="78"/>
        <v>0</v>
      </c>
      <c r="BJ265" s="13" t="s">
        <v>84</v>
      </c>
      <c r="BK265" s="152">
        <f t="shared" si="79"/>
        <v>0</v>
      </c>
      <c r="BL265" s="13" t="s">
        <v>98</v>
      </c>
      <c r="BM265" s="151" t="s">
        <v>928</v>
      </c>
    </row>
    <row r="266" spans="2:65" s="11" customFormat="1" ht="22.75" customHeight="1">
      <c r="B266" s="126"/>
      <c r="D266" s="127" t="s">
        <v>71</v>
      </c>
      <c r="E266" s="136" t="s">
        <v>929</v>
      </c>
      <c r="F266" s="136" t="s">
        <v>930</v>
      </c>
      <c r="I266" s="129"/>
      <c r="J266" s="137">
        <f>BK266</f>
        <v>0</v>
      </c>
      <c r="L266" s="126"/>
      <c r="M266" s="131"/>
      <c r="P266" s="132">
        <f>SUM(P267:P269)</f>
        <v>0</v>
      </c>
      <c r="R266" s="132">
        <f>SUM(R267:R269)</f>
        <v>0.235932</v>
      </c>
      <c r="T266" s="133">
        <f>SUM(T267:T269)</f>
        <v>0</v>
      </c>
      <c r="AR266" s="127" t="s">
        <v>84</v>
      </c>
      <c r="AT266" s="134" t="s">
        <v>71</v>
      </c>
      <c r="AU266" s="134" t="s">
        <v>76</v>
      </c>
      <c r="AY266" s="127" t="s">
        <v>193</v>
      </c>
      <c r="BK266" s="135">
        <f>SUM(BK267:BK269)</f>
        <v>0</v>
      </c>
    </row>
    <row r="267" spans="2:65" s="1" customFormat="1" ht="24.25" customHeight="1">
      <c r="B267" s="138"/>
      <c r="C267" s="139" t="s">
        <v>931</v>
      </c>
      <c r="D267" s="139" t="s">
        <v>195</v>
      </c>
      <c r="E267" s="140" t="s">
        <v>932</v>
      </c>
      <c r="F267" s="141" t="s">
        <v>933</v>
      </c>
      <c r="G267" s="142" t="s">
        <v>257</v>
      </c>
      <c r="H267" s="143">
        <v>2.6</v>
      </c>
      <c r="I267" s="144"/>
      <c r="J267" s="145">
        <f>ROUND(I267*H267,2)</f>
        <v>0</v>
      </c>
      <c r="K267" s="146"/>
      <c r="L267" s="28"/>
      <c r="M267" s="147" t="s">
        <v>1</v>
      </c>
      <c r="N267" s="148" t="s">
        <v>38</v>
      </c>
      <c r="P267" s="149">
        <f>O267*H267</f>
        <v>0</v>
      </c>
      <c r="Q267" s="149">
        <v>5.5500000000000002E-3</v>
      </c>
      <c r="R267" s="149">
        <f>Q267*H267</f>
        <v>1.4430000000000002E-2</v>
      </c>
      <c r="S267" s="149">
        <v>0</v>
      </c>
      <c r="T267" s="150">
        <f>S267*H267</f>
        <v>0</v>
      </c>
      <c r="AR267" s="151" t="s">
        <v>98</v>
      </c>
      <c r="AT267" s="151" t="s">
        <v>195</v>
      </c>
      <c r="AU267" s="151" t="s">
        <v>84</v>
      </c>
      <c r="AY267" s="13" t="s">
        <v>193</v>
      </c>
      <c r="BE267" s="152">
        <f>IF(N267="základná",J267,0)</f>
        <v>0</v>
      </c>
      <c r="BF267" s="152">
        <f>IF(N267="znížená",J267,0)</f>
        <v>0</v>
      </c>
      <c r="BG267" s="152">
        <f>IF(N267="zákl. prenesená",J267,0)</f>
        <v>0</v>
      </c>
      <c r="BH267" s="152">
        <f>IF(N267="zníž. prenesená",J267,0)</f>
        <v>0</v>
      </c>
      <c r="BI267" s="152">
        <f>IF(N267="nulová",J267,0)</f>
        <v>0</v>
      </c>
      <c r="BJ267" s="13" t="s">
        <v>84</v>
      </c>
      <c r="BK267" s="152">
        <f>ROUND(I267*H267,2)</f>
        <v>0</v>
      </c>
      <c r="BL267" s="13" t="s">
        <v>98</v>
      </c>
      <c r="BM267" s="151" t="s">
        <v>934</v>
      </c>
    </row>
    <row r="268" spans="2:65" s="1" customFormat="1" ht="24.25" customHeight="1">
      <c r="B268" s="138"/>
      <c r="C268" s="153" t="s">
        <v>935</v>
      </c>
      <c r="D268" s="153" t="s">
        <v>236</v>
      </c>
      <c r="E268" s="154" t="s">
        <v>936</v>
      </c>
      <c r="F268" s="155" t="s">
        <v>937</v>
      </c>
      <c r="G268" s="156" t="s">
        <v>234</v>
      </c>
      <c r="H268" s="157">
        <v>3.819</v>
      </c>
      <c r="I268" s="158"/>
      <c r="J268" s="159">
        <f>ROUND(I268*H268,2)</f>
        <v>0</v>
      </c>
      <c r="K268" s="160"/>
      <c r="L268" s="161"/>
      <c r="M268" s="162" t="s">
        <v>1</v>
      </c>
      <c r="N268" s="163" t="s">
        <v>38</v>
      </c>
      <c r="P268" s="149">
        <f>O268*H268</f>
        <v>0</v>
      </c>
      <c r="Q268" s="149">
        <v>5.8000000000000003E-2</v>
      </c>
      <c r="R268" s="149">
        <f>Q268*H268</f>
        <v>0.221502</v>
      </c>
      <c r="S268" s="149">
        <v>0</v>
      </c>
      <c r="T268" s="150">
        <f>S268*H268</f>
        <v>0</v>
      </c>
      <c r="AR268" s="151" t="s">
        <v>382</v>
      </c>
      <c r="AT268" s="151" t="s">
        <v>236</v>
      </c>
      <c r="AU268" s="151" t="s">
        <v>84</v>
      </c>
      <c r="AY268" s="13" t="s">
        <v>193</v>
      </c>
      <c r="BE268" s="152">
        <f>IF(N268="základná",J268,0)</f>
        <v>0</v>
      </c>
      <c r="BF268" s="152">
        <f>IF(N268="znížená",J268,0)</f>
        <v>0</v>
      </c>
      <c r="BG268" s="152">
        <f>IF(N268="zákl. prenesená",J268,0)</f>
        <v>0</v>
      </c>
      <c r="BH268" s="152">
        <f>IF(N268="zníž. prenesená",J268,0)</f>
        <v>0</v>
      </c>
      <c r="BI268" s="152">
        <f>IF(N268="nulová",J268,0)</f>
        <v>0</v>
      </c>
      <c r="BJ268" s="13" t="s">
        <v>84</v>
      </c>
      <c r="BK268" s="152">
        <f>ROUND(I268*H268,2)</f>
        <v>0</v>
      </c>
      <c r="BL268" s="13" t="s">
        <v>98</v>
      </c>
      <c r="BM268" s="151" t="s">
        <v>938</v>
      </c>
    </row>
    <row r="269" spans="2:65" s="1" customFormat="1" ht="24.25" customHeight="1">
      <c r="B269" s="138"/>
      <c r="C269" s="139" t="s">
        <v>939</v>
      </c>
      <c r="D269" s="139" t="s">
        <v>195</v>
      </c>
      <c r="E269" s="140" t="s">
        <v>940</v>
      </c>
      <c r="F269" s="141" t="s">
        <v>941</v>
      </c>
      <c r="G269" s="142" t="s">
        <v>558</v>
      </c>
      <c r="H269" s="169"/>
      <c r="I269" s="144"/>
      <c r="J269" s="145">
        <f>ROUND(I269*H269,2)</f>
        <v>0</v>
      </c>
      <c r="K269" s="146"/>
      <c r="L269" s="28"/>
      <c r="M269" s="147" t="s">
        <v>1</v>
      </c>
      <c r="N269" s="148" t="s">
        <v>38</v>
      </c>
      <c r="P269" s="149">
        <f>O269*H269</f>
        <v>0</v>
      </c>
      <c r="Q269" s="149">
        <v>0</v>
      </c>
      <c r="R269" s="149">
        <f>Q269*H269</f>
        <v>0</v>
      </c>
      <c r="S269" s="149">
        <v>0</v>
      </c>
      <c r="T269" s="150">
        <f>S269*H269</f>
        <v>0</v>
      </c>
      <c r="AR269" s="151" t="s">
        <v>98</v>
      </c>
      <c r="AT269" s="151" t="s">
        <v>195</v>
      </c>
      <c r="AU269" s="151" t="s">
        <v>84</v>
      </c>
      <c r="AY269" s="13" t="s">
        <v>193</v>
      </c>
      <c r="BE269" s="152">
        <f>IF(N269="základná",J269,0)</f>
        <v>0</v>
      </c>
      <c r="BF269" s="152">
        <f>IF(N269="znížená",J269,0)</f>
        <v>0</v>
      </c>
      <c r="BG269" s="152">
        <f>IF(N269="zákl. prenesená",J269,0)</f>
        <v>0</v>
      </c>
      <c r="BH269" s="152">
        <f>IF(N269="zníž. prenesená",J269,0)</f>
        <v>0</v>
      </c>
      <c r="BI269" s="152">
        <f>IF(N269="nulová",J269,0)</f>
        <v>0</v>
      </c>
      <c r="BJ269" s="13" t="s">
        <v>84</v>
      </c>
      <c r="BK269" s="152">
        <f>ROUND(I269*H269,2)</f>
        <v>0</v>
      </c>
      <c r="BL269" s="13" t="s">
        <v>98</v>
      </c>
      <c r="BM269" s="151" t="s">
        <v>942</v>
      </c>
    </row>
    <row r="270" spans="2:65" s="11" customFormat="1" ht="22.75" customHeight="1">
      <c r="B270" s="126"/>
      <c r="D270" s="127" t="s">
        <v>71</v>
      </c>
      <c r="E270" s="136" t="s">
        <v>943</v>
      </c>
      <c r="F270" s="136" t="s">
        <v>944</v>
      </c>
      <c r="I270" s="129"/>
      <c r="J270" s="137">
        <f>BK270</f>
        <v>0</v>
      </c>
      <c r="L270" s="126"/>
      <c r="M270" s="131"/>
      <c r="P270" s="132">
        <f>SUM(P271:P273)</f>
        <v>0</v>
      </c>
      <c r="R270" s="132">
        <f>SUM(R271:R273)</f>
        <v>7.9252000000000003E-3</v>
      </c>
      <c r="T270" s="133">
        <f>SUM(T271:T273)</f>
        <v>0</v>
      </c>
      <c r="AR270" s="127" t="s">
        <v>84</v>
      </c>
      <c r="AT270" s="134" t="s">
        <v>71</v>
      </c>
      <c r="AU270" s="134" t="s">
        <v>76</v>
      </c>
      <c r="AY270" s="127" t="s">
        <v>193</v>
      </c>
      <c r="BK270" s="135">
        <f>SUM(BK271:BK273)</f>
        <v>0</v>
      </c>
    </row>
    <row r="271" spans="2:65" s="1" customFormat="1" ht="24.25" customHeight="1">
      <c r="B271" s="138"/>
      <c r="C271" s="139" t="s">
        <v>945</v>
      </c>
      <c r="D271" s="139" t="s">
        <v>195</v>
      </c>
      <c r="E271" s="140" t="s">
        <v>946</v>
      </c>
      <c r="F271" s="141" t="s">
        <v>947</v>
      </c>
      <c r="G271" s="142" t="s">
        <v>234</v>
      </c>
      <c r="H271" s="143">
        <v>24.45</v>
      </c>
      <c r="I271" s="144"/>
      <c r="J271" s="145">
        <f>ROUND(I271*H271,2)</f>
        <v>0</v>
      </c>
      <c r="K271" s="146"/>
      <c r="L271" s="28"/>
      <c r="M271" s="147" t="s">
        <v>1</v>
      </c>
      <c r="N271" s="148" t="s">
        <v>38</v>
      </c>
      <c r="P271" s="149">
        <f>O271*H271</f>
        <v>0</v>
      </c>
      <c r="Q271" s="149">
        <v>1.6000000000000001E-4</v>
      </c>
      <c r="R271" s="149">
        <f>Q271*H271</f>
        <v>3.9120000000000005E-3</v>
      </c>
      <c r="S271" s="149">
        <v>0</v>
      </c>
      <c r="T271" s="150">
        <f>S271*H271</f>
        <v>0</v>
      </c>
      <c r="AR271" s="151" t="s">
        <v>98</v>
      </c>
      <c r="AT271" s="151" t="s">
        <v>195</v>
      </c>
      <c r="AU271" s="151" t="s">
        <v>84</v>
      </c>
      <c r="AY271" s="13" t="s">
        <v>193</v>
      </c>
      <c r="BE271" s="152">
        <f>IF(N271="základná",J271,0)</f>
        <v>0</v>
      </c>
      <c r="BF271" s="152">
        <f>IF(N271="znížená",J271,0)</f>
        <v>0</v>
      </c>
      <c r="BG271" s="152">
        <f>IF(N271="zákl. prenesená",J271,0)</f>
        <v>0</v>
      </c>
      <c r="BH271" s="152">
        <f>IF(N271="zníž. prenesená",J271,0)</f>
        <v>0</v>
      </c>
      <c r="BI271" s="152">
        <f>IF(N271="nulová",J271,0)</f>
        <v>0</v>
      </c>
      <c r="BJ271" s="13" t="s">
        <v>84</v>
      </c>
      <c r="BK271" s="152">
        <f>ROUND(I271*H271,2)</f>
        <v>0</v>
      </c>
      <c r="BL271" s="13" t="s">
        <v>98</v>
      </c>
      <c r="BM271" s="151" t="s">
        <v>948</v>
      </c>
    </row>
    <row r="272" spans="2:65" s="1" customFormat="1" ht="24.25" customHeight="1">
      <c r="B272" s="138"/>
      <c r="C272" s="139" t="s">
        <v>949</v>
      </c>
      <c r="D272" s="139" t="s">
        <v>195</v>
      </c>
      <c r="E272" s="140" t="s">
        <v>950</v>
      </c>
      <c r="F272" s="141" t="s">
        <v>951</v>
      </c>
      <c r="G272" s="142" t="s">
        <v>234</v>
      </c>
      <c r="H272" s="143">
        <v>33.121000000000002</v>
      </c>
      <c r="I272" s="144"/>
      <c r="J272" s="145">
        <f>ROUND(I272*H272,2)</f>
        <v>0</v>
      </c>
      <c r="K272" s="146"/>
      <c r="L272" s="28"/>
      <c r="M272" s="147" t="s">
        <v>1</v>
      </c>
      <c r="N272" s="148" t="s">
        <v>38</v>
      </c>
      <c r="P272" s="149">
        <f>O272*H272</f>
        <v>0</v>
      </c>
      <c r="Q272" s="149">
        <v>8.0000000000000007E-5</v>
      </c>
      <c r="R272" s="149">
        <f>Q272*H272</f>
        <v>2.6496800000000002E-3</v>
      </c>
      <c r="S272" s="149">
        <v>0</v>
      </c>
      <c r="T272" s="150">
        <f>S272*H272</f>
        <v>0</v>
      </c>
      <c r="AR272" s="151" t="s">
        <v>98</v>
      </c>
      <c r="AT272" s="151" t="s">
        <v>195</v>
      </c>
      <c r="AU272" s="151" t="s">
        <v>84</v>
      </c>
      <c r="AY272" s="13" t="s">
        <v>193</v>
      </c>
      <c r="BE272" s="152">
        <f>IF(N272="základná",J272,0)</f>
        <v>0</v>
      </c>
      <c r="BF272" s="152">
        <f>IF(N272="znížená",J272,0)</f>
        <v>0</v>
      </c>
      <c r="BG272" s="152">
        <f>IF(N272="zákl. prenesená",J272,0)</f>
        <v>0</v>
      </c>
      <c r="BH272" s="152">
        <f>IF(N272="zníž. prenesená",J272,0)</f>
        <v>0</v>
      </c>
      <c r="BI272" s="152">
        <f>IF(N272="nulová",J272,0)</f>
        <v>0</v>
      </c>
      <c r="BJ272" s="13" t="s">
        <v>84</v>
      </c>
      <c r="BK272" s="152">
        <f>ROUND(I272*H272,2)</f>
        <v>0</v>
      </c>
      <c r="BL272" s="13" t="s">
        <v>98</v>
      </c>
      <c r="BM272" s="151" t="s">
        <v>952</v>
      </c>
    </row>
    <row r="273" spans="2:65" s="1" customFormat="1" ht="37.75" customHeight="1">
      <c r="B273" s="138"/>
      <c r="C273" s="139" t="s">
        <v>953</v>
      </c>
      <c r="D273" s="139" t="s">
        <v>195</v>
      </c>
      <c r="E273" s="140" t="s">
        <v>954</v>
      </c>
      <c r="F273" s="141" t="s">
        <v>955</v>
      </c>
      <c r="G273" s="142" t="s">
        <v>234</v>
      </c>
      <c r="H273" s="143">
        <v>68.176000000000002</v>
      </c>
      <c r="I273" s="144"/>
      <c r="J273" s="145">
        <f>ROUND(I273*H273,2)</f>
        <v>0</v>
      </c>
      <c r="K273" s="146"/>
      <c r="L273" s="28"/>
      <c r="M273" s="164" t="s">
        <v>1</v>
      </c>
      <c r="N273" s="165" t="s">
        <v>38</v>
      </c>
      <c r="O273" s="166"/>
      <c r="P273" s="167">
        <f>O273*H273</f>
        <v>0</v>
      </c>
      <c r="Q273" s="167">
        <v>2.0000000000000002E-5</v>
      </c>
      <c r="R273" s="167">
        <f>Q273*H273</f>
        <v>1.3635200000000002E-3</v>
      </c>
      <c r="S273" s="167">
        <v>0</v>
      </c>
      <c r="T273" s="168">
        <f>S273*H273</f>
        <v>0</v>
      </c>
      <c r="AR273" s="151" t="s">
        <v>98</v>
      </c>
      <c r="AT273" s="151" t="s">
        <v>195</v>
      </c>
      <c r="AU273" s="151" t="s">
        <v>84</v>
      </c>
      <c r="AY273" s="13" t="s">
        <v>193</v>
      </c>
      <c r="BE273" s="152">
        <f>IF(N273="základná",J273,0)</f>
        <v>0</v>
      </c>
      <c r="BF273" s="152">
        <f>IF(N273="znížená",J273,0)</f>
        <v>0</v>
      </c>
      <c r="BG273" s="152">
        <f>IF(N273="zákl. prenesená",J273,0)</f>
        <v>0</v>
      </c>
      <c r="BH273" s="152">
        <f>IF(N273="zníž. prenesená",J273,0)</f>
        <v>0</v>
      </c>
      <c r="BI273" s="152">
        <f>IF(N273="nulová",J273,0)</f>
        <v>0</v>
      </c>
      <c r="BJ273" s="13" t="s">
        <v>84</v>
      </c>
      <c r="BK273" s="152">
        <f>ROUND(I273*H273,2)</f>
        <v>0</v>
      </c>
      <c r="BL273" s="13" t="s">
        <v>98</v>
      </c>
      <c r="BM273" s="151" t="s">
        <v>956</v>
      </c>
    </row>
    <row r="274" spans="2:65" s="1" customFormat="1" ht="7" customHeight="1">
      <c r="B274" s="43"/>
      <c r="C274" s="44"/>
      <c r="D274" s="44"/>
      <c r="E274" s="44"/>
      <c r="F274" s="44"/>
      <c r="G274" s="44"/>
      <c r="H274" s="44"/>
      <c r="I274" s="44"/>
      <c r="J274" s="44"/>
      <c r="K274" s="44"/>
      <c r="L274" s="28"/>
    </row>
  </sheetData>
  <autoFilter ref="C137:K273" xr:uid="{00000000-0009-0000-0000-000003000000}"/>
  <mergeCells count="12">
    <mergeCell ref="E130:H130"/>
    <mergeCell ref="L2:V2"/>
    <mergeCell ref="E85:H85"/>
    <mergeCell ref="E87:H87"/>
    <mergeCell ref="E89:H89"/>
    <mergeCell ref="E126:H126"/>
    <mergeCell ref="E128:H128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2:BM200"/>
  <sheetViews>
    <sheetView showGridLines="0" workbookViewId="0">
      <selection activeCell="V38" sqref="V38"/>
    </sheetView>
  </sheetViews>
  <sheetFormatPr baseColWidth="10" defaultRowHeight="11"/>
  <cols>
    <col min="1" max="1" width="8.25" customWidth="1"/>
    <col min="2" max="2" width="1.25" customWidth="1"/>
    <col min="3" max="4" width="4.25" customWidth="1"/>
    <col min="5" max="5" width="17.25" customWidth="1"/>
    <col min="6" max="6" width="50.75" customWidth="1"/>
    <col min="7" max="7" width="7.5" customWidth="1"/>
    <col min="8" max="8" width="14" customWidth="1"/>
    <col min="9" max="9" width="15.75" customWidth="1"/>
    <col min="10" max="10" width="22.25" customWidth="1"/>
    <col min="11" max="11" width="22.25" hidden="1" customWidth="1"/>
    <col min="12" max="12" width="9.25" customWidth="1"/>
    <col min="13" max="13" width="10.75" hidden="1" customWidth="1"/>
    <col min="14" max="14" width="9.25" hidden="1"/>
    <col min="15" max="20" width="14.25" hidden="1" customWidth="1"/>
    <col min="21" max="21" width="16.25" hidden="1" customWidth="1"/>
    <col min="22" max="22" width="12.25" customWidth="1"/>
    <col min="23" max="23" width="16.25" customWidth="1"/>
    <col min="24" max="24" width="12.25" customWidth="1"/>
    <col min="25" max="25" width="15" customWidth="1"/>
    <col min="26" max="26" width="11" customWidth="1"/>
    <col min="27" max="27" width="15" customWidth="1"/>
    <col min="28" max="28" width="16.25" customWidth="1"/>
    <col min="29" max="29" width="11" customWidth="1"/>
    <col min="30" max="30" width="15" customWidth="1"/>
    <col min="31" max="31" width="16.25" customWidth="1"/>
    <col min="44" max="65" width="9.25" hidden="1"/>
  </cols>
  <sheetData>
    <row r="2" spans="2:46" ht="37" customHeight="1">
      <c r="L2" s="210" t="s">
        <v>5</v>
      </c>
      <c r="M2" s="211"/>
      <c r="N2" s="211"/>
      <c r="O2" s="211"/>
      <c r="P2" s="211"/>
      <c r="Q2" s="211"/>
      <c r="R2" s="211"/>
      <c r="S2" s="211"/>
      <c r="T2" s="211"/>
      <c r="U2" s="211"/>
      <c r="V2" s="211"/>
      <c r="AT2" s="13" t="s">
        <v>94</v>
      </c>
    </row>
    <row r="3" spans="2:46" ht="7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72</v>
      </c>
    </row>
    <row r="4" spans="2:46" ht="25" customHeight="1">
      <c r="B4" s="16"/>
      <c r="D4" s="17" t="s">
        <v>166</v>
      </c>
      <c r="L4" s="16"/>
      <c r="M4" s="92" t="s">
        <v>9</v>
      </c>
      <c r="AT4" s="13" t="s">
        <v>3</v>
      </c>
    </row>
    <row r="5" spans="2:46" ht="7" customHeight="1">
      <c r="B5" s="16"/>
      <c r="L5" s="16"/>
    </row>
    <row r="6" spans="2:46" ht="12" customHeight="1">
      <c r="B6" s="16"/>
      <c r="D6" s="23" t="s">
        <v>15</v>
      </c>
      <c r="L6" s="16"/>
    </row>
    <row r="7" spans="2:46" ht="16.5" customHeight="1">
      <c r="B7" s="16"/>
      <c r="E7" s="231" t="str">
        <f>'Rekapitulácia stavby'!K6</f>
        <v>Rokycany - Infraštruktúra, 100 Zásobovanie vodou</v>
      </c>
      <c r="F7" s="232"/>
      <c r="G7" s="232"/>
      <c r="H7" s="232"/>
      <c r="L7" s="16"/>
    </row>
    <row r="8" spans="2:46" ht="12" customHeight="1">
      <c r="B8" s="16"/>
      <c r="D8" s="23" t="s">
        <v>167</v>
      </c>
      <c r="L8" s="16"/>
    </row>
    <row r="9" spans="2:46" s="1" customFormat="1" ht="16.5" customHeight="1">
      <c r="B9" s="28"/>
      <c r="E9" s="231" t="s">
        <v>168</v>
      </c>
      <c r="F9" s="230"/>
      <c r="G9" s="230"/>
      <c r="H9" s="230"/>
      <c r="L9" s="28"/>
    </row>
    <row r="10" spans="2:46" s="1" customFormat="1" ht="12" customHeight="1">
      <c r="B10" s="28"/>
      <c r="D10" s="23" t="s">
        <v>169</v>
      </c>
      <c r="L10" s="28"/>
    </row>
    <row r="11" spans="2:46" s="1" customFormat="1" ht="16.5" customHeight="1">
      <c r="B11" s="28"/>
      <c r="E11" s="187" t="s">
        <v>957</v>
      </c>
      <c r="F11" s="230"/>
      <c r="G11" s="230"/>
      <c r="H11" s="230"/>
      <c r="L11" s="28"/>
    </row>
    <row r="12" spans="2:46" s="1" customFormat="1">
      <c r="B12" s="28"/>
      <c r="L12" s="28"/>
    </row>
    <row r="13" spans="2:46" s="1" customFormat="1" ht="12" customHeight="1">
      <c r="B13" s="28"/>
      <c r="D13" s="23" t="s">
        <v>17</v>
      </c>
      <c r="F13" s="21" t="s">
        <v>1</v>
      </c>
      <c r="I13" s="23" t="s">
        <v>18</v>
      </c>
      <c r="J13" s="21" t="s">
        <v>1</v>
      </c>
      <c r="L13" s="28"/>
    </row>
    <row r="14" spans="2:46" s="1" customFormat="1" ht="12" customHeight="1">
      <c r="B14" s="28"/>
      <c r="D14" s="23" t="s">
        <v>19</v>
      </c>
      <c r="F14" s="21" t="s">
        <v>20</v>
      </c>
      <c r="I14" s="23" t="s">
        <v>21</v>
      </c>
      <c r="J14" s="51" t="str">
        <f>'Rekapitulácia stavby'!AN8</f>
        <v>Vyplň údaj</v>
      </c>
      <c r="L14" s="28"/>
    </row>
    <row r="15" spans="2:46" s="1" customFormat="1" ht="10.75" customHeight="1">
      <c r="B15" s="28"/>
      <c r="L15" s="28"/>
    </row>
    <row r="16" spans="2:46" s="1" customFormat="1" ht="12" customHeight="1">
      <c r="B16" s="28"/>
      <c r="D16" s="23" t="s">
        <v>22</v>
      </c>
      <c r="I16" s="23" t="s">
        <v>23</v>
      </c>
      <c r="J16" s="21" t="str">
        <f>IF('Rekapitulácia stavby'!AN10="","",'Rekapitulácia stavby'!AN10)</f>
        <v/>
      </c>
      <c r="L16" s="28"/>
    </row>
    <row r="17" spans="2:12" s="1" customFormat="1" ht="18" customHeight="1">
      <c r="B17" s="28"/>
      <c r="E17" s="21" t="str">
        <f>IF('Rekapitulácia stavby'!E11="","",'Rekapitulácia stavby'!E11)</f>
        <v xml:space="preserve"> </v>
      </c>
      <c r="I17" s="23" t="s">
        <v>25</v>
      </c>
      <c r="J17" s="21" t="str">
        <f>IF('Rekapitulácia stavby'!AN11="","",'Rekapitulácia stavby'!AN11)</f>
        <v/>
      </c>
      <c r="L17" s="28"/>
    </row>
    <row r="18" spans="2:12" s="1" customFormat="1" ht="7" customHeight="1">
      <c r="B18" s="28"/>
      <c r="L18" s="28"/>
    </row>
    <row r="19" spans="2:12" s="1" customFormat="1" ht="12" customHeight="1">
      <c r="B19" s="28"/>
      <c r="D19" s="23" t="s">
        <v>26</v>
      </c>
      <c r="I19" s="23" t="s">
        <v>23</v>
      </c>
      <c r="J19" s="179" t="str">
        <f>'Rekapitulácia stavby'!AN13</f>
        <v>Vyplň údaj</v>
      </c>
      <c r="L19" s="28"/>
    </row>
    <row r="20" spans="2:12" s="1" customFormat="1" ht="18" customHeight="1">
      <c r="B20" s="28"/>
      <c r="E20" s="233" t="str">
        <f>'Rekapitulácia stavby'!E14</f>
        <v>Vyplň údaj</v>
      </c>
      <c r="F20" s="215"/>
      <c r="G20" s="215"/>
      <c r="H20" s="215"/>
      <c r="I20" s="23" t="s">
        <v>25</v>
      </c>
      <c r="J20" s="179" t="str">
        <f>'Rekapitulácia stavby'!AN14</f>
        <v>Vyplň údaj</v>
      </c>
      <c r="L20" s="28"/>
    </row>
    <row r="21" spans="2:12" s="1" customFormat="1" ht="7" customHeight="1">
      <c r="B21" s="28"/>
      <c r="L21" s="28"/>
    </row>
    <row r="22" spans="2:12" s="1" customFormat="1" ht="12" customHeight="1">
      <c r="B22" s="28"/>
      <c r="D22" s="23" t="s">
        <v>28</v>
      </c>
      <c r="I22" s="23" t="s">
        <v>23</v>
      </c>
      <c r="J22" s="21" t="str">
        <f>IF('Rekapitulácia stavby'!AN16="","",'Rekapitulácia stavby'!AN16)</f>
        <v/>
      </c>
      <c r="L22" s="28"/>
    </row>
    <row r="23" spans="2:12" s="1" customFormat="1" ht="18" customHeight="1">
      <c r="B23" s="28"/>
      <c r="E23" s="21" t="str">
        <f>IF('Rekapitulácia stavby'!E17="","",'Rekapitulácia stavby'!E17)</f>
        <v xml:space="preserve"> </v>
      </c>
      <c r="I23" s="23" t="s">
        <v>25</v>
      </c>
      <c r="J23" s="21" t="str">
        <f>IF('Rekapitulácia stavby'!AN17="","",'Rekapitulácia stavby'!AN17)</f>
        <v/>
      </c>
      <c r="L23" s="28"/>
    </row>
    <row r="24" spans="2:12" s="1" customFormat="1" ht="7" customHeight="1">
      <c r="B24" s="28"/>
      <c r="L24" s="28"/>
    </row>
    <row r="25" spans="2:12" s="1" customFormat="1" ht="12" customHeight="1">
      <c r="B25" s="28"/>
      <c r="D25" s="23" t="s">
        <v>30</v>
      </c>
      <c r="I25" s="23" t="s">
        <v>23</v>
      </c>
      <c r="J25" s="21" t="str">
        <f>IF('Rekapitulácia stavby'!AN19="","",'Rekapitulácia stavby'!AN19)</f>
        <v/>
      </c>
      <c r="L25" s="28"/>
    </row>
    <row r="26" spans="2:12" s="1" customFormat="1" ht="18" customHeight="1">
      <c r="B26" s="28"/>
      <c r="E26" s="21" t="str">
        <f>IF('Rekapitulácia stavby'!E20="","",'Rekapitulácia stavby'!E20)</f>
        <v xml:space="preserve"> </v>
      </c>
      <c r="I26" s="23" t="s">
        <v>25</v>
      </c>
      <c r="J26" s="21" t="str">
        <f>IF('Rekapitulácia stavby'!AN20="","",'Rekapitulácia stavby'!AN20)</f>
        <v/>
      </c>
      <c r="L26" s="28"/>
    </row>
    <row r="27" spans="2:12" s="1" customFormat="1" ht="7" customHeight="1">
      <c r="B27" s="28"/>
      <c r="L27" s="28"/>
    </row>
    <row r="28" spans="2:12" s="1" customFormat="1" ht="12" customHeight="1">
      <c r="B28" s="28"/>
      <c r="D28" s="23" t="s">
        <v>31</v>
      </c>
      <c r="L28" s="28"/>
    </row>
    <row r="29" spans="2:12" s="7" customFormat="1" ht="16.5" customHeight="1">
      <c r="B29" s="93"/>
      <c r="E29" s="219" t="s">
        <v>1</v>
      </c>
      <c r="F29" s="219"/>
      <c r="G29" s="219"/>
      <c r="H29" s="219"/>
      <c r="L29" s="93"/>
    </row>
    <row r="30" spans="2:12" s="1" customFormat="1" ht="7" customHeight="1">
      <c r="B30" s="28"/>
      <c r="L30" s="28"/>
    </row>
    <row r="31" spans="2:12" s="1" customFormat="1" ht="7" customHeight="1">
      <c r="B31" s="28"/>
      <c r="D31" s="52"/>
      <c r="E31" s="52"/>
      <c r="F31" s="52"/>
      <c r="G31" s="52"/>
      <c r="H31" s="52"/>
      <c r="I31" s="52"/>
      <c r="J31" s="52"/>
      <c r="K31" s="52"/>
      <c r="L31" s="28"/>
    </row>
    <row r="32" spans="2:12" s="1" customFormat="1" ht="25.5" customHeight="1">
      <c r="B32" s="28"/>
      <c r="D32" s="94" t="s">
        <v>32</v>
      </c>
      <c r="J32" s="65">
        <f>ROUND(J127, 2)</f>
        <v>0</v>
      </c>
      <c r="L32" s="28"/>
    </row>
    <row r="33" spans="2:12" s="1" customFormat="1" ht="7" customHeight="1">
      <c r="B33" s="28"/>
      <c r="D33" s="52"/>
      <c r="E33" s="52"/>
      <c r="F33" s="52"/>
      <c r="G33" s="52"/>
      <c r="H33" s="52"/>
      <c r="I33" s="52"/>
      <c r="J33" s="52"/>
      <c r="K33" s="52"/>
      <c r="L33" s="28"/>
    </row>
    <row r="34" spans="2:12" s="1" customFormat="1" ht="14.5" customHeight="1">
      <c r="B34" s="28"/>
      <c r="F34" s="31" t="s">
        <v>34</v>
      </c>
      <c r="I34" s="31" t="s">
        <v>33</v>
      </c>
      <c r="J34" s="31" t="s">
        <v>35</v>
      </c>
      <c r="L34" s="28"/>
    </row>
    <row r="35" spans="2:12" s="1" customFormat="1" ht="14.5" customHeight="1">
      <c r="B35" s="28"/>
      <c r="D35" s="54" t="s">
        <v>36</v>
      </c>
      <c r="E35" s="33" t="s">
        <v>37</v>
      </c>
      <c r="F35" s="95">
        <f>ROUND((SUM(BE127:BE199)),  2)</f>
        <v>0</v>
      </c>
      <c r="G35" s="96"/>
      <c r="H35" s="96"/>
      <c r="I35" s="97">
        <v>0.23</v>
      </c>
      <c r="J35" s="95">
        <f>ROUND(((SUM(BE127:BE199))*I35),  2)</f>
        <v>0</v>
      </c>
      <c r="L35" s="28"/>
    </row>
    <row r="36" spans="2:12" s="1" customFormat="1" ht="14.5" customHeight="1">
      <c r="B36" s="28"/>
      <c r="E36" s="33" t="s">
        <v>38</v>
      </c>
      <c r="F36" s="85">
        <f>ROUND((SUM(BF127:BF199)),  2)</f>
        <v>0</v>
      </c>
      <c r="I36" s="178">
        <v>0.23</v>
      </c>
      <c r="J36" s="85">
        <f>ROUND(((SUM(BF127:BF199))*I36),  2)</f>
        <v>0</v>
      </c>
      <c r="L36" s="28"/>
    </row>
    <row r="37" spans="2:12" s="1" customFormat="1" ht="14.5" customHeight="1">
      <c r="B37" s="28"/>
      <c r="E37" s="23" t="s">
        <v>39</v>
      </c>
      <c r="F37" s="85">
        <f>ROUND((SUM(BG127:BG199)),  2)</f>
        <v>0</v>
      </c>
      <c r="I37" s="178">
        <v>0.23</v>
      </c>
      <c r="J37" s="85">
        <f>0</f>
        <v>0</v>
      </c>
      <c r="L37" s="28"/>
    </row>
    <row r="38" spans="2:12" s="1" customFormat="1" ht="14.5" customHeight="1">
      <c r="B38" s="28"/>
      <c r="E38" s="23" t="s">
        <v>40</v>
      </c>
      <c r="F38" s="85">
        <f>ROUND((SUM(BH127:BH199)),  2)</f>
        <v>0</v>
      </c>
      <c r="I38" s="178">
        <v>0.23</v>
      </c>
      <c r="J38" s="85">
        <f>0</f>
        <v>0</v>
      </c>
      <c r="L38" s="28"/>
    </row>
    <row r="39" spans="2:12" s="1" customFormat="1" ht="14.5" customHeight="1">
      <c r="B39" s="28"/>
      <c r="E39" s="33" t="s">
        <v>41</v>
      </c>
      <c r="F39" s="95">
        <f>ROUND((SUM(BI127:BI199)),  2)</f>
        <v>0</v>
      </c>
      <c r="G39" s="96"/>
      <c r="H39" s="96"/>
      <c r="I39" s="97">
        <v>0</v>
      </c>
      <c r="J39" s="95">
        <f>0</f>
        <v>0</v>
      </c>
      <c r="L39" s="28"/>
    </row>
    <row r="40" spans="2:12" s="1" customFormat="1" ht="7" customHeight="1">
      <c r="B40" s="28"/>
      <c r="L40" s="28"/>
    </row>
    <row r="41" spans="2:12" s="1" customFormat="1" ht="25.5" customHeight="1">
      <c r="B41" s="28"/>
      <c r="C41" s="98"/>
      <c r="D41" s="99" t="s">
        <v>42</v>
      </c>
      <c r="E41" s="56"/>
      <c r="F41" s="56"/>
      <c r="G41" s="100" t="s">
        <v>43</v>
      </c>
      <c r="H41" s="101" t="s">
        <v>44</v>
      </c>
      <c r="I41" s="56"/>
      <c r="J41" s="102">
        <f>SUM(J32:J39)</f>
        <v>0</v>
      </c>
      <c r="K41" s="103"/>
      <c r="L41" s="28"/>
    </row>
    <row r="42" spans="2:12" s="1" customFormat="1" ht="14.5" customHeight="1">
      <c r="B42" s="28"/>
      <c r="L42" s="28"/>
    </row>
    <row r="43" spans="2:12" ht="14.5" customHeight="1">
      <c r="B43" s="16"/>
      <c r="L43" s="16"/>
    </row>
    <row r="44" spans="2:12" ht="14.5" customHeight="1">
      <c r="B44" s="16"/>
      <c r="L44" s="16"/>
    </row>
    <row r="45" spans="2:12" ht="14.5" customHeight="1">
      <c r="B45" s="16"/>
      <c r="L45" s="16"/>
    </row>
    <row r="46" spans="2:12" ht="14.5" customHeight="1">
      <c r="B46" s="16"/>
      <c r="L46" s="16"/>
    </row>
    <row r="47" spans="2:12" ht="14.5" customHeight="1">
      <c r="B47" s="16"/>
      <c r="L47" s="16"/>
    </row>
    <row r="48" spans="2:12" ht="14.5" customHeight="1">
      <c r="B48" s="16"/>
      <c r="L48" s="16"/>
    </row>
    <row r="49" spans="2:12" ht="14.5" customHeight="1">
      <c r="B49" s="16"/>
      <c r="L49" s="16"/>
    </row>
    <row r="50" spans="2:12" s="1" customFormat="1" ht="14.5" customHeight="1">
      <c r="B50" s="28"/>
      <c r="D50" s="40" t="s">
        <v>45</v>
      </c>
      <c r="E50" s="41"/>
      <c r="F50" s="41"/>
      <c r="G50" s="40" t="s">
        <v>46</v>
      </c>
      <c r="H50" s="41"/>
      <c r="I50" s="41"/>
      <c r="J50" s="41"/>
      <c r="K50" s="41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3">
      <c r="B61" s="28"/>
      <c r="D61" s="42" t="s">
        <v>47</v>
      </c>
      <c r="E61" s="30"/>
      <c r="F61" s="104" t="s">
        <v>48</v>
      </c>
      <c r="G61" s="42" t="s">
        <v>47</v>
      </c>
      <c r="H61" s="30"/>
      <c r="I61" s="30"/>
      <c r="J61" s="105" t="s">
        <v>48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3">
      <c r="B65" s="28"/>
      <c r="D65" s="40" t="s">
        <v>49</v>
      </c>
      <c r="E65" s="41"/>
      <c r="F65" s="41"/>
      <c r="G65" s="40" t="s">
        <v>50</v>
      </c>
      <c r="H65" s="41"/>
      <c r="I65" s="41"/>
      <c r="J65" s="41"/>
      <c r="K65" s="41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3">
      <c r="B76" s="28"/>
      <c r="D76" s="42" t="s">
        <v>47</v>
      </c>
      <c r="E76" s="30"/>
      <c r="F76" s="104" t="s">
        <v>48</v>
      </c>
      <c r="G76" s="42" t="s">
        <v>47</v>
      </c>
      <c r="H76" s="30"/>
      <c r="I76" s="30"/>
      <c r="J76" s="105" t="s">
        <v>48</v>
      </c>
      <c r="K76" s="30"/>
      <c r="L76" s="28"/>
    </row>
    <row r="77" spans="2:12" s="1" customFormat="1" ht="14.5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28"/>
    </row>
    <row r="81" spans="2:12" s="1" customFormat="1" ht="7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28"/>
    </row>
    <row r="82" spans="2:12" s="1" customFormat="1" ht="25" customHeight="1">
      <c r="B82" s="28"/>
      <c r="C82" s="17" t="s">
        <v>171</v>
      </c>
      <c r="L82" s="28"/>
    </row>
    <row r="83" spans="2:12" s="1" customFormat="1" ht="7" customHeight="1">
      <c r="B83" s="28"/>
      <c r="L83" s="28"/>
    </row>
    <row r="84" spans="2:12" s="1" customFormat="1" ht="12" customHeight="1">
      <c r="B84" s="28"/>
      <c r="C84" s="23" t="s">
        <v>15</v>
      </c>
      <c r="L84" s="28"/>
    </row>
    <row r="85" spans="2:12" s="1" customFormat="1" ht="16.5" customHeight="1">
      <c r="B85" s="28"/>
      <c r="E85" s="231" t="str">
        <f>E7</f>
        <v>Rokycany - Infraštruktúra, 100 Zásobovanie vodou</v>
      </c>
      <c r="F85" s="232"/>
      <c r="G85" s="232"/>
      <c r="H85" s="232"/>
      <c r="L85" s="28"/>
    </row>
    <row r="86" spans="2:12" ht="12" customHeight="1">
      <c r="B86" s="16"/>
      <c r="C86" s="23" t="s">
        <v>167</v>
      </c>
      <c r="L86" s="16"/>
    </row>
    <row r="87" spans="2:12" s="1" customFormat="1" ht="16.5" customHeight="1">
      <c r="B87" s="28"/>
      <c r="E87" s="231" t="s">
        <v>168</v>
      </c>
      <c r="F87" s="230"/>
      <c r="G87" s="230"/>
      <c r="H87" s="230"/>
      <c r="L87" s="28"/>
    </row>
    <row r="88" spans="2:12" s="1" customFormat="1" ht="12" customHeight="1">
      <c r="B88" s="28"/>
      <c r="C88" s="23" t="s">
        <v>169</v>
      </c>
      <c r="L88" s="28"/>
    </row>
    <row r="89" spans="2:12" s="1" customFormat="1" ht="16.5" customHeight="1">
      <c r="B89" s="28"/>
      <c r="E89" s="187" t="str">
        <f>E11</f>
        <v>14 - Úprava armatúr vodojemu</v>
      </c>
      <c r="F89" s="230"/>
      <c r="G89" s="230"/>
      <c r="H89" s="230"/>
      <c r="L89" s="28"/>
    </row>
    <row r="90" spans="2:12" s="1" customFormat="1" ht="7" customHeight="1">
      <c r="B90" s="28"/>
      <c r="L90" s="28"/>
    </row>
    <row r="91" spans="2:12" s="1" customFormat="1" ht="12" customHeight="1">
      <c r="B91" s="28"/>
      <c r="C91" s="23" t="s">
        <v>19</v>
      </c>
      <c r="F91" s="21" t="str">
        <f>F14</f>
        <v>Rokycany</v>
      </c>
      <c r="I91" s="23" t="s">
        <v>21</v>
      </c>
      <c r="J91" s="51" t="str">
        <f>IF(J14="","",J14)</f>
        <v>Vyplň údaj</v>
      </c>
      <c r="L91" s="28"/>
    </row>
    <row r="92" spans="2:12" s="1" customFormat="1" ht="7" customHeight="1">
      <c r="B92" s="28"/>
      <c r="L92" s="28"/>
    </row>
    <row r="93" spans="2:12" s="1" customFormat="1" ht="15.25" customHeight="1">
      <c r="B93" s="28"/>
      <c r="C93" s="23" t="s">
        <v>22</v>
      </c>
      <c r="F93" s="21" t="str">
        <f>E17</f>
        <v xml:space="preserve"> </v>
      </c>
      <c r="I93" s="23" t="s">
        <v>28</v>
      </c>
      <c r="J93" s="26" t="str">
        <f>E23</f>
        <v xml:space="preserve"> </v>
      </c>
      <c r="L93" s="28"/>
    </row>
    <row r="94" spans="2:12" s="1" customFormat="1" ht="15.25" customHeight="1">
      <c r="B94" s="28"/>
      <c r="C94" s="23" t="s">
        <v>26</v>
      </c>
      <c r="F94" s="21" t="str">
        <f>IF(E20="","",E20)</f>
        <v>Vyplň údaj</v>
      </c>
      <c r="I94" s="23" t="s">
        <v>30</v>
      </c>
      <c r="J94" s="26" t="str">
        <f>E26</f>
        <v xml:space="preserve"> </v>
      </c>
      <c r="L94" s="28"/>
    </row>
    <row r="95" spans="2:12" s="1" customFormat="1" ht="10.25" customHeight="1">
      <c r="B95" s="28"/>
      <c r="L95" s="28"/>
    </row>
    <row r="96" spans="2:12" s="1" customFormat="1" ht="29.25" customHeight="1">
      <c r="B96" s="28"/>
      <c r="C96" s="106" t="s">
        <v>172</v>
      </c>
      <c r="D96" s="98"/>
      <c r="E96" s="98"/>
      <c r="F96" s="98"/>
      <c r="G96" s="98"/>
      <c r="H96" s="98"/>
      <c r="I96" s="98"/>
      <c r="J96" s="107" t="s">
        <v>173</v>
      </c>
      <c r="K96" s="98"/>
      <c r="L96" s="28"/>
    </row>
    <row r="97" spans="2:47" s="1" customFormat="1" ht="10.25" customHeight="1">
      <c r="B97" s="28"/>
      <c r="L97" s="28"/>
    </row>
    <row r="98" spans="2:47" s="1" customFormat="1" ht="22.75" customHeight="1">
      <c r="B98" s="28"/>
      <c r="C98" s="108" t="s">
        <v>174</v>
      </c>
      <c r="J98" s="65">
        <f>J127</f>
        <v>0</v>
      </c>
      <c r="L98" s="28"/>
      <c r="AU98" s="13" t="s">
        <v>175</v>
      </c>
    </row>
    <row r="99" spans="2:47" s="8" customFormat="1" ht="25" customHeight="1">
      <c r="B99" s="109"/>
      <c r="D99" s="110" t="s">
        <v>176</v>
      </c>
      <c r="E99" s="111"/>
      <c r="F99" s="111"/>
      <c r="G99" s="111"/>
      <c r="H99" s="111"/>
      <c r="I99" s="111"/>
      <c r="J99" s="112">
        <f>J128</f>
        <v>0</v>
      </c>
      <c r="L99" s="109"/>
    </row>
    <row r="100" spans="2:47" s="9" customFormat="1" ht="20" customHeight="1">
      <c r="B100" s="113"/>
      <c r="D100" s="114" t="s">
        <v>611</v>
      </c>
      <c r="E100" s="115"/>
      <c r="F100" s="115"/>
      <c r="G100" s="115"/>
      <c r="H100" s="115"/>
      <c r="I100" s="115"/>
      <c r="J100" s="116">
        <f>J129</f>
        <v>0</v>
      </c>
      <c r="L100" s="113"/>
    </row>
    <row r="101" spans="2:47" s="9" customFormat="1" ht="20" customHeight="1">
      <c r="B101" s="113"/>
      <c r="D101" s="114" t="s">
        <v>264</v>
      </c>
      <c r="E101" s="115"/>
      <c r="F101" s="115"/>
      <c r="G101" s="115"/>
      <c r="H101" s="115"/>
      <c r="I101" s="115"/>
      <c r="J101" s="116">
        <f>J166</f>
        <v>0</v>
      </c>
      <c r="L101" s="113"/>
    </row>
    <row r="102" spans="2:47" s="8" customFormat="1" ht="25" customHeight="1">
      <c r="B102" s="109"/>
      <c r="D102" s="110" t="s">
        <v>266</v>
      </c>
      <c r="E102" s="111"/>
      <c r="F102" s="111"/>
      <c r="G102" s="111"/>
      <c r="H102" s="111"/>
      <c r="I102" s="111"/>
      <c r="J102" s="112">
        <f>J170</f>
        <v>0</v>
      </c>
      <c r="L102" s="109"/>
    </row>
    <row r="103" spans="2:47" s="9" customFormat="1" ht="20" customHeight="1">
      <c r="B103" s="113"/>
      <c r="D103" s="114" t="s">
        <v>958</v>
      </c>
      <c r="E103" s="115"/>
      <c r="F103" s="115"/>
      <c r="G103" s="115"/>
      <c r="H103" s="115"/>
      <c r="I103" s="115"/>
      <c r="J103" s="116">
        <f>J171</f>
        <v>0</v>
      </c>
      <c r="L103" s="113"/>
    </row>
    <row r="104" spans="2:47" s="8" customFormat="1" ht="25" customHeight="1">
      <c r="B104" s="109"/>
      <c r="D104" s="110" t="s">
        <v>959</v>
      </c>
      <c r="E104" s="111"/>
      <c r="F104" s="111"/>
      <c r="G104" s="111"/>
      <c r="H104" s="111"/>
      <c r="I104" s="111"/>
      <c r="J104" s="112">
        <f>J178</f>
        <v>0</v>
      </c>
      <c r="L104" s="109"/>
    </row>
    <row r="105" spans="2:47" s="9" customFormat="1" ht="20" customHeight="1">
      <c r="B105" s="113"/>
      <c r="D105" s="114" t="s">
        <v>960</v>
      </c>
      <c r="E105" s="115"/>
      <c r="F105" s="115"/>
      <c r="G105" s="115"/>
      <c r="H105" s="115"/>
      <c r="I105" s="115"/>
      <c r="J105" s="116">
        <f>J179</f>
        <v>0</v>
      </c>
      <c r="L105" s="113"/>
    </row>
    <row r="106" spans="2:47" s="1" customFormat="1" ht="21.75" customHeight="1">
      <c r="B106" s="28"/>
      <c r="L106" s="28"/>
    </row>
    <row r="107" spans="2:47" s="1" customFormat="1" ht="7" customHeight="1">
      <c r="B107" s="43"/>
      <c r="C107" s="44"/>
      <c r="D107" s="44"/>
      <c r="E107" s="44"/>
      <c r="F107" s="44"/>
      <c r="G107" s="44"/>
      <c r="H107" s="44"/>
      <c r="I107" s="44"/>
      <c r="J107" s="44"/>
      <c r="K107" s="44"/>
      <c r="L107" s="28"/>
    </row>
    <row r="111" spans="2:47" s="1" customFormat="1" ht="7" customHeight="1">
      <c r="B111" s="45"/>
      <c r="C111" s="46"/>
      <c r="D111" s="46"/>
      <c r="E111" s="46"/>
      <c r="F111" s="46"/>
      <c r="G111" s="46"/>
      <c r="H111" s="46"/>
      <c r="I111" s="46"/>
      <c r="J111" s="46"/>
      <c r="K111" s="46"/>
      <c r="L111" s="28"/>
    </row>
    <row r="112" spans="2:47" s="1" customFormat="1" ht="25" customHeight="1">
      <c r="B112" s="28"/>
      <c r="C112" s="17" t="s">
        <v>179</v>
      </c>
      <c r="L112" s="28"/>
    </row>
    <row r="113" spans="2:63" s="1" customFormat="1" ht="7" customHeight="1">
      <c r="B113" s="28"/>
      <c r="L113" s="28"/>
    </row>
    <row r="114" spans="2:63" s="1" customFormat="1" ht="12" customHeight="1">
      <c r="B114" s="28"/>
      <c r="C114" s="23" t="s">
        <v>15</v>
      </c>
      <c r="L114" s="28"/>
    </row>
    <row r="115" spans="2:63" s="1" customFormat="1" ht="16.5" customHeight="1">
      <c r="B115" s="28"/>
      <c r="E115" s="231" t="str">
        <f>E7</f>
        <v>Rokycany - Infraštruktúra, 100 Zásobovanie vodou</v>
      </c>
      <c r="F115" s="232"/>
      <c r="G115" s="232"/>
      <c r="H115" s="232"/>
      <c r="L115" s="28"/>
    </row>
    <row r="116" spans="2:63" ht="12" customHeight="1">
      <c r="B116" s="16"/>
      <c r="C116" s="23" t="s">
        <v>167</v>
      </c>
      <c r="L116" s="16"/>
    </row>
    <row r="117" spans="2:63" s="1" customFormat="1" ht="16.5" customHeight="1">
      <c r="B117" s="28"/>
      <c r="E117" s="231" t="s">
        <v>168</v>
      </c>
      <c r="F117" s="230"/>
      <c r="G117" s="230"/>
      <c r="H117" s="230"/>
      <c r="L117" s="28"/>
    </row>
    <row r="118" spans="2:63" s="1" customFormat="1" ht="12" customHeight="1">
      <c r="B118" s="28"/>
      <c r="C118" s="23" t="s">
        <v>169</v>
      </c>
      <c r="L118" s="28"/>
    </row>
    <row r="119" spans="2:63" s="1" customFormat="1" ht="16.5" customHeight="1">
      <c r="B119" s="28"/>
      <c r="E119" s="187" t="str">
        <f>E11</f>
        <v>14 - Úprava armatúr vodojemu</v>
      </c>
      <c r="F119" s="230"/>
      <c r="G119" s="230"/>
      <c r="H119" s="230"/>
      <c r="L119" s="28"/>
    </row>
    <row r="120" spans="2:63" s="1" customFormat="1" ht="7" customHeight="1">
      <c r="B120" s="28"/>
      <c r="L120" s="28"/>
    </row>
    <row r="121" spans="2:63" s="1" customFormat="1" ht="12" customHeight="1">
      <c r="B121" s="28"/>
      <c r="C121" s="23" t="s">
        <v>19</v>
      </c>
      <c r="F121" s="21" t="str">
        <f>F14</f>
        <v>Rokycany</v>
      </c>
      <c r="I121" s="23" t="s">
        <v>21</v>
      </c>
      <c r="J121" s="51" t="str">
        <f>IF(J14="","",J14)</f>
        <v>Vyplň údaj</v>
      </c>
      <c r="L121" s="28"/>
    </row>
    <row r="122" spans="2:63" s="1" customFormat="1" ht="7" customHeight="1">
      <c r="B122" s="28"/>
      <c r="L122" s="28"/>
    </row>
    <row r="123" spans="2:63" s="1" customFormat="1" ht="15.25" customHeight="1">
      <c r="B123" s="28"/>
      <c r="C123" s="23" t="s">
        <v>22</v>
      </c>
      <c r="F123" s="21" t="str">
        <f>E17</f>
        <v xml:space="preserve"> </v>
      </c>
      <c r="I123" s="23" t="s">
        <v>28</v>
      </c>
      <c r="J123" s="26" t="str">
        <f>E23</f>
        <v xml:space="preserve"> </v>
      </c>
      <c r="L123" s="28"/>
    </row>
    <row r="124" spans="2:63" s="1" customFormat="1" ht="15.25" customHeight="1">
      <c r="B124" s="28"/>
      <c r="C124" s="23" t="s">
        <v>26</v>
      </c>
      <c r="F124" s="21" t="str">
        <f>IF(E20="","",E20)</f>
        <v>Vyplň údaj</v>
      </c>
      <c r="I124" s="23" t="s">
        <v>30</v>
      </c>
      <c r="J124" s="26" t="str">
        <f>E26</f>
        <v xml:space="preserve"> </v>
      </c>
      <c r="L124" s="28"/>
    </row>
    <row r="125" spans="2:63" s="1" customFormat="1" ht="10.25" customHeight="1">
      <c r="B125" s="28"/>
      <c r="L125" s="28"/>
    </row>
    <row r="126" spans="2:63" s="10" customFormat="1" ht="29.25" customHeight="1">
      <c r="B126" s="117"/>
      <c r="C126" s="118" t="s">
        <v>180</v>
      </c>
      <c r="D126" s="119" t="s">
        <v>57</v>
      </c>
      <c r="E126" s="119" t="s">
        <v>53</v>
      </c>
      <c r="F126" s="119" t="s">
        <v>54</v>
      </c>
      <c r="G126" s="119" t="s">
        <v>181</v>
      </c>
      <c r="H126" s="119" t="s">
        <v>182</v>
      </c>
      <c r="I126" s="119" t="s">
        <v>183</v>
      </c>
      <c r="J126" s="120" t="s">
        <v>173</v>
      </c>
      <c r="K126" s="121" t="s">
        <v>184</v>
      </c>
      <c r="L126" s="117"/>
      <c r="M126" s="58" t="s">
        <v>1</v>
      </c>
      <c r="N126" s="59" t="s">
        <v>36</v>
      </c>
      <c r="O126" s="59" t="s">
        <v>185</v>
      </c>
      <c r="P126" s="59" t="s">
        <v>186</v>
      </c>
      <c r="Q126" s="59" t="s">
        <v>187</v>
      </c>
      <c r="R126" s="59" t="s">
        <v>188</v>
      </c>
      <c r="S126" s="59" t="s">
        <v>189</v>
      </c>
      <c r="T126" s="60" t="s">
        <v>190</v>
      </c>
    </row>
    <row r="127" spans="2:63" s="1" customFormat="1" ht="22.75" customHeight="1">
      <c r="B127" s="28"/>
      <c r="C127" s="63" t="s">
        <v>174</v>
      </c>
      <c r="J127" s="122">
        <f>BK127</f>
        <v>0</v>
      </c>
      <c r="L127" s="28"/>
      <c r="M127" s="61"/>
      <c r="N127" s="52"/>
      <c r="O127" s="52"/>
      <c r="P127" s="123">
        <f>P128+P170+P178</f>
        <v>0</v>
      </c>
      <c r="Q127" s="52"/>
      <c r="R127" s="123">
        <f>R128+R170+R178</f>
        <v>3.1844171435000002</v>
      </c>
      <c r="S127" s="52"/>
      <c r="T127" s="124">
        <f>T128+T170+T178</f>
        <v>0</v>
      </c>
      <c r="AT127" s="13" t="s">
        <v>71</v>
      </c>
      <c r="AU127" s="13" t="s">
        <v>175</v>
      </c>
      <c r="BK127" s="125">
        <f>BK128+BK170+BK178</f>
        <v>0</v>
      </c>
    </row>
    <row r="128" spans="2:63" s="11" customFormat="1" ht="26" customHeight="1">
      <c r="B128" s="126"/>
      <c r="D128" s="127" t="s">
        <v>71</v>
      </c>
      <c r="E128" s="128" t="s">
        <v>191</v>
      </c>
      <c r="F128" s="128" t="s">
        <v>192</v>
      </c>
      <c r="I128" s="129"/>
      <c r="J128" s="130">
        <f>BK128</f>
        <v>0</v>
      </c>
      <c r="L128" s="126"/>
      <c r="M128" s="131"/>
      <c r="P128" s="132">
        <f>P129+P166</f>
        <v>0</v>
      </c>
      <c r="R128" s="132">
        <f>R129+R166</f>
        <v>2.2641377500000002</v>
      </c>
      <c r="T128" s="133">
        <f>T129+T166</f>
        <v>0</v>
      </c>
      <c r="AR128" s="127" t="s">
        <v>76</v>
      </c>
      <c r="AT128" s="134" t="s">
        <v>71</v>
      </c>
      <c r="AU128" s="134" t="s">
        <v>72</v>
      </c>
      <c r="AY128" s="127" t="s">
        <v>193</v>
      </c>
      <c r="BK128" s="135">
        <f>BK129+BK166</f>
        <v>0</v>
      </c>
    </row>
    <row r="129" spans="2:65" s="11" customFormat="1" ht="22.75" customHeight="1">
      <c r="B129" s="126"/>
      <c r="D129" s="127" t="s">
        <v>71</v>
      </c>
      <c r="E129" s="136" t="s">
        <v>163</v>
      </c>
      <c r="F129" s="136" t="s">
        <v>732</v>
      </c>
      <c r="I129" s="129"/>
      <c r="J129" s="137">
        <f>BK129</f>
        <v>0</v>
      </c>
      <c r="L129" s="126"/>
      <c r="M129" s="131"/>
      <c r="P129" s="132">
        <f>SUM(P130:P165)</f>
        <v>0</v>
      </c>
      <c r="R129" s="132">
        <f>SUM(R130:R165)</f>
        <v>2.1835577500000003</v>
      </c>
      <c r="T129" s="133">
        <f>SUM(T130:T165)</f>
        <v>0</v>
      </c>
      <c r="AR129" s="127" t="s">
        <v>76</v>
      </c>
      <c r="AT129" s="134" t="s">
        <v>71</v>
      </c>
      <c r="AU129" s="134" t="s">
        <v>76</v>
      </c>
      <c r="AY129" s="127" t="s">
        <v>193</v>
      </c>
      <c r="BK129" s="135">
        <f>SUM(BK130:BK165)</f>
        <v>0</v>
      </c>
    </row>
    <row r="130" spans="2:65" s="1" customFormat="1" ht="33" customHeight="1">
      <c r="B130" s="138"/>
      <c r="C130" s="139" t="s">
        <v>76</v>
      </c>
      <c r="D130" s="139" t="s">
        <v>195</v>
      </c>
      <c r="E130" s="140" t="s">
        <v>961</v>
      </c>
      <c r="F130" s="141" t="s">
        <v>962</v>
      </c>
      <c r="G130" s="142" t="s">
        <v>319</v>
      </c>
      <c r="H130" s="143">
        <v>4</v>
      </c>
      <c r="I130" s="144"/>
      <c r="J130" s="145">
        <f t="shared" ref="J130:J165" si="0">ROUND(I130*H130,2)</f>
        <v>0</v>
      </c>
      <c r="K130" s="146"/>
      <c r="L130" s="28"/>
      <c r="M130" s="147" t="s">
        <v>1</v>
      </c>
      <c r="N130" s="148" t="s">
        <v>38</v>
      </c>
      <c r="P130" s="149">
        <f t="shared" ref="P130:P165" si="1">O130*H130</f>
        <v>0</v>
      </c>
      <c r="Q130" s="149">
        <v>3.8240000000000001E-3</v>
      </c>
      <c r="R130" s="149">
        <f t="shared" ref="R130:R165" si="2">Q130*H130</f>
        <v>1.5296000000000001E-2</v>
      </c>
      <c r="S130" s="149">
        <v>0</v>
      </c>
      <c r="T130" s="150">
        <f t="shared" ref="T130:T165" si="3">S130*H130</f>
        <v>0</v>
      </c>
      <c r="AR130" s="151" t="s">
        <v>109</v>
      </c>
      <c r="AT130" s="151" t="s">
        <v>195</v>
      </c>
      <c r="AU130" s="151" t="s">
        <v>84</v>
      </c>
      <c r="AY130" s="13" t="s">
        <v>193</v>
      </c>
      <c r="BE130" s="152">
        <f t="shared" ref="BE130:BE165" si="4">IF(N130="základná",J130,0)</f>
        <v>0</v>
      </c>
      <c r="BF130" s="152">
        <f t="shared" ref="BF130:BF165" si="5">IF(N130="znížená",J130,0)</f>
        <v>0</v>
      </c>
      <c r="BG130" s="152">
        <f t="shared" ref="BG130:BG165" si="6">IF(N130="zákl. prenesená",J130,0)</f>
        <v>0</v>
      </c>
      <c r="BH130" s="152">
        <f t="shared" ref="BH130:BH165" si="7">IF(N130="zníž. prenesená",J130,0)</f>
        <v>0</v>
      </c>
      <c r="BI130" s="152">
        <f t="shared" ref="BI130:BI165" si="8">IF(N130="nulová",J130,0)</f>
        <v>0</v>
      </c>
      <c r="BJ130" s="13" t="s">
        <v>84</v>
      </c>
      <c r="BK130" s="152">
        <f t="shared" ref="BK130:BK165" si="9">ROUND(I130*H130,2)</f>
        <v>0</v>
      </c>
      <c r="BL130" s="13" t="s">
        <v>109</v>
      </c>
      <c r="BM130" s="151" t="s">
        <v>963</v>
      </c>
    </row>
    <row r="131" spans="2:65" s="1" customFormat="1" ht="24.25" customHeight="1">
      <c r="B131" s="138"/>
      <c r="C131" s="153" t="s">
        <v>84</v>
      </c>
      <c r="D131" s="153" t="s">
        <v>236</v>
      </c>
      <c r="E131" s="154" t="s">
        <v>964</v>
      </c>
      <c r="F131" s="155" t="s">
        <v>965</v>
      </c>
      <c r="G131" s="156" t="s">
        <v>319</v>
      </c>
      <c r="H131" s="157">
        <v>4</v>
      </c>
      <c r="I131" s="158"/>
      <c r="J131" s="159">
        <f t="shared" si="0"/>
        <v>0</v>
      </c>
      <c r="K131" s="160"/>
      <c r="L131" s="161"/>
      <c r="M131" s="162" t="s">
        <v>1</v>
      </c>
      <c r="N131" s="163" t="s">
        <v>38</v>
      </c>
      <c r="P131" s="149">
        <f t="shared" si="1"/>
        <v>0</v>
      </c>
      <c r="Q131" s="149">
        <v>1.09E-2</v>
      </c>
      <c r="R131" s="149">
        <f t="shared" si="2"/>
        <v>4.36E-2</v>
      </c>
      <c r="S131" s="149">
        <v>0</v>
      </c>
      <c r="T131" s="150">
        <f t="shared" si="3"/>
        <v>0</v>
      </c>
      <c r="AR131" s="151" t="s">
        <v>163</v>
      </c>
      <c r="AT131" s="151" t="s">
        <v>236</v>
      </c>
      <c r="AU131" s="151" t="s">
        <v>84</v>
      </c>
      <c r="AY131" s="13" t="s">
        <v>193</v>
      </c>
      <c r="BE131" s="152">
        <f t="shared" si="4"/>
        <v>0</v>
      </c>
      <c r="BF131" s="152">
        <f t="shared" si="5"/>
        <v>0</v>
      </c>
      <c r="BG131" s="152">
        <f t="shared" si="6"/>
        <v>0</v>
      </c>
      <c r="BH131" s="152">
        <f t="shared" si="7"/>
        <v>0</v>
      </c>
      <c r="BI131" s="152">
        <f t="shared" si="8"/>
        <v>0</v>
      </c>
      <c r="BJ131" s="13" t="s">
        <v>84</v>
      </c>
      <c r="BK131" s="152">
        <f t="shared" si="9"/>
        <v>0</v>
      </c>
      <c r="BL131" s="13" t="s">
        <v>109</v>
      </c>
      <c r="BM131" s="151" t="s">
        <v>966</v>
      </c>
    </row>
    <row r="132" spans="2:65" s="1" customFormat="1" ht="33" customHeight="1">
      <c r="B132" s="138"/>
      <c r="C132" s="139" t="s">
        <v>106</v>
      </c>
      <c r="D132" s="139" t="s">
        <v>195</v>
      </c>
      <c r="E132" s="140" t="s">
        <v>967</v>
      </c>
      <c r="F132" s="141" t="s">
        <v>968</v>
      </c>
      <c r="G132" s="142" t="s">
        <v>319</v>
      </c>
      <c r="H132" s="143">
        <v>12</v>
      </c>
      <c r="I132" s="144"/>
      <c r="J132" s="145">
        <f t="shared" si="0"/>
        <v>0</v>
      </c>
      <c r="K132" s="146"/>
      <c r="L132" s="28"/>
      <c r="M132" s="147" t="s">
        <v>1</v>
      </c>
      <c r="N132" s="148" t="s">
        <v>38</v>
      </c>
      <c r="P132" s="149">
        <f t="shared" si="1"/>
        <v>0</v>
      </c>
      <c r="Q132" s="149">
        <v>3.8E-3</v>
      </c>
      <c r="R132" s="149">
        <f t="shared" si="2"/>
        <v>4.5600000000000002E-2</v>
      </c>
      <c r="S132" s="149">
        <v>0</v>
      </c>
      <c r="T132" s="150">
        <f t="shared" si="3"/>
        <v>0</v>
      </c>
      <c r="AR132" s="151" t="s">
        <v>109</v>
      </c>
      <c r="AT132" s="151" t="s">
        <v>195</v>
      </c>
      <c r="AU132" s="151" t="s">
        <v>84</v>
      </c>
      <c r="AY132" s="13" t="s">
        <v>193</v>
      </c>
      <c r="BE132" s="152">
        <f t="shared" si="4"/>
        <v>0</v>
      </c>
      <c r="BF132" s="152">
        <f t="shared" si="5"/>
        <v>0</v>
      </c>
      <c r="BG132" s="152">
        <f t="shared" si="6"/>
        <v>0</v>
      </c>
      <c r="BH132" s="152">
        <f t="shared" si="7"/>
        <v>0</v>
      </c>
      <c r="BI132" s="152">
        <f t="shared" si="8"/>
        <v>0</v>
      </c>
      <c r="BJ132" s="13" t="s">
        <v>84</v>
      </c>
      <c r="BK132" s="152">
        <f t="shared" si="9"/>
        <v>0</v>
      </c>
      <c r="BL132" s="13" t="s">
        <v>109</v>
      </c>
      <c r="BM132" s="151" t="s">
        <v>969</v>
      </c>
    </row>
    <row r="133" spans="2:65" s="1" customFormat="1" ht="24.25" customHeight="1">
      <c r="B133" s="138"/>
      <c r="C133" s="153" t="s">
        <v>109</v>
      </c>
      <c r="D133" s="153" t="s">
        <v>236</v>
      </c>
      <c r="E133" s="154" t="s">
        <v>970</v>
      </c>
      <c r="F133" s="155" t="s">
        <v>971</v>
      </c>
      <c r="G133" s="156" t="s">
        <v>319</v>
      </c>
      <c r="H133" s="157">
        <v>9</v>
      </c>
      <c r="I133" s="158"/>
      <c r="J133" s="159">
        <f t="shared" si="0"/>
        <v>0</v>
      </c>
      <c r="K133" s="160"/>
      <c r="L133" s="161"/>
      <c r="M133" s="162" t="s">
        <v>1</v>
      </c>
      <c r="N133" s="163" t="s">
        <v>38</v>
      </c>
      <c r="P133" s="149">
        <f t="shared" si="1"/>
        <v>0</v>
      </c>
      <c r="Q133" s="149">
        <v>2.6800000000000001E-2</v>
      </c>
      <c r="R133" s="149">
        <f t="shared" si="2"/>
        <v>0.2412</v>
      </c>
      <c r="S133" s="149">
        <v>0</v>
      </c>
      <c r="T133" s="150">
        <f t="shared" si="3"/>
        <v>0</v>
      </c>
      <c r="AR133" s="151" t="s">
        <v>972</v>
      </c>
      <c r="AT133" s="151" t="s">
        <v>236</v>
      </c>
      <c r="AU133" s="151" t="s">
        <v>84</v>
      </c>
      <c r="AY133" s="13" t="s">
        <v>193</v>
      </c>
      <c r="BE133" s="152">
        <f t="shared" si="4"/>
        <v>0</v>
      </c>
      <c r="BF133" s="152">
        <f t="shared" si="5"/>
        <v>0</v>
      </c>
      <c r="BG133" s="152">
        <f t="shared" si="6"/>
        <v>0</v>
      </c>
      <c r="BH133" s="152">
        <f t="shared" si="7"/>
        <v>0</v>
      </c>
      <c r="BI133" s="152">
        <f t="shared" si="8"/>
        <v>0</v>
      </c>
      <c r="BJ133" s="13" t="s">
        <v>84</v>
      </c>
      <c r="BK133" s="152">
        <f t="shared" si="9"/>
        <v>0</v>
      </c>
      <c r="BL133" s="13" t="s">
        <v>972</v>
      </c>
      <c r="BM133" s="151" t="s">
        <v>973</v>
      </c>
    </row>
    <row r="134" spans="2:65" s="1" customFormat="1" ht="24.25" customHeight="1">
      <c r="B134" s="138"/>
      <c r="C134" s="153" t="s">
        <v>112</v>
      </c>
      <c r="D134" s="153" t="s">
        <v>236</v>
      </c>
      <c r="E134" s="154" t="s">
        <v>974</v>
      </c>
      <c r="F134" s="155" t="s">
        <v>975</v>
      </c>
      <c r="G134" s="156" t="s">
        <v>319</v>
      </c>
      <c r="H134" s="157">
        <v>1</v>
      </c>
      <c r="I134" s="158"/>
      <c r="J134" s="159">
        <f t="shared" si="0"/>
        <v>0</v>
      </c>
      <c r="K134" s="160"/>
      <c r="L134" s="161"/>
      <c r="M134" s="162" t="s">
        <v>1</v>
      </c>
      <c r="N134" s="163" t="s">
        <v>38</v>
      </c>
      <c r="P134" s="149">
        <f t="shared" si="1"/>
        <v>0</v>
      </c>
      <c r="Q134" s="149">
        <v>1.4999999999999999E-2</v>
      </c>
      <c r="R134" s="149">
        <f t="shared" si="2"/>
        <v>1.4999999999999999E-2</v>
      </c>
      <c r="S134" s="149">
        <v>0</v>
      </c>
      <c r="T134" s="150">
        <f t="shared" si="3"/>
        <v>0</v>
      </c>
      <c r="AR134" s="151" t="s">
        <v>972</v>
      </c>
      <c r="AT134" s="151" t="s">
        <v>236</v>
      </c>
      <c r="AU134" s="151" t="s">
        <v>84</v>
      </c>
      <c r="AY134" s="13" t="s">
        <v>193</v>
      </c>
      <c r="BE134" s="152">
        <f t="shared" si="4"/>
        <v>0</v>
      </c>
      <c r="BF134" s="152">
        <f t="shared" si="5"/>
        <v>0</v>
      </c>
      <c r="BG134" s="152">
        <f t="shared" si="6"/>
        <v>0</v>
      </c>
      <c r="BH134" s="152">
        <f t="shared" si="7"/>
        <v>0</v>
      </c>
      <c r="BI134" s="152">
        <f t="shared" si="8"/>
        <v>0</v>
      </c>
      <c r="BJ134" s="13" t="s">
        <v>84</v>
      </c>
      <c r="BK134" s="152">
        <f t="shared" si="9"/>
        <v>0</v>
      </c>
      <c r="BL134" s="13" t="s">
        <v>972</v>
      </c>
      <c r="BM134" s="151" t="s">
        <v>976</v>
      </c>
    </row>
    <row r="135" spans="2:65" s="1" customFormat="1" ht="37.75" customHeight="1">
      <c r="B135" s="138"/>
      <c r="C135" s="153" t="s">
        <v>115</v>
      </c>
      <c r="D135" s="153" t="s">
        <v>236</v>
      </c>
      <c r="E135" s="154" t="s">
        <v>977</v>
      </c>
      <c r="F135" s="155" t="s">
        <v>3586</v>
      </c>
      <c r="G135" s="156" t="s">
        <v>319</v>
      </c>
      <c r="H135" s="157">
        <v>2</v>
      </c>
      <c r="I135" s="158"/>
      <c r="J135" s="159">
        <f t="shared" si="0"/>
        <v>0</v>
      </c>
      <c r="K135" s="160"/>
      <c r="L135" s="161"/>
      <c r="M135" s="162" t="s">
        <v>1</v>
      </c>
      <c r="N135" s="163" t="s">
        <v>38</v>
      </c>
      <c r="P135" s="149">
        <f t="shared" si="1"/>
        <v>0</v>
      </c>
      <c r="Q135" s="149">
        <v>6.1999999999999998E-3</v>
      </c>
      <c r="R135" s="149">
        <f t="shared" si="2"/>
        <v>1.24E-2</v>
      </c>
      <c r="S135" s="149">
        <v>0</v>
      </c>
      <c r="T135" s="150">
        <f t="shared" si="3"/>
        <v>0</v>
      </c>
      <c r="AR135" s="151" t="s">
        <v>972</v>
      </c>
      <c r="AT135" s="151" t="s">
        <v>236</v>
      </c>
      <c r="AU135" s="151" t="s">
        <v>84</v>
      </c>
      <c r="AY135" s="13" t="s">
        <v>193</v>
      </c>
      <c r="BE135" s="152">
        <f t="shared" si="4"/>
        <v>0</v>
      </c>
      <c r="BF135" s="152">
        <f t="shared" si="5"/>
        <v>0</v>
      </c>
      <c r="BG135" s="152">
        <f t="shared" si="6"/>
        <v>0</v>
      </c>
      <c r="BH135" s="152">
        <f t="shared" si="7"/>
        <v>0</v>
      </c>
      <c r="BI135" s="152">
        <f t="shared" si="8"/>
        <v>0</v>
      </c>
      <c r="BJ135" s="13" t="s">
        <v>84</v>
      </c>
      <c r="BK135" s="152">
        <f t="shared" si="9"/>
        <v>0</v>
      </c>
      <c r="BL135" s="13" t="s">
        <v>972</v>
      </c>
      <c r="BM135" s="151" t="s">
        <v>978</v>
      </c>
    </row>
    <row r="136" spans="2:65" s="1" customFormat="1" ht="33" customHeight="1">
      <c r="B136" s="138"/>
      <c r="C136" s="139" t="s">
        <v>160</v>
      </c>
      <c r="D136" s="139" t="s">
        <v>195</v>
      </c>
      <c r="E136" s="140" t="s">
        <v>979</v>
      </c>
      <c r="F136" s="141" t="s">
        <v>980</v>
      </c>
      <c r="G136" s="142" t="s">
        <v>319</v>
      </c>
      <c r="H136" s="143">
        <v>10</v>
      </c>
      <c r="I136" s="144"/>
      <c r="J136" s="145">
        <f t="shared" si="0"/>
        <v>0</v>
      </c>
      <c r="K136" s="146"/>
      <c r="L136" s="28"/>
      <c r="M136" s="147" t="s">
        <v>1</v>
      </c>
      <c r="N136" s="148" t="s">
        <v>38</v>
      </c>
      <c r="P136" s="149">
        <f t="shared" si="1"/>
        <v>0</v>
      </c>
      <c r="Q136" s="149">
        <v>8.6999999999999994E-3</v>
      </c>
      <c r="R136" s="149">
        <f t="shared" si="2"/>
        <v>8.6999999999999994E-2</v>
      </c>
      <c r="S136" s="149">
        <v>0</v>
      </c>
      <c r="T136" s="150">
        <f t="shared" si="3"/>
        <v>0</v>
      </c>
      <c r="AR136" s="151" t="s">
        <v>109</v>
      </c>
      <c r="AT136" s="151" t="s">
        <v>195</v>
      </c>
      <c r="AU136" s="151" t="s">
        <v>84</v>
      </c>
      <c r="AY136" s="13" t="s">
        <v>193</v>
      </c>
      <c r="BE136" s="152">
        <f t="shared" si="4"/>
        <v>0</v>
      </c>
      <c r="BF136" s="152">
        <f t="shared" si="5"/>
        <v>0</v>
      </c>
      <c r="BG136" s="152">
        <f t="shared" si="6"/>
        <v>0</v>
      </c>
      <c r="BH136" s="152">
        <f t="shared" si="7"/>
        <v>0</v>
      </c>
      <c r="BI136" s="152">
        <f t="shared" si="8"/>
        <v>0</v>
      </c>
      <c r="BJ136" s="13" t="s">
        <v>84</v>
      </c>
      <c r="BK136" s="152">
        <f t="shared" si="9"/>
        <v>0</v>
      </c>
      <c r="BL136" s="13" t="s">
        <v>109</v>
      </c>
      <c r="BM136" s="151" t="s">
        <v>981</v>
      </c>
    </row>
    <row r="137" spans="2:65" s="1" customFormat="1" ht="24.25" customHeight="1">
      <c r="B137" s="138"/>
      <c r="C137" s="153" t="s">
        <v>163</v>
      </c>
      <c r="D137" s="153" t="s">
        <v>236</v>
      </c>
      <c r="E137" s="154" t="s">
        <v>982</v>
      </c>
      <c r="F137" s="155" t="s">
        <v>983</v>
      </c>
      <c r="G137" s="156" t="s">
        <v>319</v>
      </c>
      <c r="H137" s="157">
        <v>2</v>
      </c>
      <c r="I137" s="158"/>
      <c r="J137" s="159">
        <f t="shared" si="0"/>
        <v>0</v>
      </c>
      <c r="K137" s="160"/>
      <c r="L137" s="161"/>
      <c r="M137" s="162" t="s">
        <v>1</v>
      </c>
      <c r="N137" s="163" t="s">
        <v>38</v>
      </c>
      <c r="P137" s="149">
        <f t="shared" si="1"/>
        <v>0</v>
      </c>
      <c r="Q137" s="149">
        <v>1.7500000000000002E-2</v>
      </c>
      <c r="R137" s="149">
        <f t="shared" si="2"/>
        <v>3.5000000000000003E-2</v>
      </c>
      <c r="S137" s="149">
        <v>0</v>
      </c>
      <c r="T137" s="150">
        <f t="shared" si="3"/>
        <v>0</v>
      </c>
      <c r="AR137" s="151" t="s">
        <v>163</v>
      </c>
      <c r="AT137" s="151" t="s">
        <v>236</v>
      </c>
      <c r="AU137" s="151" t="s">
        <v>84</v>
      </c>
      <c r="AY137" s="13" t="s">
        <v>193</v>
      </c>
      <c r="BE137" s="152">
        <f t="shared" si="4"/>
        <v>0</v>
      </c>
      <c r="BF137" s="152">
        <f t="shared" si="5"/>
        <v>0</v>
      </c>
      <c r="BG137" s="152">
        <f t="shared" si="6"/>
        <v>0</v>
      </c>
      <c r="BH137" s="152">
        <f t="shared" si="7"/>
        <v>0</v>
      </c>
      <c r="BI137" s="152">
        <f t="shared" si="8"/>
        <v>0</v>
      </c>
      <c r="BJ137" s="13" t="s">
        <v>84</v>
      </c>
      <c r="BK137" s="152">
        <f t="shared" si="9"/>
        <v>0</v>
      </c>
      <c r="BL137" s="13" t="s">
        <v>109</v>
      </c>
      <c r="BM137" s="151" t="s">
        <v>984</v>
      </c>
    </row>
    <row r="138" spans="2:65" s="1" customFormat="1" ht="24.25" customHeight="1">
      <c r="B138" s="138"/>
      <c r="C138" s="153" t="s">
        <v>221</v>
      </c>
      <c r="D138" s="153" t="s">
        <v>236</v>
      </c>
      <c r="E138" s="154" t="s">
        <v>985</v>
      </c>
      <c r="F138" s="155" t="s">
        <v>986</v>
      </c>
      <c r="G138" s="156" t="s">
        <v>319</v>
      </c>
      <c r="H138" s="157">
        <v>6</v>
      </c>
      <c r="I138" s="158"/>
      <c r="J138" s="159">
        <f t="shared" si="0"/>
        <v>0</v>
      </c>
      <c r="K138" s="160"/>
      <c r="L138" s="161"/>
      <c r="M138" s="162" t="s">
        <v>1</v>
      </c>
      <c r="N138" s="163" t="s">
        <v>38</v>
      </c>
      <c r="P138" s="149">
        <f t="shared" si="1"/>
        <v>0</v>
      </c>
      <c r="Q138" s="149">
        <v>3.3500000000000002E-2</v>
      </c>
      <c r="R138" s="149">
        <f t="shared" si="2"/>
        <v>0.20100000000000001</v>
      </c>
      <c r="S138" s="149">
        <v>0</v>
      </c>
      <c r="T138" s="150">
        <f t="shared" si="3"/>
        <v>0</v>
      </c>
      <c r="AR138" s="151" t="s">
        <v>163</v>
      </c>
      <c r="AT138" s="151" t="s">
        <v>236</v>
      </c>
      <c r="AU138" s="151" t="s">
        <v>84</v>
      </c>
      <c r="AY138" s="13" t="s">
        <v>193</v>
      </c>
      <c r="BE138" s="152">
        <f t="shared" si="4"/>
        <v>0</v>
      </c>
      <c r="BF138" s="152">
        <f t="shared" si="5"/>
        <v>0</v>
      </c>
      <c r="BG138" s="152">
        <f t="shared" si="6"/>
        <v>0</v>
      </c>
      <c r="BH138" s="152">
        <f t="shared" si="7"/>
        <v>0</v>
      </c>
      <c r="BI138" s="152">
        <f t="shared" si="8"/>
        <v>0</v>
      </c>
      <c r="BJ138" s="13" t="s">
        <v>84</v>
      </c>
      <c r="BK138" s="152">
        <f t="shared" si="9"/>
        <v>0</v>
      </c>
      <c r="BL138" s="13" t="s">
        <v>109</v>
      </c>
      <c r="BM138" s="151" t="s">
        <v>987</v>
      </c>
    </row>
    <row r="139" spans="2:65" s="1" customFormat="1" ht="24.25" customHeight="1">
      <c r="B139" s="138"/>
      <c r="C139" s="153" t="s">
        <v>225</v>
      </c>
      <c r="D139" s="153" t="s">
        <v>236</v>
      </c>
      <c r="E139" s="154" t="s">
        <v>988</v>
      </c>
      <c r="F139" s="155" t="s">
        <v>989</v>
      </c>
      <c r="G139" s="156" t="s">
        <v>319</v>
      </c>
      <c r="H139" s="157">
        <v>2</v>
      </c>
      <c r="I139" s="158"/>
      <c r="J139" s="159">
        <f t="shared" si="0"/>
        <v>0</v>
      </c>
      <c r="K139" s="160"/>
      <c r="L139" s="161"/>
      <c r="M139" s="162" t="s">
        <v>1</v>
      </c>
      <c r="N139" s="163" t="s">
        <v>38</v>
      </c>
      <c r="P139" s="149">
        <f t="shared" si="1"/>
        <v>0</v>
      </c>
      <c r="Q139" s="149">
        <v>3.1E-2</v>
      </c>
      <c r="R139" s="149">
        <f t="shared" si="2"/>
        <v>6.2E-2</v>
      </c>
      <c r="S139" s="149">
        <v>0</v>
      </c>
      <c r="T139" s="150">
        <f t="shared" si="3"/>
        <v>0</v>
      </c>
      <c r="AR139" s="151" t="s">
        <v>163</v>
      </c>
      <c r="AT139" s="151" t="s">
        <v>236</v>
      </c>
      <c r="AU139" s="151" t="s">
        <v>84</v>
      </c>
      <c r="AY139" s="13" t="s">
        <v>193</v>
      </c>
      <c r="BE139" s="152">
        <f t="shared" si="4"/>
        <v>0</v>
      </c>
      <c r="BF139" s="152">
        <f t="shared" si="5"/>
        <v>0</v>
      </c>
      <c r="BG139" s="152">
        <f t="shared" si="6"/>
        <v>0</v>
      </c>
      <c r="BH139" s="152">
        <f t="shared" si="7"/>
        <v>0</v>
      </c>
      <c r="BI139" s="152">
        <f t="shared" si="8"/>
        <v>0</v>
      </c>
      <c r="BJ139" s="13" t="s">
        <v>84</v>
      </c>
      <c r="BK139" s="152">
        <f t="shared" si="9"/>
        <v>0</v>
      </c>
      <c r="BL139" s="13" t="s">
        <v>109</v>
      </c>
      <c r="BM139" s="151" t="s">
        <v>990</v>
      </c>
    </row>
    <row r="140" spans="2:65" s="1" customFormat="1" ht="24.25" customHeight="1">
      <c r="B140" s="138"/>
      <c r="C140" s="139" t="s">
        <v>81</v>
      </c>
      <c r="D140" s="139" t="s">
        <v>195</v>
      </c>
      <c r="E140" s="140" t="s">
        <v>991</v>
      </c>
      <c r="F140" s="141" t="s">
        <v>992</v>
      </c>
      <c r="G140" s="142" t="s">
        <v>319</v>
      </c>
      <c r="H140" s="143">
        <v>16</v>
      </c>
      <c r="I140" s="144"/>
      <c r="J140" s="145">
        <f t="shared" si="0"/>
        <v>0</v>
      </c>
      <c r="K140" s="146"/>
      <c r="L140" s="28"/>
      <c r="M140" s="147" t="s">
        <v>1</v>
      </c>
      <c r="N140" s="148" t="s">
        <v>38</v>
      </c>
      <c r="P140" s="149">
        <f t="shared" si="1"/>
        <v>0</v>
      </c>
      <c r="Q140" s="149">
        <v>3.8E-3</v>
      </c>
      <c r="R140" s="149">
        <f t="shared" si="2"/>
        <v>6.08E-2</v>
      </c>
      <c r="S140" s="149">
        <v>0</v>
      </c>
      <c r="T140" s="150">
        <f t="shared" si="3"/>
        <v>0</v>
      </c>
      <c r="AR140" s="151" t="s">
        <v>109</v>
      </c>
      <c r="AT140" s="151" t="s">
        <v>195</v>
      </c>
      <c r="AU140" s="151" t="s">
        <v>84</v>
      </c>
      <c r="AY140" s="13" t="s">
        <v>193</v>
      </c>
      <c r="BE140" s="152">
        <f t="shared" si="4"/>
        <v>0</v>
      </c>
      <c r="BF140" s="152">
        <f t="shared" si="5"/>
        <v>0</v>
      </c>
      <c r="BG140" s="152">
        <f t="shared" si="6"/>
        <v>0</v>
      </c>
      <c r="BH140" s="152">
        <f t="shared" si="7"/>
        <v>0</v>
      </c>
      <c r="BI140" s="152">
        <f t="shared" si="8"/>
        <v>0</v>
      </c>
      <c r="BJ140" s="13" t="s">
        <v>84</v>
      </c>
      <c r="BK140" s="152">
        <f t="shared" si="9"/>
        <v>0</v>
      </c>
      <c r="BL140" s="13" t="s">
        <v>109</v>
      </c>
      <c r="BM140" s="151" t="s">
        <v>993</v>
      </c>
    </row>
    <row r="141" spans="2:65" s="1" customFormat="1" ht="16.5" customHeight="1">
      <c r="B141" s="138"/>
      <c r="C141" s="153" t="s">
        <v>86</v>
      </c>
      <c r="D141" s="153" t="s">
        <v>236</v>
      </c>
      <c r="E141" s="154" t="s">
        <v>994</v>
      </c>
      <c r="F141" s="155" t="s">
        <v>995</v>
      </c>
      <c r="G141" s="156" t="s">
        <v>319</v>
      </c>
      <c r="H141" s="157">
        <v>7</v>
      </c>
      <c r="I141" s="158"/>
      <c r="J141" s="159">
        <f t="shared" si="0"/>
        <v>0</v>
      </c>
      <c r="K141" s="160"/>
      <c r="L141" s="161"/>
      <c r="M141" s="162" t="s">
        <v>1</v>
      </c>
      <c r="N141" s="163" t="s">
        <v>38</v>
      </c>
      <c r="P141" s="149">
        <f t="shared" si="1"/>
        <v>0</v>
      </c>
      <c r="Q141" s="149">
        <v>1.7000000000000001E-2</v>
      </c>
      <c r="R141" s="149">
        <f t="shared" si="2"/>
        <v>0.11900000000000001</v>
      </c>
      <c r="S141" s="149">
        <v>0</v>
      </c>
      <c r="T141" s="150">
        <f t="shared" si="3"/>
        <v>0</v>
      </c>
      <c r="AR141" s="151" t="s">
        <v>163</v>
      </c>
      <c r="AT141" s="151" t="s">
        <v>236</v>
      </c>
      <c r="AU141" s="151" t="s">
        <v>84</v>
      </c>
      <c r="AY141" s="13" t="s">
        <v>193</v>
      </c>
      <c r="BE141" s="152">
        <f t="shared" si="4"/>
        <v>0</v>
      </c>
      <c r="BF141" s="152">
        <f t="shared" si="5"/>
        <v>0</v>
      </c>
      <c r="BG141" s="152">
        <f t="shared" si="6"/>
        <v>0</v>
      </c>
      <c r="BH141" s="152">
        <f t="shared" si="7"/>
        <v>0</v>
      </c>
      <c r="BI141" s="152">
        <f t="shared" si="8"/>
        <v>0</v>
      </c>
      <c r="BJ141" s="13" t="s">
        <v>84</v>
      </c>
      <c r="BK141" s="152">
        <f t="shared" si="9"/>
        <v>0</v>
      </c>
      <c r="BL141" s="13" t="s">
        <v>109</v>
      </c>
      <c r="BM141" s="151" t="s">
        <v>996</v>
      </c>
    </row>
    <row r="142" spans="2:65" s="1" customFormat="1" ht="16.5" customHeight="1">
      <c r="B142" s="138"/>
      <c r="C142" s="153" t="s">
        <v>89</v>
      </c>
      <c r="D142" s="153" t="s">
        <v>236</v>
      </c>
      <c r="E142" s="154" t="s">
        <v>997</v>
      </c>
      <c r="F142" s="155" t="s">
        <v>998</v>
      </c>
      <c r="G142" s="156" t="s">
        <v>319</v>
      </c>
      <c r="H142" s="157">
        <v>2</v>
      </c>
      <c r="I142" s="158"/>
      <c r="J142" s="159">
        <f t="shared" si="0"/>
        <v>0</v>
      </c>
      <c r="K142" s="160"/>
      <c r="L142" s="161"/>
      <c r="M142" s="162" t="s">
        <v>1</v>
      </c>
      <c r="N142" s="163" t="s">
        <v>38</v>
      </c>
      <c r="P142" s="149">
        <f t="shared" si="1"/>
        <v>0</v>
      </c>
      <c r="Q142" s="149">
        <v>3.2000000000000001E-2</v>
      </c>
      <c r="R142" s="149">
        <f t="shared" si="2"/>
        <v>6.4000000000000001E-2</v>
      </c>
      <c r="S142" s="149">
        <v>0</v>
      </c>
      <c r="T142" s="150">
        <f t="shared" si="3"/>
        <v>0</v>
      </c>
      <c r="AR142" s="151" t="s">
        <v>163</v>
      </c>
      <c r="AT142" s="151" t="s">
        <v>236</v>
      </c>
      <c r="AU142" s="151" t="s">
        <v>84</v>
      </c>
      <c r="AY142" s="13" t="s">
        <v>193</v>
      </c>
      <c r="BE142" s="152">
        <f t="shared" si="4"/>
        <v>0</v>
      </c>
      <c r="BF142" s="152">
        <f t="shared" si="5"/>
        <v>0</v>
      </c>
      <c r="BG142" s="152">
        <f t="shared" si="6"/>
        <v>0</v>
      </c>
      <c r="BH142" s="152">
        <f t="shared" si="7"/>
        <v>0</v>
      </c>
      <c r="BI142" s="152">
        <f t="shared" si="8"/>
        <v>0</v>
      </c>
      <c r="BJ142" s="13" t="s">
        <v>84</v>
      </c>
      <c r="BK142" s="152">
        <f t="shared" si="9"/>
        <v>0</v>
      </c>
      <c r="BL142" s="13" t="s">
        <v>109</v>
      </c>
      <c r="BM142" s="151" t="s">
        <v>999</v>
      </c>
    </row>
    <row r="143" spans="2:65" s="1" customFormat="1" ht="24.25" customHeight="1">
      <c r="B143" s="138"/>
      <c r="C143" s="153" t="s">
        <v>92</v>
      </c>
      <c r="D143" s="153" t="s">
        <v>236</v>
      </c>
      <c r="E143" s="154" t="s">
        <v>1000</v>
      </c>
      <c r="F143" s="155" t="s">
        <v>1001</v>
      </c>
      <c r="G143" s="156" t="s">
        <v>319</v>
      </c>
      <c r="H143" s="157">
        <v>1</v>
      </c>
      <c r="I143" s="158"/>
      <c r="J143" s="159">
        <f t="shared" si="0"/>
        <v>0</v>
      </c>
      <c r="K143" s="160"/>
      <c r="L143" s="161"/>
      <c r="M143" s="162" t="s">
        <v>1</v>
      </c>
      <c r="N143" s="163" t="s">
        <v>38</v>
      </c>
      <c r="P143" s="149">
        <f t="shared" si="1"/>
        <v>0</v>
      </c>
      <c r="Q143" s="149">
        <v>8.0000000000000002E-3</v>
      </c>
      <c r="R143" s="149">
        <f t="shared" si="2"/>
        <v>8.0000000000000002E-3</v>
      </c>
      <c r="S143" s="149">
        <v>0</v>
      </c>
      <c r="T143" s="150">
        <f t="shared" si="3"/>
        <v>0</v>
      </c>
      <c r="AR143" s="151" t="s">
        <v>163</v>
      </c>
      <c r="AT143" s="151" t="s">
        <v>236</v>
      </c>
      <c r="AU143" s="151" t="s">
        <v>84</v>
      </c>
      <c r="AY143" s="13" t="s">
        <v>193</v>
      </c>
      <c r="BE143" s="152">
        <f t="shared" si="4"/>
        <v>0</v>
      </c>
      <c r="BF143" s="152">
        <f t="shared" si="5"/>
        <v>0</v>
      </c>
      <c r="BG143" s="152">
        <f t="shared" si="6"/>
        <v>0</v>
      </c>
      <c r="BH143" s="152">
        <f t="shared" si="7"/>
        <v>0</v>
      </c>
      <c r="BI143" s="152">
        <f t="shared" si="8"/>
        <v>0</v>
      </c>
      <c r="BJ143" s="13" t="s">
        <v>84</v>
      </c>
      <c r="BK143" s="152">
        <f t="shared" si="9"/>
        <v>0</v>
      </c>
      <c r="BL143" s="13" t="s">
        <v>109</v>
      </c>
      <c r="BM143" s="151" t="s">
        <v>1002</v>
      </c>
    </row>
    <row r="144" spans="2:65" s="1" customFormat="1" ht="24.25" customHeight="1">
      <c r="B144" s="138"/>
      <c r="C144" s="153" t="s">
        <v>95</v>
      </c>
      <c r="D144" s="153" t="s">
        <v>236</v>
      </c>
      <c r="E144" s="154" t="s">
        <v>1003</v>
      </c>
      <c r="F144" s="155" t="s">
        <v>1004</v>
      </c>
      <c r="G144" s="156" t="s">
        <v>319</v>
      </c>
      <c r="H144" s="157">
        <v>4</v>
      </c>
      <c r="I144" s="158"/>
      <c r="J144" s="159">
        <f t="shared" si="0"/>
        <v>0</v>
      </c>
      <c r="K144" s="160"/>
      <c r="L144" s="161"/>
      <c r="M144" s="162" t="s">
        <v>1</v>
      </c>
      <c r="N144" s="163" t="s">
        <v>38</v>
      </c>
      <c r="P144" s="149">
        <f t="shared" si="1"/>
        <v>0</v>
      </c>
      <c r="Q144" s="149">
        <v>0.01</v>
      </c>
      <c r="R144" s="149">
        <f t="shared" si="2"/>
        <v>0.04</v>
      </c>
      <c r="S144" s="149">
        <v>0</v>
      </c>
      <c r="T144" s="150">
        <f t="shared" si="3"/>
        <v>0</v>
      </c>
      <c r="AR144" s="151" t="s">
        <v>163</v>
      </c>
      <c r="AT144" s="151" t="s">
        <v>236</v>
      </c>
      <c r="AU144" s="151" t="s">
        <v>84</v>
      </c>
      <c r="AY144" s="13" t="s">
        <v>193</v>
      </c>
      <c r="BE144" s="152">
        <f t="shared" si="4"/>
        <v>0</v>
      </c>
      <c r="BF144" s="152">
        <f t="shared" si="5"/>
        <v>0</v>
      </c>
      <c r="BG144" s="152">
        <f t="shared" si="6"/>
        <v>0</v>
      </c>
      <c r="BH144" s="152">
        <f t="shared" si="7"/>
        <v>0</v>
      </c>
      <c r="BI144" s="152">
        <f t="shared" si="8"/>
        <v>0</v>
      </c>
      <c r="BJ144" s="13" t="s">
        <v>84</v>
      </c>
      <c r="BK144" s="152">
        <f t="shared" si="9"/>
        <v>0</v>
      </c>
      <c r="BL144" s="13" t="s">
        <v>109</v>
      </c>
      <c r="BM144" s="151" t="s">
        <v>1005</v>
      </c>
    </row>
    <row r="145" spans="2:65" s="1" customFormat="1" ht="16.5" customHeight="1">
      <c r="B145" s="138"/>
      <c r="C145" s="153" t="s">
        <v>98</v>
      </c>
      <c r="D145" s="153" t="s">
        <v>236</v>
      </c>
      <c r="E145" s="154" t="s">
        <v>1006</v>
      </c>
      <c r="F145" s="155" t="s">
        <v>1007</v>
      </c>
      <c r="G145" s="156" t="s">
        <v>319</v>
      </c>
      <c r="H145" s="157">
        <v>2</v>
      </c>
      <c r="I145" s="158"/>
      <c r="J145" s="159">
        <f t="shared" si="0"/>
        <v>0</v>
      </c>
      <c r="K145" s="160"/>
      <c r="L145" s="161"/>
      <c r="M145" s="162" t="s">
        <v>1</v>
      </c>
      <c r="N145" s="163" t="s">
        <v>38</v>
      </c>
      <c r="P145" s="149">
        <f t="shared" si="1"/>
        <v>0</v>
      </c>
      <c r="Q145" s="149">
        <v>0</v>
      </c>
      <c r="R145" s="149">
        <f t="shared" si="2"/>
        <v>0</v>
      </c>
      <c r="S145" s="149">
        <v>0</v>
      </c>
      <c r="T145" s="150">
        <f t="shared" si="3"/>
        <v>0</v>
      </c>
      <c r="AR145" s="151" t="s">
        <v>972</v>
      </c>
      <c r="AT145" s="151" t="s">
        <v>236</v>
      </c>
      <c r="AU145" s="151" t="s">
        <v>84</v>
      </c>
      <c r="AY145" s="13" t="s">
        <v>193</v>
      </c>
      <c r="BE145" s="152">
        <f t="shared" si="4"/>
        <v>0</v>
      </c>
      <c r="BF145" s="152">
        <f t="shared" si="5"/>
        <v>0</v>
      </c>
      <c r="BG145" s="152">
        <f t="shared" si="6"/>
        <v>0</v>
      </c>
      <c r="BH145" s="152">
        <f t="shared" si="7"/>
        <v>0</v>
      </c>
      <c r="BI145" s="152">
        <f t="shared" si="8"/>
        <v>0</v>
      </c>
      <c r="BJ145" s="13" t="s">
        <v>84</v>
      </c>
      <c r="BK145" s="152">
        <f t="shared" si="9"/>
        <v>0</v>
      </c>
      <c r="BL145" s="13" t="s">
        <v>972</v>
      </c>
      <c r="BM145" s="151" t="s">
        <v>1008</v>
      </c>
    </row>
    <row r="146" spans="2:65" s="1" customFormat="1" ht="24.25" customHeight="1">
      <c r="B146" s="138"/>
      <c r="C146" s="139" t="s">
        <v>101</v>
      </c>
      <c r="D146" s="139" t="s">
        <v>195</v>
      </c>
      <c r="E146" s="140" t="s">
        <v>1009</v>
      </c>
      <c r="F146" s="141" t="s">
        <v>1010</v>
      </c>
      <c r="G146" s="142" t="s">
        <v>319</v>
      </c>
      <c r="H146" s="143">
        <v>4</v>
      </c>
      <c r="I146" s="144"/>
      <c r="J146" s="145">
        <f t="shared" si="0"/>
        <v>0</v>
      </c>
      <c r="K146" s="146"/>
      <c r="L146" s="28"/>
      <c r="M146" s="147" t="s">
        <v>1</v>
      </c>
      <c r="N146" s="148" t="s">
        <v>38</v>
      </c>
      <c r="P146" s="149">
        <f t="shared" si="1"/>
        <v>0</v>
      </c>
      <c r="Q146" s="149">
        <v>3.8E-3</v>
      </c>
      <c r="R146" s="149">
        <f t="shared" si="2"/>
        <v>1.52E-2</v>
      </c>
      <c r="S146" s="149">
        <v>0</v>
      </c>
      <c r="T146" s="150">
        <f t="shared" si="3"/>
        <v>0</v>
      </c>
      <c r="AR146" s="151" t="s">
        <v>109</v>
      </c>
      <c r="AT146" s="151" t="s">
        <v>195</v>
      </c>
      <c r="AU146" s="151" t="s">
        <v>84</v>
      </c>
      <c r="AY146" s="13" t="s">
        <v>193</v>
      </c>
      <c r="BE146" s="152">
        <f t="shared" si="4"/>
        <v>0</v>
      </c>
      <c r="BF146" s="152">
        <f t="shared" si="5"/>
        <v>0</v>
      </c>
      <c r="BG146" s="152">
        <f t="shared" si="6"/>
        <v>0</v>
      </c>
      <c r="BH146" s="152">
        <f t="shared" si="7"/>
        <v>0</v>
      </c>
      <c r="BI146" s="152">
        <f t="shared" si="8"/>
        <v>0</v>
      </c>
      <c r="BJ146" s="13" t="s">
        <v>84</v>
      </c>
      <c r="BK146" s="152">
        <f t="shared" si="9"/>
        <v>0</v>
      </c>
      <c r="BL146" s="13" t="s">
        <v>109</v>
      </c>
      <c r="BM146" s="151" t="s">
        <v>1011</v>
      </c>
    </row>
    <row r="147" spans="2:65" s="1" customFormat="1" ht="24.25" customHeight="1">
      <c r="B147" s="138"/>
      <c r="C147" s="153" t="s">
        <v>254</v>
      </c>
      <c r="D147" s="153" t="s">
        <v>236</v>
      </c>
      <c r="E147" s="154" t="s">
        <v>1012</v>
      </c>
      <c r="F147" s="155" t="s">
        <v>1013</v>
      </c>
      <c r="G147" s="156" t="s">
        <v>319</v>
      </c>
      <c r="H147" s="157">
        <v>3</v>
      </c>
      <c r="I147" s="158"/>
      <c r="J147" s="159">
        <f t="shared" si="0"/>
        <v>0</v>
      </c>
      <c r="K147" s="160"/>
      <c r="L147" s="161"/>
      <c r="M147" s="162" t="s">
        <v>1</v>
      </c>
      <c r="N147" s="163" t="s">
        <v>38</v>
      </c>
      <c r="P147" s="149">
        <f t="shared" si="1"/>
        <v>0</v>
      </c>
      <c r="Q147" s="149">
        <v>1.9E-2</v>
      </c>
      <c r="R147" s="149">
        <f t="shared" si="2"/>
        <v>5.6999999999999995E-2</v>
      </c>
      <c r="S147" s="149">
        <v>0</v>
      </c>
      <c r="T147" s="150">
        <f t="shared" si="3"/>
        <v>0</v>
      </c>
      <c r="AR147" s="151" t="s">
        <v>163</v>
      </c>
      <c r="AT147" s="151" t="s">
        <v>236</v>
      </c>
      <c r="AU147" s="151" t="s">
        <v>84</v>
      </c>
      <c r="AY147" s="13" t="s">
        <v>193</v>
      </c>
      <c r="BE147" s="152">
        <f t="shared" si="4"/>
        <v>0</v>
      </c>
      <c r="BF147" s="152">
        <f t="shared" si="5"/>
        <v>0</v>
      </c>
      <c r="BG147" s="152">
        <f t="shared" si="6"/>
        <v>0</v>
      </c>
      <c r="BH147" s="152">
        <f t="shared" si="7"/>
        <v>0</v>
      </c>
      <c r="BI147" s="152">
        <f t="shared" si="8"/>
        <v>0</v>
      </c>
      <c r="BJ147" s="13" t="s">
        <v>84</v>
      </c>
      <c r="BK147" s="152">
        <f t="shared" si="9"/>
        <v>0</v>
      </c>
      <c r="BL147" s="13" t="s">
        <v>109</v>
      </c>
      <c r="BM147" s="151" t="s">
        <v>1014</v>
      </c>
    </row>
    <row r="148" spans="2:65" s="1" customFormat="1" ht="33" customHeight="1">
      <c r="B148" s="138"/>
      <c r="C148" s="153" t="s">
        <v>330</v>
      </c>
      <c r="D148" s="153" t="s">
        <v>236</v>
      </c>
      <c r="E148" s="154" t="s">
        <v>1015</v>
      </c>
      <c r="F148" s="155" t="s">
        <v>1016</v>
      </c>
      <c r="G148" s="156" t="s">
        <v>319</v>
      </c>
      <c r="H148" s="157">
        <v>1</v>
      </c>
      <c r="I148" s="158"/>
      <c r="J148" s="159">
        <f t="shared" si="0"/>
        <v>0</v>
      </c>
      <c r="K148" s="160"/>
      <c r="L148" s="161"/>
      <c r="M148" s="162" t="s">
        <v>1</v>
      </c>
      <c r="N148" s="163" t="s">
        <v>38</v>
      </c>
      <c r="P148" s="149">
        <f t="shared" si="1"/>
        <v>0</v>
      </c>
      <c r="Q148" s="149">
        <v>3.4000000000000002E-2</v>
      </c>
      <c r="R148" s="149">
        <f t="shared" si="2"/>
        <v>3.4000000000000002E-2</v>
      </c>
      <c r="S148" s="149">
        <v>0</v>
      </c>
      <c r="T148" s="150">
        <f t="shared" si="3"/>
        <v>0</v>
      </c>
      <c r="AR148" s="151" t="s">
        <v>163</v>
      </c>
      <c r="AT148" s="151" t="s">
        <v>236</v>
      </c>
      <c r="AU148" s="151" t="s">
        <v>84</v>
      </c>
      <c r="AY148" s="13" t="s">
        <v>193</v>
      </c>
      <c r="BE148" s="152">
        <f t="shared" si="4"/>
        <v>0</v>
      </c>
      <c r="BF148" s="152">
        <f t="shared" si="5"/>
        <v>0</v>
      </c>
      <c r="BG148" s="152">
        <f t="shared" si="6"/>
        <v>0</v>
      </c>
      <c r="BH148" s="152">
        <f t="shared" si="7"/>
        <v>0</v>
      </c>
      <c r="BI148" s="152">
        <f t="shared" si="8"/>
        <v>0</v>
      </c>
      <c r="BJ148" s="13" t="s">
        <v>84</v>
      </c>
      <c r="BK148" s="152">
        <f t="shared" si="9"/>
        <v>0</v>
      </c>
      <c r="BL148" s="13" t="s">
        <v>109</v>
      </c>
      <c r="BM148" s="151" t="s">
        <v>1017</v>
      </c>
    </row>
    <row r="149" spans="2:65" s="1" customFormat="1" ht="24.25" customHeight="1">
      <c r="B149" s="138"/>
      <c r="C149" s="139" t="s">
        <v>334</v>
      </c>
      <c r="D149" s="139" t="s">
        <v>195</v>
      </c>
      <c r="E149" s="140" t="s">
        <v>1018</v>
      </c>
      <c r="F149" s="141" t="s">
        <v>1019</v>
      </c>
      <c r="G149" s="142" t="s">
        <v>319</v>
      </c>
      <c r="H149" s="143">
        <v>10</v>
      </c>
      <c r="I149" s="144"/>
      <c r="J149" s="145">
        <f t="shared" si="0"/>
        <v>0</v>
      </c>
      <c r="K149" s="146"/>
      <c r="L149" s="28"/>
      <c r="M149" s="147" t="s">
        <v>1</v>
      </c>
      <c r="N149" s="148" t="s">
        <v>38</v>
      </c>
      <c r="P149" s="149">
        <f t="shared" si="1"/>
        <v>0</v>
      </c>
      <c r="Q149" s="149">
        <v>8.7100000000000007E-3</v>
      </c>
      <c r="R149" s="149">
        <f t="shared" si="2"/>
        <v>8.7100000000000011E-2</v>
      </c>
      <c r="S149" s="149">
        <v>0</v>
      </c>
      <c r="T149" s="150">
        <f t="shared" si="3"/>
        <v>0</v>
      </c>
      <c r="AR149" s="151" t="s">
        <v>109</v>
      </c>
      <c r="AT149" s="151" t="s">
        <v>195</v>
      </c>
      <c r="AU149" s="151" t="s">
        <v>84</v>
      </c>
      <c r="AY149" s="13" t="s">
        <v>193</v>
      </c>
      <c r="BE149" s="152">
        <f t="shared" si="4"/>
        <v>0</v>
      </c>
      <c r="BF149" s="152">
        <f t="shared" si="5"/>
        <v>0</v>
      </c>
      <c r="BG149" s="152">
        <f t="shared" si="6"/>
        <v>0</v>
      </c>
      <c r="BH149" s="152">
        <f t="shared" si="7"/>
        <v>0</v>
      </c>
      <c r="BI149" s="152">
        <f t="shared" si="8"/>
        <v>0</v>
      </c>
      <c r="BJ149" s="13" t="s">
        <v>84</v>
      </c>
      <c r="BK149" s="152">
        <f t="shared" si="9"/>
        <v>0</v>
      </c>
      <c r="BL149" s="13" t="s">
        <v>109</v>
      </c>
      <c r="BM149" s="151" t="s">
        <v>1020</v>
      </c>
    </row>
    <row r="150" spans="2:65" s="1" customFormat="1" ht="16.5" customHeight="1">
      <c r="B150" s="138"/>
      <c r="C150" s="153" t="s">
        <v>338</v>
      </c>
      <c r="D150" s="153" t="s">
        <v>236</v>
      </c>
      <c r="E150" s="154" t="s">
        <v>1021</v>
      </c>
      <c r="F150" s="155" t="s">
        <v>1022</v>
      </c>
      <c r="G150" s="156" t="s">
        <v>319</v>
      </c>
      <c r="H150" s="157">
        <v>6</v>
      </c>
      <c r="I150" s="158"/>
      <c r="J150" s="159">
        <f t="shared" si="0"/>
        <v>0</v>
      </c>
      <c r="K150" s="160"/>
      <c r="L150" s="161"/>
      <c r="M150" s="162" t="s">
        <v>1</v>
      </c>
      <c r="N150" s="163" t="s">
        <v>38</v>
      </c>
      <c r="P150" s="149">
        <f t="shared" si="1"/>
        <v>0</v>
      </c>
      <c r="Q150" s="149">
        <v>3.1E-2</v>
      </c>
      <c r="R150" s="149">
        <f t="shared" si="2"/>
        <v>0.186</v>
      </c>
      <c r="S150" s="149">
        <v>0</v>
      </c>
      <c r="T150" s="150">
        <f t="shared" si="3"/>
        <v>0</v>
      </c>
      <c r="AR150" s="151" t="s">
        <v>163</v>
      </c>
      <c r="AT150" s="151" t="s">
        <v>236</v>
      </c>
      <c r="AU150" s="151" t="s">
        <v>84</v>
      </c>
      <c r="AY150" s="13" t="s">
        <v>193</v>
      </c>
      <c r="BE150" s="152">
        <f t="shared" si="4"/>
        <v>0</v>
      </c>
      <c r="BF150" s="152">
        <f t="shared" si="5"/>
        <v>0</v>
      </c>
      <c r="BG150" s="152">
        <f t="shared" si="6"/>
        <v>0</v>
      </c>
      <c r="BH150" s="152">
        <f t="shared" si="7"/>
        <v>0</v>
      </c>
      <c r="BI150" s="152">
        <f t="shared" si="8"/>
        <v>0</v>
      </c>
      <c r="BJ150" s="13" t="s">
        <v>84</v>
      </c>
      <c r="BK150" s="152">
        <f t="shared" si="9"/>
        <v>0</v>
      </c>
      <c r="BL150" s="13" t="s">
        <v>109</v>
      </c>
      <c r="BM150" s="151" t="s">
        <v>1023</v>
      </c>
    </row>
    <row r="151" spans="2:65" s="1" customFormat="1" ht="16.5" customHeight="1">
      <c r="B151" s="138"/>
      <c r="C151" s="153" t="s">
        <v>342</v>
      </c>
      <c r="D151" s="153" t="s">
        <v>236</v>
      </c>
      <c r="E151" s="154" t="s">
        <v>1024</v>
      </c>
      <c r="F151" s="155" t="s">
        <v>1025</v>
      </c>
      <c r="G151" s="156" t="s">
        <v>319</v>
      </c>
      <c r="H151" s="157">
        <v>2</v>
      </c>
      <c r="I151" s="158"/>
      <c r="J151" s="159">
        <f t="shared" si="0"/>
        <v>0</v>
      </c>
      <c r="K151" s="160"/>
      <c r="L151" s="161"/>
      <c r="M151" s="162" t="s">
        <v>1</v>
      </c>
      <c r="N151" s="163" t="s">
        <v>38</v>
      </c>
      <c r="P151" s="149">
        <f t="shared" si="1"/>
        <v>0</v>
      </c>
      <c r="Q151" s="149">
        <v>3.0099999999999998E-2</v>
      </c>
      <c r="R151" s="149">
        <f t="shared" si="2"/>
        <v>6.0199999999999997E-2</v>
      </c>
      <c r="S151" s="149">
        <v>0</v>
      </c>
      <c r="T151" s="150">
        <f t="shared" si="3"/>
        <v>0</v>
      </c>
      <c r="AR151" s="151" t="s">
        <v>163</v>
      </c>
      <c r="AT151" s="151" t="s">
        <v>236</v>
      </c>
      <c r="AU151" s="151" t="s">
        <v>84</v>
      </c>
      <c r="AY151" s="13" t="s">
        <v>193</v>
      </c>
      <c r="BE151" s="152">
        <f t="shared" si="4"/>
        <v>0</v>
      </c>
      <c r="BF151" s="152">
        <f t="shared" si="5"/>
        <v>0</v>
      </c>
      <c r="BG151" s="152">
        <f t="shared" si="6"/>
        <v>0</v>
      </c>
      <c r="BH151" s="152">
        <f t="shared" si="7"/>
        <v>0</v>
      </c>
      <c r="BI151" s="152">
        <f t="shared" si="8"/>
        <v>0</v>
      </c>
      <c r="BJ151" s="13" t="s">
        <v>84</v>
      </c>
      <c r="BK151" s="152">
        <f t="shared" si="9"/>
        <v>0</v>
      </c>
      <c r="BL151" s="13" t="s">
        <v>109</v>
      </c>
      <c r="BM151" s="151" t="s">
        <v>1026</v>
      </c>
    </row>
    <row r="152" spans="2:65" s="1" customFormat="1" ht="16.5" customHeight="1">
      <c r="B152" s="138"/>
      <c r="C152" s="153" t="s">
        <v>7</v>
      </c>
      <c r="D152" s="153" t="s">
        <v>236</v>
      </c>
      <c r="E152" s="154" t="s">
        <v>1027</v>
      </c>
      <c r="F152" s="155" t="s">
        <v>1028</v>
      </c>
      <c r="G152" s="156" t="s">
        <v>319</v>
      </c>
      <c r="H152" s="157">
        <v>2</v>
      </c>
      <c r="I152" s="158"/>
      <c r="J152" s="159">
        <f t="shared" si="0"/>
        <v>0</v>
      </c>
      <c r="K152" s="160"/>
      <c r="L152" s="161"/>
      <c r="M152" s="162" t="s">
        <v>1</v>
      </c>
      <c r="N152" s="163" t="s">
        <v>38</v>
      </c>
      <c r="P152" s="149">
        <f t="shared" si="1"/>
        <v>0</v>
      </c>
      <c r="Q152" s="149">
        <v>5.6000000000000001E-2</v>
      </c>
      <c r="R152" s="149">
        <f t="shared" si="2"/>
        <v>0.112</v>
      </c>
      <c r="S152" s="149">
        <v>0</v>
      </c>
      <c r="T152" s="150">
        <f t="shared" si="3"/>
        <v>0</v>
      </c>
      <c r="AR152" s="151" t="s">
        <v>163</v>
      </c>
      <c r="AT152" s="151" t="s">
        <v>236</v>
      </c>
      <c r="AU152" s="151" t="s">
        <v>84</v>
      </c>
      <c r="AY152" s="13" t="s">
        <v>193</v>
      </c>
      <c r="BE152" s="152">
        <f t="shared" si="4"/>
        <v>0</v>
      </c>
      <c r="BF152" s="152">
        <f t="shared" si="5"/>
        <v>0</v>
      </c>
      <c r="BG152" s="152">
        <f t="shared" si="6"/>
        <v>0</v>
      </c>
      <c r="BH152" s="152">
        <f t="shared" si="7"/>
        <v>0</v>
      </c>
      <c r="BI152" s="152">
        <f t="shared" si="8"/>
        <v>0</v>
      </c>
      <c r="BJ152" s="13" t="s">
        <v>84</v>
      </c>
      <c r="BK152" s="152">
        <f t="shared" si="9"/>
        <v>0</v>
      </c>
      <c r="BL152" s="13" t="s">
        <v>109</v>
      </c>
      <c r="BM152" s="151" t="s">
        <v>1029</v>
      </c>
    </row>
    <row r="153" spans="2:65" s="1" customFormat="1" ht="24.25" customHeight="1">
      <c r="B153" s="138"/>
      <c r="C153" s="139" t="s">
        <v>350</v>
      </c>
      <c r="D153" s="139" t="s">
        <v>195</v>
      </c>
      <c r="E153" s="140" t="s">
        <v>1030</v>
      </c>
      <c r="F153" s="141" t="s">
        <v>1031</v>
      </c>
      <c r="G153" s="142" t="s">
        <v>257</v>
      </c>
      <c r="H153" s="143">
        <v>3</v>
      </c>
      <c r="I153" s="144"/>
      <c r="J153" s="145">
        <f t="shared" si="0"/>
        <v>0</v>
      </c>
      <c r="K153" s="146"/>
      <c r="L153" s="28"/>
      <c r="M153" s="147" t="s">
        <v>1</v>
      </c>
      <c r="N153" s="148" t="s">
        <v>38</v>
      </c>
      <c r="P153" s="149">
        <f t="shared" si="1"/>
        <v>0</v>
      </c>
      <c r="Q153" s="149">
        <v>2.6772499999999999E-3</v>
      </c>
      <c r="R153" s="149">
        <f t="shared" si="2"/>
        <v>8.0317500000000007E-3</v>
      </c>
      <c r="S153" s="149">
        <v>0</v>
      </c>
      <c r="T153" s="150">
        <f t="shared" si="3"/>
        <v>0</v>
      </c>
      <c r="AR153" s="151" t="s">
        <v>109</v>
      </c>
      <c r="AT153" s="151" t="s">
        <v>195</v>
      </c>
      <c r="AU153" s="151" t="s">
        <v>84</v>
      </c>
      <c r="AY153" s="13" t="s">
        <v>193</v>
      </c>
      <c r="BE153" s="152">
        <f t="shared" si="4"/>
        <v>0</v>
      </c>
      <c r="BF153" s="152">
        <f t="shared" si="5"/>
        <v>0</v>
      </c>
      <c r="BG153" s="152">
        <f t="shared" si="6"/>
        <v>0</v>
      </c>
      <c r="BH153" s="152">
        <f t="shared" si="7"/>
        <v>0</v>
      </c>
      <c r="BI153" s="152">
        <f t="shared" si="8"/>
        <v>0</v>
      </c>
      <c r="BJ153" s="13" t="s">
        <v>84</v>
      </c>
      <c r="BK153" s="152">
        <f t="shared" si="9"/>
        <v>0</v>
      </c>
      <c r="BL153" s="13" t="s">
        <v>109</v>
      </c>
      <c r="BM153" s="151" t="s">
        <v>1032</v>
      </c>
    </row>
    <row r="154" spans="2:65" s="1" customFormat="1" ht="33" customHeight="1">
      <c r="B154" s="138"/>
      <c r="C154" s="153" t="s">
        <v>354</v>
      </c>
      <c r="D154" s="153" t="s">
        <v>236</v>
      </c>
      <c r="E154" s="154" t="s">
        <v>1033</v>
      </c>
      <c r="F154" s="155" t="s">
        <v>1034</v>
      </c>
      <c r="G154" s="156" t="s">
        <v>257</v>
      </c>
      <c r="H154" s="157">
        <v>3</v>
      </c>
      <c r="I154" s="158"/>
      <c r="J154" s="159">
        <f t="shared" si="0"/>
        <v>0</v>
      </c>
      <c r="K154" s="160"/>
      <c r="L154" s="161"/>
      <c r="M154" s="162" t="s">
        <v>1</v>
      </c>
      <c r="N154" s="163" t="s">
        <v>38</v>
      </c>
      <c r="P154" s="149">
        <f t="shared" si="1"/>
        <v>0</v>
      </c>
      <c r="Q154" s="149">
        <v>2.1900000000000001E-3</v>
      </c>
      <c r="R154" s="149">
        <f t="shared" si="2"/>
        <v>6.5700000000000003E-3</v>
      </c>
      <c r="S154" s="149">
        <v>0</v>
      </c>
      <c r="T154" s="150">
        <f t="shared" si="3"/>
        <v>0</v>
      </c>
      <c r="AR154" s="151" t="s">
        <v>972</v>
      </c>
      <c r="AT154" s="151" t="s">
        <v>236</v>
      </c>
      <c r="AU154" s="151" t="s">
        <v>84</v>
      </c>
      <c r="AY154" s="13" t="s">
        <v>193</v>
      </c>
      <c r="BE154" s="152">
        <f t="shared" si="4"/>
        <v>0</v>
      </c>
      <c r="BF154" s="152">
        <f t="shared" si="5"/>
        <v>0</v>
      </c>
      <c r="BG154" s="152">
        <f t="shared" si="6"/>
        <v>0</v>
      </c>
      <c r="BH154" s="152">
        <f t="shared" si="7"/>
        <v>0</v>
      </c>
      <c r="BI154" s="152">
        <f t="shared" si="8"/>
        <v>0</v>
      </c>
      <c r="BJ154" s="13" t="s">
        <v>84</v>
      </c>
      <c r="BK154" s="152">
        <f t="shared" si="9"/>
        <v>0</v>
      </c>
      <c r="BL154" s="13" t="s">
        <v>972</v>
      </c>
      <c r="BM154" s="151" t="s">
        <v>1035</v>
      </c>
    </row>
    <row r="155" spans="2:65" s="1" customFormat="1" ht="24.25" customHeight="1">
      <c r="B155" s="138"/>
      <c r="C155" s="139" t="s">
        <v>358</v>
      </c>
      <c r="D155" s="139" t="s">
        <v>195</v>
      </c>
      <c r="E155" s="140" t="s">
        <v>1036</v>
      </c>
      <c r="F155" s="141" t="s">
        <v>1037</v>
      </c>
      <c r="G155" s="142" t="s">
        <v>319</v>
      </c>
      <c r="H155" s="143">
        <v>4</v>
      </c>
      <c r="I155" s="144"/>
      <c r="J155" s="145">
        <f t="shared" si="0"/>
        <v>0</v>
      </c>
      <c r="K155" s="146"/>
      <c r="L155" s="28"/>
      <c r="M155" s="147" t="s">
        <v>1</v>
      </c>
      <c r="N155" s="148" t="s">
        <v>38</v>
      </c>
      <c r="P155" s="149">
        <f t="shared" si="1"/>
        <v>0</v>
      </c>
      <c r="Q155" s="149">
        <v>6.8000000000000005E-4</v>
      </c>
      <c r="R155" s="149">
        <f t="shared" si="2"/>
        <v>2.7200000000000002E-3</v>
      </c>
      <c r="S155" s="149">
        <v>0</v>
      </c>
      <c r="T155" s="150">
        <f t="shared" si="3"/>
        <v>0</v>
      </c>
      <c r="AR155" s="151" t="s">
        <v>109</v>
      </c>
      <c r="AT155" s="151" t="s">
        <v>195</v>
      </c>
      <c r="AU155" s="151" t="s">
        <v>84</v>
      </c>
      <c r="AY155" s="13" t="s">
        <v>193</v>
      </c>
      <c r="BE155" s="152">
        <f t="shared" si="4"/>
        <v>0</v>
      </c>
      <c r="BF155" s="152">
        <f t="shared" si="5"/>
        <v>0</v>
      </c>
      <c r="BG155" s="152">
        <f t="shared" si="6"/>
        <v>0</v>
      </c>
      <c r="BH155" s="152">
        <f t="shared" si="7"/>
        <v>0</v>
      </c>
      <c r="BI155" s="152">
        <f t="shared" si="8"/>
        <v>0</v>
      </c>
      <c r="BJ155" s="13" t="s">
        <v>84</v>
      </c>
      <c r="BK155" s="152">
        <f t="shared" si="9"/>
        <v>0</v>
      </c>
      <c r="BL155" s="13" t="s">
        <v>109</v>
      </c>
      <c r="BM155" s="151" t="s">
        <v>1038</v>
      </c>
    </row>
    <row r="156" spans="2:65" s="1" customFormat="1" ht="16.5" customHeight="1">
      <c r="B156" s="138"/>
      <c r="C156" s="153" t="s">
        <v>362</v>
      </c>
      <c r="D156" s="153" t="s">
        <v>236</v>
      </c>
      <c r="E156" s="154" t="s">
        <v>1039</v>
      </c>
      <c r="F156" s="155" t="s">
        <v>1040</v>
      </c>
      <c r="G156" s="156" t="s">
        <v>319</v>
      </c>
      <c r="H156" s="157">
        <v>4</v>
      </c>
      <c r="I156" s="158"/>
      <c r="J156" s="159">
        <f t="shared" si="0"/>
        <v>0</v>
      </c>
      <c r="K156" s="160"/>
      <c r="L156" s="161"/>
      <c r="M156" s="162" t="s">
        <v>1</v>
      </c>
      <c r="N156" s="163" t="s">
        <v>38</v>
      </c>
      <c r="P156" s="149">
        <f t="shared" si="1"/>
        <v>0</v>
      </c>
      <c r="Q156" s="149">
        <v>1.2999999999999999E-2</v>
      </c>
      <c r="R156" s="149">
        <f t="shared" si="2"/>
        <v>5.1999999999999998E-2</v>
      </c>
      <c r="S156" s="149">
        <v>0</v>
      </c>
      <c r="T156" s="150">
        <f t="shared" si="3"/>
        <v>0</v>
      </c>
      <c r="AR156" s="151" t="s">
        <v>163</v>
      </c>
      <c r="AT156" s="151" t="s">
        <v>236</v>
      </c>
      <c r="AU156" s="151" t="s">
        <v>84</v>
      </c>
      <c r="AY156" s="13" t="s">
        <v>193</v>
      </c>
      <c r="BE156" s="152">
        <f t="shared" si="4"/>
        <v>0</v>
      </c>
      <c r="BF156" s="152">
        <f t="shared" si="5"/>
        <v>0</v>
      </c>
      <c r="BG156" s="152">
        <f t="shared" si="6"/>
        <v>0</v>
      </c>
      <c r="BH156" s="152">
        <f t="shared" si="7"/>
        <v>0</v>
      </c>
      <c r="BI156" s="152">
        <f t="shared" si="8"/>
        <v>0</v>
      </c>
      <c r="BJ156" s="13" t="s">
        <v>84</v>
      </c>
      <c r="BK156" s="152">
        <f t="shared" si="9"/>
        <v>0</v>
      </c>
      <c r="BL156" s="13" t="s">
        <v>109</v>
      </c>
      <c r="BM156" s="151" t="s">
        <v>1041</v>
      </c>
    </row>
    <row r="157" spans="2:65" s="1" customFormat="1" ht="24.25" customHeight="1">
      <c r="B157" s="138"/>
      <c r="C157" s="139" t="s">
        <v>366</v>
      </c>
      <c r="D157" s="139" t="s">
        <v>195</v>
      </c>
      <c r="E157" s="140" t="s">
        <v>1042</v>
      </c>
      <c r="F157" s="141" t="s">
        <v>1043</v>
      </c>
      <c r="G157" s="142" t="s">
        <v>319</v>
      </c>
      <c r="H157" s="143">
        <v>1</v>
      </c>
      <c r="I157" s="144"/>
      <c r="J157" s="145">
        <f t="shared" si="0"/>
        <v>0</v>
      </c>
      <c r="K157" s="146"/>
      <c r="L157" s="28"/>
      <c r="M157" s="147" t="s">
        <v>1</v>
      </c>
      <c r="N157" s="148" t="s">
        <v>38</v>
      </c>
      <c r="P157" s="149">
        <f t="shared" si="1"/>
        <v>0</v>
      </c>
      <c r="Q157" s="149">
        <v>6.8000000000000005E-4</v>
      </c>
      <c r="R157" s="149">
        <f t="shared" si="2"/>
        <v>6.8000000000000005E-4</v>
      </c>
      <c r="S157" s="149">
        <v>0</v>
      </c>
      <c r="T157" s="150">
        <f t="shared" si="3"/>
        <v>0</v>
      </c>
      <c r="AR157" s="151" t="s">
        <v>109</v>
      </c>
      <c r="AT157" s="151" t="s">
        <v>195</v>
      </c>
      <c r="AU157" s="151" t="s">
        <v>84</v>
      </c>
      <c r="AY157" s="13" t="s">
        <v>193</v>
      </c>
      <c r="BE157" s="152">
        <f t="shared" si="4"/>
        <v>0</v>
      </c>
      <c r="BF157" s="152">
        <f t="shared" si="5"/>
        <v>0</v>
      </c>
      <c r="BG157" s="152">
        <f t="shared" si="6"/>
        <v>0</v>
      </c>
      <c r="BH157" s="152">
        <f t="shared" si="7"/>
        <v>0</v>
      </c>
      <c r="BI157" s="152">
        <f t="shared" si="8"/>
        <v>0</v>
      </c>
      <c r="BJ157" s="13" t="s">
        <v>84</v>
      </c>
      <c r="BK157" s="152">
        <f t="shared" si="9"/>
        <v>0</v>
      </c>
      <c r="BL157" s="13" t="s">
        <v>109</v>
      </c>
      <c r="BM157" s="151" t="s">
        <v>1044</v>
      </c>
    </row>
    <row r="158" spans="2:65" s="1" customFormat="1" ht="33" customHeight="1">
      <c r="B158" s="138"/>
      <c r="C158" s="153" t="s">
        <v>370</v>
      </c>
      <c r="D158" s="153" t="s">
        <v>236</v>
      </c>
      <c r="E158" s="154" t="s">
        <v>1045</v>
      </c>
      <c r="F158" s="155" t="s">
        <v>1046</v>
      </c>
      <c r="G158" s="156" t="s">
        <v>319</v>
      </c>
      <c r="H158" s="157">
        <v>1</v>
      </c>
      <c r="I158" s="158"/>
      <c r="J158" s="159">
        <f t="shared" si="0"/>
        <v>0</v>
      </c>
      <c r="K158" s="160"/>
      <c r="L158" s="161"/>
      <c r="M158" s="162" t="s">
        <v>1</v>
      </c>
      <c r="N158" s="163" t="s">
        <v>38</v>
      </c>
      <c r="P158" s="149">
        <f t="shared" si="1"/>
        <v>0</v>
      </c>
      <c r="Q158" s="149">
        <v>1.0999999999999999E-2</v>
      </c>
      <c r="R158" s="149">
        <f t="shared" si="2"/>
        <v>1.0999999999999999E-2</v>
      </c>
      <c r="S158" s="149">
        <v>0</v>
      </c>
      <c r="T158" s="150">
        <f t="shared" si="3"/>
        <v>0</v>
      </c>
      <c r="AR158" s="151" t="s">
        <v>163</v>
      </c>
      <c r="AT158" s="151" t="s">
        <v>236</v>
      </c>
      <c r="AU158" s="151" t="s">
        <v>84</v>
      </c>
      <c r="AY158" s="13" t="s">
        <v>193</v>
      </c>
      <c r="BE158" s="152">
        <f t="shared" si="4"/>
        <v>0</v>
      </c>
      <c r="BF158" s="152">
        <f t="shared" si="5"/>
        <v>0</v>
      </c>
      <c r="BG158" s="152">
        <f t="shared" si="6"/>
        <v>0</v>
      </c>
      <c r="BH158" s="152">
        <f t="shared" si="7"/>
        <v>0</v>
      </c>
      <c r="BI158" s="152">
        <f t="shared" si="8"/>
        <v>0</v>
      </c>
      <c r="BJ158" s="13" t="s">
        <v>84</v>
      </c>
      <c r="BK158" s="152">
        <f t="shared" si="9"/>
        <v>0</v>
      </c>
      <c r="BL158" s="13" t="s">
        <v>109</v>
      </c>
      <c r="BM158" s="151" t="s">
        <v>1047</v>
      </c>
    </row>
    <row r="159" spans="2:65" s="1" customFormat="1" ht="24.25" customHeight="1">
      <c r="B159" s="138"/>
      <c r="C159" s="139" t="s">
        <v>374</v>
      </c>
      <c r="D159" s="139" t="s">
        <v>195</v>
      </c>
      <c r="E159" s="140" t="s">
        <v>1048</v>
      </c>
      <c r="F159" s="141" t="s">
        <v>1049</v>
      </c>
      <c r="G159" s="142" t="s">
        <v>319</v>
      </c>
      <c r="H159" s="143">
        <v>9</v>
      </c>
      <c r="I159" s="144"/>
      <c r="J159" s="145">
        <f t="shared" si="0"/>
        <v>0</v>
      </c>
      <c r="K159" s="146"/>
      <c r="L159" s="28"/>
      <c r="M159" s="147" t="s">
        <v>1</v>
      </c>
      <c r="N159" s="148" t="s">
        <v>38</v>
      </c>
      <c r="P159" s="149">
        <f t="shared" si="1"/>
        <v>0</v>
      </c>
      <c r="Q159" s="149">
        <v>1.58E-3</v>
      </c>
      <c r="R159" s="149">
        <f t="shared" si="2"/>
        <v>1.422E-2</v>
      </c>
      <c r="S159" s="149">
        <v>0</v>
      </c>
      <c r="T159" s="150">
        <f t="shared" si="3"/>
        <v>0</v>
      </c>
      <c r="AR159" s="151" t="s">
        <v>109</v>
      </c>
      <c r="AT159" s="151" t="s">
        <v>195</v>
      </c>
      <c r="AU159" s="151" t="s">
        <v>84</v>
      </c>
      <c r="AY159" s="13" t="s">
        <v>193</v>
      </c>
      <c r="BE159" s="152">
        <f t="shared" si="4"/>
        <v>0</v>
      </c>
      <c r="BF159" s="152">
        <f t="shared" si="5"/>
        <v>0</v>
      </c>
      <c r="BG159" s="152">
        <f t="shared" si="6"/>
        <v>0</v>
      </c>
      <c r="BH159" s="152">
        <f t="shared" si="7"/>
        <v>0</v>
      </c>
      <c r="BI159" s="152">
        <f t="shared" si="8"/>
        <v>0</v>
      </c>
      <c r="BJ159" s="13" t="s">
        <v>84</v>
      </c>
      <c r="BK159" s="152">
        <f t="shared" si="9"/>
        <v>0</v>
      </c>
      <c r="BL159" s="13" t="s">
        <v>109</v>
      </c>
      <c r="BM159" s="151" t="s">
        <v>1050</v>
      </c>
    </row>
    <row r="160" spans="2:65" s="1" customFormat="1" ht="16.5" customHeight="1">
      <c r="B160" s="138"/>
      <c r="C160" s="153" t="s">
        <v>378</v>
      </c>
      <c r="D160" s="153" t="s">
        <v>236</v>
      </c>
      <c r="E160" s="154" t="s">
        <v>1051</v>
      </c>
      <c r="F160" s="155" t="s">
        <v>1052</v>
      </c>
      <c r="G160" s="156" t="s">
        <v>319</v>
      </c>
      <c r="H160" s="157">
        <v>9</v>
      </c>
      <c r="I160" s="158"/>
      <c r="J160" s="159">
        <f t="shared" si="0"/>
        <v>0</v>
      </c>
      <c r="K160" s="160"/>
      <c r="L160" s="161"/>
      <c r="M160" s="162" t="s">
        <v>1</v>
      </c>
      <c r="N160" s="163" t="s">
        <v>38</v>
      </c>
      <c r="P160" s="149">
        <f t="shared" si="1"/>
        <v>0</v>
      </c>
      <c r="Q160" s="149">
        <v>3.1E-2</v>
      </c>
      <c r="R160" s="149">
        <f t="shared" si="2"/>
        <v>0.27900000000000003</v>
      </c>
      <c r="S160" s="149">
        <v>0</v>
      </c>
      <c r="T160" s="150">
        <f t="shared" si="3"/>
        <v>0</v>
      </c>
      <c r="AR160" s="151" t="s">
        <v>163</v>
      </c>
      <c r="AT160" s="151" t="s">
        <v>236</v>
      </c>
      <c r="AU160" s="151" t="s">
        <v>84</v>
      </c>
      <c r="AY160" s="13" t="s">
        <v>193</v>
      </c>
      <c r="BE160" s="152">
        <f t="shared" si="4"/>
        <v>0</v>
      </c>
      <c r="BF160" s="152">
        <f t="shared" si="5"/>
        <v>0</v>
      </c>
      <c r="BG160" s="152">
        <f t="shared" si="6"/>
        <v>0</v>
      </c>
      <c r="BH160" s="152">
        <f t="shared" si="7"/>
        <v>0</v>
      </c>
      <c r="BI160" s="152">
        <f t="shared" si="8"/>
        <v>0</v>
      </c>
      <c r="BJ160" s="13" t="s">
        <v>84</v>
      </c>
      <c r="BK160" s="152">
        <f t="shared" si="9"/>
        <v>0</v>
      </c>
      <c r="BL160" s="13" t="s">
        <v>109</v>
      </c>
      <c r="BM160" s="151" t="s">
        <v>1053</v>
      </c>
    </row>
    <row r="161" spans="2:65" s="1" customFormat="1" ht="37.75" customHeight="1">
      <c r="B161" s="138"/>
      <c r="C161" s="153" t="s">
        <v>382</v>
      </c>
      <c r="D161" s="153" t="s">
        <v>236</v>
      </c>
      <c r="E161" s="154" t="s">
        <v>1054</v>
      </c>
      <c r="F161" s="155" t="s">
        <v>1055</v>
      </c>
      <c r="G161" s="156" t="s">
        <v>319</v>
      </c>
      <c r="H161" s="157">
        <v>9</v>
      </c>
      <c r="I161" s="158"/>
      <c r="J161" s="159">
        <f t="shared" si="0"/>
        <v>0</v>
      </c>
      <c r="K161" s="160"/>
      <c r="L161" s="161"/>
      <c r="M161" s="162" t="s">
        <v>1</v>
      </c>
      <c r="N161" s="163" t="s">
        <v>38</v>
      </c>
      <c r="P161" s="149">
        <f t="shared" si="1"/>
        <v>0</v>
      </c>
      <c r="Q161" s="149">
        <v>2.2000000000000001E-3</v>
      </c>
      <c r="R161" s="149">
        <f t="shared" si="2"/>
        <v>1.9800000000000002E-2</v>
      </c>
      <c r="S161" s="149">
        <v>0</v>
      </c>
      <c r="T161" s="150">
        <f t="shared" si="3"/>
        <v>0</v>
      </c>
      <c r="AR161" s="151" t="s">
        <v>163</v>
      </c>
      <c r="AT161" s="151" t="s">
        <v>236</v>
      </c>
      <c r="AU161" s="151" t="s">
        <v>84</v>
      </c>
      <c r="AY161" s="13" t="s">
        <v>193</v>
      </c>
      <c r="BE161" s="152">
        <f t="shared" si="4"/>
        <v>0</v>
      </c>
      <c r="BF161" s="152">
        <f t="shared" si="5"/>
        <v>0</v>
      </c>
      <c r="BG161" s="152">
        <f t="shared" si="6"/>
        <v>0</v>
      </c>
      <c r="BH161" s="152">
        <f t="shared" si="7"/>
        <v>0</v>
      </c>
      <c r="BI161" s="152">
        <f t="shared" si="8"/>
        <v>0</v>
      </c>
      <c r="BJ161" s="13" t="s">
        <v>84</v>
      </c>
      <c r="BK161" s="152">
        <f t="shared" si="9"/>
        <v>0</v>
      </c>
      <c r="BL161" s="13" t="s">
        <v>109</v>
      </c>
      <c r="BM161" s="151" t="s">
        <v>1056</v>
      </c>
    </row>
    <row r="162" spans="2:65" s="1" customFormat="1" ht="24.25" customHeight="1">
      <c r="B162" s="138"/>
      <c r="C162" s="139" t="s">
        <v>386</v>
      </c>
      <c r="D162" s="139" t="s">
        <v>195</v>
      </c>
      <c r="E162" s="140" t="s">
        <v>1057</v>
      </c>
      <c r="F162" s="141" t="s">
        <v>1058</v>
      </c>
      <c r="G162" s="142" t="s">
        <v>319</v>
      </c>
      <c r="H162" s="143">
        <v>8</v>
      </c>
      <c r="I162" s="144"/>
      <c r="J162" s="145">
        <f t="shared" si="0"/>
        <v>0</v>
      </c>
      <c r="K162" s="146"/>
      <c r="L162" s="28"/>
      <c r="M162" s="147" t="s">
        <v>1</v>
      </c>
      <c r="N162" s="148" t="s">
        <v>38</v>
      </c>
      <c r="P162" s="149">
        <f t="shared" si="1"/>
        <v>0</v>
      </c>
      <c r="Q162" s="149">
        <v>1.58E-3</v>
      </c>
      <c r="R162" s="149">
        <f t="shared" si="2"/>
        <v>1.264E-2</v>
      </c>
      <c r="S162" s="149">
        <v>0</v>
      </c>
      <c r="T162" s="150">
        <f t="shared" si="3"/>
        <v>0</v>
      </c>
      <c r="AR162" s="151" t="s">
        <v>109</v>
      </c>
      <c r="AT162" s="151" t="s">
        <v>195</v>
      </c>
      <c r="AU162" s="151" t="s">
        <v>84</v>
      </c>
      <c r="AY162" s="13" t="s">
        <v>193</v>
      </c>
      <c r="BE162" s="152">
        <f t="shared" si="4"/>
        <v>0</v>
      </c>
      <c r="BF162" s="152">
        <f t="shared" si="5"/>
        <v>0</v>
      </c>
      <c r="BG162" s="152">
        <f t="shared" si="6"/>
        <v>0</v>
      </c>
      <c r="BH162" s="152">
        <f t="shared" si="7"/>
        <v>0</v>
      </c>
      <c r="BI162" s="152">
        <f t="shared" si="8"/>
        <v>0</v>
      </c>
      <c r="BJ162" s="13" t="s">
        <v>84</v>
      </c>
      <c r="BK162" s="152">
        <f t="shared" si="9"/>
        <v>0</v>
      </c>
      <c r="BL162" s="13" t="s">
        <v>109</v>
      </c>
      <c r="BM162" s="151" t="s">
        <v>1059</v>
      </c>
    </row>
    <row r="163" spans="2:65" s="1" customFormat="1" ht="37.75" customHeight="1">
      <c r="B163" s="138"/>
      <c r="C163" s="153" t="s">
        <v>390</v>
      </c>
      <c r="D163" s="153" t="s">
        <v>236</v>
      </c>
      <c r="E163" s="154" t="s">
        <v>1060</v>
      </c>
      <c r="F163" s="155" t="s">
        <v>1061</v>
      </c>
      <c r="G163" s="156" t="s">
        <v>319</v>
      </c>
      <c r="H163" s="157">
        <v>8</v>
      </c>
      <c r="I163" s="158"/>
      <c r="J163" s="159">
        <f t="shared" si="0"/>
        <v>0</v>
      </c>
      <c r="K163" s="160"/>
      <c r="L163" s="161"/>
      <c r="M163" s="162" t="s">
        <v>1</v>
      </c>
      <c r="N163" s="163" t="s">
        <v>38</v>
      </c>
      <c r="P163" s="149">
        <f t="shared" si="1"/>
        <v>0</v>
      </c>
      <c r="Q163" s="149">
        <v>2.1000000000000001E-2</v>
      </c>
      <c r="R163" s="149">
        <f t="shared" si="2"/>
        <v>0.16800000000000001</v>
      </c>
      <c r="S163" s="149">
        <v>0</v>
      </c>
      <c r="T163" s="150">
        <f t="shared" si="3"/>
        <v>0</v>
      </c>
      <c r="AR163" s="151" t="s">
        <v>163</v>
      </c>
      <c r="AT163" s="151" t="s">
        <v>236</v>
      </c>
      <c r="AU163" s="151" t="s">
        <v>84</v>
      </c>
      <c r="AY163" s="13" t="s">
        <v>193</v>
      </c>
      <c r="BE163" s="152">
        <f t="shared" si="4"/>
        <v>0</v>
      </c>
      <c r="BF163" s="152">
        <f t="shared" si="5"/>
        <v>0</v>
      </c>
      <c r="BG163" s="152">
        <f t="shared" si="6"/>
        <v>0</v>
      </c>
      <c r="BH163" s="152">
        <f t="shared" si="7"/>
        <v>0</v>
      </c>
      <c r="BI163" s="152">
        <f t="shared" si="8"/>
        <v>0</v>
      </c>
      <c r="BJ163" s="13" t="s">
        <v>84</v>
      </c>
      <c r="BK163" s="152">
        <f t="shared" si="9"/>
        <v>0</v>
      </c>
      <c r="BL163" s="13" t="s">
        <v>109</v>
      </c>
      <c r="BM163" s="151" t="s">
        <v>1062</v>
      </c>
    </row>
    <row r="164" spans="2:65" s="1" customFormat="1" ht="33" customHeight="1">
      <c r="B164" s="138"/>
      <c r="C164" s="139" t="s">
        <v>394</v>
      </c>
      <c r="D164" s="139" t="s">
        <v>195</v>
      </c>
      <c r="E164" s="140" t="s">
        <v>1063</v>
      </c>
      <c r="F164" s="141" t="s">
        <v>1064</v>
      </c>
      <c r="G164" s="142" t="s">
        <v>319</v>
      </c>
      <c r="H164" s="143">
        <v>3</v>
      </c>
      <c r="I164" s="144"/>
      <c r="J164" s="145">
        <f t="shared" si="0"/>
        <v>0</v>
      </c>
      <c r="K164" s="146"/>
      <c r="L164" s="28"/>
      <c r="M164" s="147" t="s">
        <v>1</v>
      </c>
      <c r="N164" s="148" t="s">
        <v>38</v>
      </c>
      <c r="P164" s="149">
        <f t="shared" si="1"/>
        <v>0</v>
      </c>
      <c r="Q164" s="149">
        <v>0</v>
      </c>
      <c r="R164" s="149">
        <f t="shared" si="2"/>
        <v>0</v>
      </c>
      <c r="S164" s="149">
        <v>0</v>
      </c>
      <c r="T164" s="150">
        <f t="shared" si="3"/>
        <v>0</v>
      </c>
      <c r="AR164" s="151" t="s">
        <v>109</v>
      </c>
      <c r="AT164" s="151" t="s">
        <v>195</v>
      </c>
      <c r="AU164" s="151" t="s">
        <v>84</v>
      </c>
      <c r="AY164" s="13" t="s">
        <v>193</v>
      </c>
      <c r="BE164" s="152">
        <f t="shared" si="4"/>
        <v>0</v>
      </c>
      <c r="BF164" s="152">
        <f t="shared" si="5"/>
        <v>0</v>
      </c>
      <c r="BG164" s="152">
        <f t="shared" si="6"/>
        <v>0</v>
      </c>
      <c r="BH164" s="152">
        <f t="shared" si="7"/>
        <v>0</v>
      </c>
      <c r="BI164" s="152">
        <f t="shared" si="8"/>
        <v>0</v>
      </c>
      <c r="BJ164" s="13" t="s">
        <v>84</v>
      </c>
      <c r="BK164" s="152">
        <f t="shared" si="9"/>
        <v>0</v>
      </c>
      <c r="BL164" s="13" t="s">
        <v>109</v>
      </c>
      <c r="BM164" s="151" t="s">
        <v>1065</v>
      </c>
    </row>
    <row r="165" spans="2:65" s="1" customFormat="1" ht="33" customHeight="1">
      <c r="B165" s="138"/>
      <c r="C165" s="153" t="s">
        <v>398</v>
      </c>
      <c r="D165" s="153" t="s">
        <v>236</v>
      </c>
      <c r="E165" s="154" t="s">
        <v>1066</v>
      </c>
      <c r="F165" s="155" t="s">
        <v>1067</v>
      </c>
      <c r="G165" s="156" t="s">
        <v>319</v>
      </c>
      <c r="H165" s="157">
        <v>3</v>
      </c>
      <c r="I165" s="158"/>
      <c r="J165" s="159">
        <f t="shared" si="0"/>
        <v>0</v>
      </c>
      <c r="K165" s="160"/>
      <c r="L165" s="161"/>
      <c r="M165" s="162" t="s">
        <v>1</v>
      </c>
      <c r="N165" s="163" t="s">
        <v>38</v>
      </c>
      <c r="P165" s="149">
        <f t="shared" si="1"/>
        <v>0</v>
      </c>
      <c r="Q165" s="149">
        <v>2.5000000000000001E-3</v>
      </c>
      <c r="R165" s="149">
        <f t="shared" si="2"/>
        <v>7.4999999999999997E-3</v>
      </c>
      <c r="S165" s="149">
        <v>0</v>
      </c>
      <c r="T165" s="150">
        <f t="shared" si="3"/>
        <v>0</v>
      </c>
      <c r="AR165" s="151" t="s">
        <v>163</v>
      </c>
      <c r="AT165" s="151" t="s">
        <v>236</v>
      </c>
      <c r="AU165" s="151" t="s">
        <v>84</v>
      </c>
      <c r="AY165" s="13" t="s">
        <v>193</v>
      </c>
      <c r="BE165" s="152">
        <f t="shared" si="4"/>
        <v>0</v>
      </c>
      <c r="BF165" s="152">
        <f t="shared" si="5"/>
        <v>0</v>
      </c>
      <c r="BG165" s="152">
        <f t="shared" si="6"/>
        <v>0</v>
      </c>
      <c r="BH165" s="152">
        <f t="shared" si="7"/>
        <v>0</v>
      </c>
      <c r="BI165" s="152">
        <f t="shared" si="8"/>
        <v>0</v>
      </c>
      <c r="BJ165" s="13" t="s">
        <v>84</v>
      </c>
      <c r="BK165" s="152">
        <f t="shared" si="9"/>
        <v>0</v>
      </c>
      <c r="BL165" s="13" t="s">
        <v>109</v>
      </c>
      <c r="BM165" s="151" t="s">
        <v>1068</v>
      </c>
    </row>
    <row r="166" spans="2:65" s="11" customFormat="1" ht="22.75" customHeight="1">
      <c r="B166" s="126"/>
      <c r="D166" s="127" t="s">
        <v>71</v>
      </c>
      <c r="E166" s="136" t="s">
        <v>221</v>
      </c>
      <c r="F166" s="136" t="s">
        <v>456</v>
      </c>
      <c r="I166" s="129"/>
      <c r="J166" s="137">
        <f>BK166</f>
        <v>0</v>
      </c>
      <c r="L166" s="126"/>
      <c r="M166" s="131"/>
      <c r="P166" s="132">
        <f>SUM(P167:P169)</f>
        <v>0</v>
      </c>
      <c r="R166" s="132">
        <f>SUM(R167:R169)</f>
        <v>8.0579999999999999E-2</v>
      </c>
      <c r="T166" s="133">
        <f>SUM(T167:T169)</f>
        <v>0</v>
      </c>
      <c r="AR166" s="127" t="s">
        <v>76</v>
      </c>
      <c r="AT166" s="134" t="s">
        <v>71</v>
      </c>
      <c r="AU166" s="134" t="s">
        <v>76</v>
      </c>
      <c r="AY166" s="127" t="s">
        <v>193</v>
      </c>
      <c r="BK166" s="135">
        <f>SUM(BK167:BK169)</f>
        <v>0</v>
      </c>
    </row>
    <row r="167" spans="2:65" s="1" customFormat="1" ht="21.75" customHeight="1">
      <c r="B167" s="138"/>
      <c r="C167" s="139" t="s">
        <v>402</v>
      </c>
      <c r="D167" s="139" t="s">
        <v>195</v>
      </c>
      <c r="E167" s="140" t="s">
        <v>1069</v>
      </c>
      <c r="F167" s="141" t="s">
        <v>1070</v>
      </c>
      <c r="G167" s="142" t="s">
        <v>319</v>
      </c>
      <c r="H167" s="143">
        <v>6</v>
      </c>
      <c r="I167" s="144"/>
      <c r="J167" s="145">
        <f>ROUND(I167*H167,2)</f>
        <v>0</v>
      </c>
      <c r="K167" s="146"/>
      <c r="L167" s="28"/>
      <c r="M167" s="147" t="s">
        <v>1</v>
      </c>
      <c r="N167" s="148" t="s">
        <v>38</v>
      </c>
      <c r="P167" s="149">
        <f>O167*H167</f>
        <v>0</v>
      </c>
      <c r="Q167" s="149">
        <v>4.0000000000000001E-3</v>
      </c>
      <c r="R167" s="149">
        <f>Q167*H167</f>
        <v>2.4E-2</v>
      </c>
      <c r="S167" s="149">
        <v>0</v>
      </c>
      <c r="T167" s="150">
        <f>S167*H167</f>
        <v>0</v>
      </c>
      <c r="AR167" s="151" t="s">
        <v>109</v>
      </c>
      <c r="AT167" s="151" t="s">
        <v>195</v>
      </c>
      <c r="AU167" s="151" t="s">
        <v>84</v>
      </c>
      <c r="AY167" s="13" t="s">
        <v>193</v>
      </c>
      <c r="BE167" s="152">
        <f>IF(N167="základná",J167,0)</f>
        <v>0</v>
      </c>
      <c r="BF167" s="152">
        <f>IF(N167="znížená",J167,0)</f>
        <v>0</v>
      </c>
      <c r="BG167" s="152">
        <f>IF(N167="zákl. prenesená",J167,0)</f>
        <v>0</v>
      </c>
      <c r="BH167" s="152">
        <f>IF(N167="zníž. prenesená",J167,0)</f>
        <v>0</v>
      </c>
      <c r="BI167" s="152">
        <f>IF(N167="nulová",J167,0)</f>
        <v>0</v>
      </c>
      <c r="BJ167" s="13" t="s">
        <v>84</v>
      </c>
      <c r="BK167" s="152">
        <f>ROUND(I167*H167,2)</f>
        <v>0</v>
      </c>
      <c r="BL167" s="13" t="s">
        <v>109</v>
      </c>
      <c r="BM167" s="151" t="s">
        <v>1071</v>
      </c>
    </row>
    <row r="168" spans="2:65" s="1" customFormat="1" ht="16.5" customHeight="1">
      <c r="B168" s="138"/>
      <c r="C168" s="153" t="s">
        <v>406</v>
      </c>
      <c r="D168" s="153" t="s">
        <v>236</v>
      </c>
      <c r="E168" s="154" t="s">
        <v>1072</v>
      </c>
      <c r="F168" s="155" t="s">
        <v>1073</v>
      </c>
      <c r="G168" s="156" t="s">
        <v>319</v>
      </c>
      <c r="H168" s="157">
        <v>6</v>
      </c>
      <c r="I168" s="158"/>
      <c r="J168" s="159">
        <f>ROUND(I168*H168,2)</f>
        <v>0</v>
      </c>
      <c r="K168" s="160"/>
      <c r="L168" s="161"/>
      <c r="M168" s="162" t="s">
        <v>1</v>
      </c>
      <c r="N168" s="163" t="s">
        <v>38</v>
      </c>
      <c r="P168" s="149">
        <f>O168*H168</f>
        <v>0</v>
      </c>
      <c r="Q168" s="149">
        <v>1.6999999999999999E-3</v>
      </c>
      <c r="R168" s="149">
        <f>Q168*H168</f>
        <v>1.0199999999999999E-2</v>
      </c>
      <c r="S168" s="149">
        <v>0</v>
      </c>
      <c r="T168" s="150">
        <f>S168*H168</f>
        <v>0</v>
      </c>
      <c r="AR168" s="151" t="s">
        <v>163</v>
      </c>
      <c r="AT168" s="151" t="s">
        <v>236</v>
      </c>
      <c r="AU168" s="151" t="s">
        <v>84</v>
      </c>
      <c r="AY168" s="13" t="s">
        <v>193</v>
      </c>
      <c r="BE168" s="152">
        <f>IF(N168="základná",J168,0)</f>
        <v>0</v>
      </c>
      <c r="BF168" s="152">
        <f>IF(N168="znížená",J168,0)</f>
        <v>0</v>
      </c>
      <c r="BG168" s="152">
        <f>IF(N168="zákl. prenesená",J168,0)</f>
        <v>0</v>
      </c>
      <c r="BH168" s="152">
        <f>IF(N168="zníž. prenesená",J168,0)</f>
        <v>0</v>
      </c>
      <c r="BI168" s="152">
        <f>IF(N168="nulová",J168,0)</f>
        <v>0</v>
      </c>
      <c r="BJ168" s="13" t="s">
        <v>84</v>
      </c>
      <c r="BK168" s="152">
        <f>ROUND(I168*H168,2)</f>
        <v>0</v>
      </c>
      <c r="BL168" s="13" t="s">
        <v>109</v>
      </c>
      <c r="BM168" s="151" t="s">
        <v>1074</v>
      </c>
    </row>
    <row r="169" spans="2:65" s="1" customFormat="1" ht="16.5" customHeight="1">
      <c r="B169" s="138"/>
      <c r="C169" s="153" t="s">
        <v>410</v>
      </c>
      <c r="D169" s="153" t="s">
        <v>236</v>
      </c>
      <c r="E169" s="154" t="s">
        <v>1075</v>
      </c>
      <c r="F169" s="155" t="s">
        <v>1076</v>
      </c>
      <c r="G169" s="156" t="s">
        <v>319</v>
      </c>
      <c r="H169" s="157">
        <v>6</v>
      </c>
      <c r="I169" s="158"/>
      <c r="J169" s="159">
        <f>ROUND(I169*H169,2)</f>
        <v>0</v>
      </c>
      <c r="K169" s="160"/>
      <c r="L169" s="161"/>
      <c r="M169" s="162" t="s">
        <v>1</v>
      </c>
      <c r="N169" s="163" t="s">
        <v>38</v>
      </c>
      <c r="P169" s="149">
        <f>O169*H169</f>
        <v>0</v>
      </c>
      <c r="Q169" s="149">
        <v>7.7299999999999999E-3</v>
      </c>
      <c r="R169" s="149">
        <f>Q169*H169</f>
        <v>4.6379999999999998E-2</v>
      </c>
      <c r="S169" s="149">
        <v>0</v>
      </c>
      <c r="T169" s="150">
        <f>S169*H169</f>
        <v>0</v>
      </c>
      <c r="AR169" s="151" t="s">
        <v>163</v>
      </c>
      <c r="AT169" s="151" t="s">
        <v>236</v>
      </c>
      <c r="AU169" s="151" t="s">
        <v>84</v>
      </c>
      <c r="AY169" s="13" t="s">
        <v>193</v>
      </c>
      <c r="BE169" s="152">
        <f>IF(N169="základná",J169,0)</f>
        <v>0</v>
      </c>
      <c r="BF169" s="152">
        <f>IF(N169="znížená",J169,0)</f>
        <v>0</v>
      </c>
      <c r="BG169" s="152">
        <f>IF(N169="zákl. prenesená",J169,0)</f>
        <v>0</v>
      </c>
      <c r="BH169" s="152">
        <f>IF(N169="zníž. prenesená",J169,0)</f>
        <v>0</v>
      </c>
      <c r="BI169" s="152">
        <f>IF(N169="nulová",J169,0)</f>
        <v>0</v>
      </c>
      <c r="BJ169" s="13" t="s">
        <v>84</v>
      </c>
      <c r="BK169" s="152">
        <f>ROUND(I169*H169,2)</f>
        <v>0</v>
      </c>
      <c r="BL169" s="13" t="s">
        <v>109</v>
      </c>
      <c r="BM169" s="151" t="s">
        <v>1077</v>
      </c>
    </row>
    <row r="170" spans="2:65" s="11" customFormat="1" ht="26" customHeight="1">
      <c r="B170" s="126"/>
      <c r="D170" s="127" t="s">
        <v>71</v>
      </c>
      <c r="E170" s="128" t="s">
        <v>483</v>
      </c>
      <c r="F170" s="128" t="s">
        <v>484</v>
      </c>
      <c r="I170" s="129"/>
      <c r="J170" s="130">
        <f>BK170</f>
        <v>0</v>
      </c>
      <c r="L170" s="126"/>
      <c r="M170" s="131"/>
      <c r="P170" s="132">
        <f>P171</f>
        <v>0</v>
      </c>
      <c r="R170" s="132">
        <f>R171</f>
        <v>3.6740000000000002E-2</v>
      </c>
      <c r="T170" s="133">
        <f>T171</f>
        <v>0</v>
      </c>
      <c r="AR170" s="127" t="s">
        <v>84</v>
      </c>
      <c r="AT170" s="134" t="s">
        <v>71</v>
      </c>
      <c r="AU170" s="134" t="s">
        <v>72</v>
      </c>
      <c r="AY170" s="127" t="s">
        <v>193</v>
      </c>
      <c r="BK170" s="135">
        <f>BK171</f>
        <v>0</v>
      </c>
    </row>
    <row r="171" spans="2:65" s="11" customFormat="1" ht="22.75" customHeight="1">
      <c r="B171" s="126"/>
      <c r="D171" s="127" t="s">
        <v>71</v>
      </c>
      <c r="E171" s="136" t="s">
        <v>1078</v>
      </c>
      <c r="F171" s="136" t="s">
        <v>1079</v>
      </c>
      <c r="I171" s="129"/>
      <c r="J171" s="137">
        <f>BK171</f>
        <v>0</v>
      </c>
      <c r="L171" s="126"/>
      <c r="M171" s="131"/>
      <c r="P171" s="132">
        <f>SUM(P172:P177)</f>
        <v>0</v>
      </c>
      <c r="R171" s="132">
        <f>SUM(R172:R177)</f>
        <v>3.6740000000000002E-2</v>
      </c>
      <c r="T171" s="133">
        <f>SUM(T172:T177)</f>
        <v>0</v>
      </c>
      <c r="AR171" s="127" t="s">
        <v>84</v>
      </c>
      <c r="AT171" s="134" t="s">
        <v>71</v>
      </c>
      <c r="AU171" s="134" t="s">
        <v>76</v>
      </c>
      <c r="AY171" s="127" t="s">
        <v>193</v>
      </c>
      <c r="BK171" s="135">
        <f>SUM(BK172:BK177)</f>
        <v>0</v>
      </c>
    </row>
    <row r="172" spans="2:65" s="1" customFormat="1" ht="16.5" customHeight="1">
      <c r="B172" s="138"/>
      <c r="C172" s="139" t="s">
        <v>414</v>
      </c>
      <c r="D172" s="139" t="s">
        <v>195</v>
      </c>
      <c r="E172" s="140" t="s">
        <v>1080</v>
      </c>
      <c r="F172" s="141" t="s">
        <v>1081</v>
      </c>
      <c r="G172" s="142" t="s">
        <v>319</v>
      </c>
      <c r="H172" s="143">
        <v>2</v>
      </c>
      <c r="I172" s="144"/>
      <c r="J172" s="145">
        <f t="shared" ref="J172:J177" si="10">ROUND(I172*H172,2)</f>
        <v>0</v>
      </c>
      <c r="K172" s="146"/>
      <c r="L172" s="28"/>
      <c r="M172" s="147" t="s">
        <v>1</v>
      </c>
      <c r="N172" s="148" t="s">
        <v>38</v>
      </c>
      <c r="P172" s="149">
        <f t="shared" ref="P172:P177" si="11">O172*H172</f>
        <v>0</v>
      </c>
      <c r="Q172" s="149">
        <v>2.2000000000000001E-4</v>
      </c>
      <c r="R172" s="149">
        <f t="shared" ref="R172:R177" si="12">Q172*H172</f>
        <v>4.4000000000000002E-4</v>
      </c>
      <c r="S172" s="149">
        <v>0</v>
      </c>
      <c r="T172" s="150">
        <f t="shared" ref="T172:T177" si="13">S172*H172</f>
        <v>0</v>
      </c>
      <c r="AR172" s="151" t="s">
        <v>98</v>
      </c>
      <c r="AT172" s="151" t="s">
        <v>195</v>
      </c>
      <c r="AU172" s="151" t="s">
        <v>84</v>
      </c>
      <c r="AY172" s="13" t="s">
        <v>193</v>
      </c>
      <c r="BE172" s="152">
        <f t="shared" ref="BE172:BE177" si="14">IF(N172="základná",J172,0)</f>
        <v>0</v>
      </c>
      <c r="BF172" s="152">
        <f t="shared" ref="BF172:BF177" si="15">IF(N172="znížená",J172,0)</f>
        <v>0</v>
      </c>
      <c r="BG172" s="152">
        <f t="shared" ref="BG172:BG177" si="16">IF(N172="zákl. prenesená",J172,0)</f>
        <v>0</v>
      </c>
      <c r="BH172" s="152">
        <f t="shared" ref="BH172:BH177" si="17">IF(N172="zníž. prenesená",J172,0)</f>
        <v>0</v>
      </c>
      <c r="BI172" s="152">
        <f t="shared" ref="BI172:BI177" si="18">IF(N172="nulová",J172,0)</f>
        <v>0</v>
      </c>
      <c r="BJ172" s="13" t="s">
        <v>84</v>
      </c>
      <c r="BK172" s="152">
        <f t="shared" ref="BK172:BK177" si="19">ROUND(I172*H172,2)</f>
        <v>0</v>
      </c>
      <c r="BL172" s="13" t="s">
        <v>98</v>
      </c>
      <c r="BM172" s="151" t="s">
        <v>1082</v>
      </c>
    </row>
    <row r="173" spans="2:65" s="1" customFormat="1" ht="16.5" customHeight="1">
      <c r="B173" s="138"/>
      <c r="C173" s="153" t="s">
        <v>418</v>
      </c>
      <c r="D173" s="153" t="s">
        <v>236</v>
      </c>
      <c r="E173" s="154" t="s">
        <v>1083</v>
      </c>
      <c r="F173" s="155" t="s">
        <v>1084</v>
      </c>
      <c r="G173" s="156" t="s">
        <v>319</v>
      </c>
      <c r="H173" s="157">
        <v>2</v>
      </c>
      <c r="I173" s="158"/>
      <c r="J173" s="159">
        <f t="shared" si="10"/>
        <v>0</v>
      </c>
      <c r="K173" s="160"/>
      <c r="L173" s="161"/>
      <c r="M173" s="162" t="s">
        <v>1</v>
      </c>
      <c r="N173" s="163" t="s">
        <v>38</v>
      </c>
      <c r="P173" s="149">
        <f t="shared" si="11"/>
        <v>0</v>
      </c>
      <c r="Q173" s="149">
        <v>4.0000000000000003E-5</v>
      </c>
      <c r="R173" s="149">
        <f t="shared" si="12"/>
        <v>8.0000000000000007E-5</v>
      </c>
      <c r="S173" s="149">
        <v>0</v>
      </c>
      <c r="T173" s="150">
        <f t="shared" si="13"/>
        <v>0</v>
      </c>
      <c r="AR173" s="151" t="s">
        <v>382</v>
      </c>
      <c r="AT173" s="151" t="s">
        <v>236</v>
      </c>
      <c r="AU173" s="151" t="s">
        <v>84</v>
      </c>
      <c r="AY173" s="13" t="s">
        <v>193</v>
      </c>
      <c r="BE173" s="152">
        <f t="shared" si="14"/>
        <v>0</v>
      </c>
      <c r="BF173" s="152">
        <f t="shared" si="15"/>
        <v>0</v>
      </c>
      <c r="BG173" s="152">
        <f t="shared" si="16"/>
        <v>0</v>
      </c>
      <c r="BH173" s="152">
        <f t="shared" si="17"/>
        <v>0</v>
      </c>
      <c r="BI173" s="152">
        <f t="shared" si="18"/>
        <v>0</v>
      </c>
      <c r="BJ173" s="13" t="s">
        <v>84</v>
      </c>
      <c r="BK173" s="152">
        <f t="shared" si="19"/>
        <v>0</v>
      </c>
      <c r="BL173" s="13" t="s">
        <v>98</v>
      </c>
      <c r="BM173" s="151" t="s">
        <v>1085</v>
      </c>
    </row>
    <row r="174" spans="2:65" s="1" customFormat="1" ht="16.5" customHeight="1">
      <c r="B174" s="138"/>
      <c r="C174" s="139" t="s">
        <v>422</v>
      </c>
      <c r="D174" s="139" t="s">
        <v>195</v>
      </c>
      <c r="E174" s="140" t="s">
        <v>1086</v>
      </c>
      <c r="F174" s="141" t="s">
        <v>1087</v>
      </c>
      <c r="G174" s="142" t="s">
        <v>319</v>
      </c>
      <c r="H174" s="143">
        <v>2</v>
      </c>
      <c r="I174" s="144"/>
      <c r="J174" s="145">
        <f t="shared" si="10"/>
        <v>0</v>
      </c>
      <c r="K174" s="146"/>
      <c r="L174" s="28"/>
      <c r="M174" s="147" t="s">
        <v>1</v>
      </c>
      <c r="N174" s="148" t="s">
        <v>38</v>
      </c>
      <c r="P174" s="149">
        <f t="shared" si="11"/>
        <v>0</v>
      </c>
      <c r="Q174" s="149">
        <v>1.5E-3</v>
      </c>
      <c r="R174" s="149">
        <f t="shared" si="12"/>
        <v>3.0000000000000001E-3</v>
      </c>
      <c r="S174" s="149">
        <v>0</v>
      </c>
      <c r="T174" s="150">
        <f t="shared" si="13"/>
        <v>0</v>
      </c>
      <c r="AR174" s="151" t="s">
        <v>98</v>
      </c>
      <c r="AT174" s="151" t="s">
        <v>195</v>
      </c>
      <c r="AU174" s="151" t="s">
        <v>84</v>
      </c>
      <c r="AY174" s="13" t="s">
        <v>193</v>
      </c>
      <c r="BE174" s="152">
        <f t="shared" si="14"/>
        <v>0</v>
      </c>
      <c r="BF174" s="152">
        <f t="shared" si="15"/>
        <v>0</v>
      </c>
      <c r="BG174" s="152">
        <f t="shared" si="16"/>
        <v>0</v>
      </c>
      <c r="BH174" s="152">
        <f t="shared" si="17"/>
        <v>0</v>
      </c>
      <c r="BI174" s="152">
        <f t="shared" si="18"/>
        <v>0</v>
      </c>
      <c r="BJ174" s="13" t="s">
        <v>84</v>
      </c>
      <c r="BK174" s="152">
        <f t="shared" si="19"/>
        <v>0</v>
      </c>
      <c r="BL174" s="13" t="s">
        <v>98</v>
      </c>
      <c r="BM174" s="151" t="s">
        <v>1088</v>
      </c>
    </row>
    <row r="175" spans="2:65" s="1" customFormat="1" ht="16.5" customHeight="1">
      <c r="B175" s="138"/>
      <c r="C175" s="153" t="s">
        <v>427</v>
      </c>
      <c r="D175" s="153" t="s">
        <v>236</v>
      </c>
      <c r="E175" s="154" t="s">
        <v>1089</v>
      </c>
      <c r="F175" s="155" t="s">
        <v>1090</v>
      </c>
      <c r="G175" s="156" t="s">
        <v>319</v>
      </c>
      <c r="H175" s="157">
        <v>2</v>
      </c>
      <c r="I175" s="158"/>
      <c r="J175" s="159">
        <f t="shared" si="10"/>
        <v>0</v>
      </c>
      <c r="K175" s="160"/>
      <c r="L175" s="161"/>
      <c r="M175" s="162" t="s">
        <v>1</v>
      </c>
      <c r="N175" s="163" t="s">
        <v>38</v>
      </c>
      <c r="P175" s="149">
        <f t="shared" si="11"/>
        <v>0</v>
      </c>
      <c r="Q175" s="149">
        <v>2.4000000000000001E-4</v>
      </c>
      <c r="R175" s="149">
        <f t="shared" si="12"/>
        <v>4.8000000000000001E-4</v>
      </c>
      <c r="S175" s="149">
        <v>0</v>
      </c>
      <c r="T175" s="150">
        <f t="shared" si="13"/>
        <v>0</v>
      </c>
      <c r="AR175" s="151" t="s">
        <v>382</v>
      </c>
      <c r="AT175" s="151" t="s">
        <v>236</v>
      </c>
      <c r="AU175" s="151" t="s">
        <v>84</v>
      </c>
      <c r="AY175" s="13" t="s">
        <v>193</v>
      </c>
      <c r="BE175" s="152">
        <f t="shared" si="14"/>
        <v>0</v>
      </c>
      <c r="BF175" s="152">
        <f t="shared" si="15"/>
        <v>0</v>
      </c>
      <c r="BG175" s="152">
        <f t="shared" si="16"/>
        <v>0</v>
      </c>
      <c r="BH175" s="152">
        <f t="shared" si="17"/>
        <v>0</v>
      </c>
      <c r="BI175" s="152">
        <f t="shared" si="18"/>
        <v>0</v>
      </c>
      <c r="BJ175" s="13" t="s">
        <v>84</v>
      </c>
      <c r="BK175" s="152">
        <f t="shared" si="19"/>
        <v>0</v>
      </c>
      <c r="BL175" s="13" t="s">
        <v>98</v>
      </c>
      <c r="BM175" s="151" t="s">
        <v>1091</v>
      </c>
    </row>
    <row r="176" spans="2:65" s="1" customFormat="1" ht="24.25" customHeight="1">
      <c r="B176" s="138"/>
      <c r="C176" s="139" t="s">
        <v>431</v>
      </c>
      <c r="D176" s="139" t="s">
        <v>195</v>
      </c>
      <c r="E176" s="140" t="s">
        <v>1092</v>
      </c>
      <c r="F176" s="141" t="s">
        <v>1093</v>
      </c>
      <c r="G176" s="142" t="s">
        <v>319</v>
      </c>
      <c r="H176" s="143">
        <v>2</v>
      </c>
      <c r="I176" s="144"/>
      <c r="J176" s="145">
        <f t="shared" si="10"/>
        <v>0</v>
      </c>
      <c r="K176" s="146"/>
      <c r="L176" s="28"/>
      <c r="M176" s="147" t="s">
        <v>1</v>
      </c>
      <c r="N176" s="148" t="s">
        <v>38</v>
      </c>
      <c r="P176" s="149">
        <f t="shared" si="11"/>
        <v>0</v>
      </c>
      <c r="Q176" s="149">
        <v>9.3699999999999999E-3</v>
      </c>
      <c r="R176" s="149">
        <f t="shared" si="12"/>
        <v>1.874E-2</v>
      </c>
      <c r="S176" s="149">
        <v>0</v>
      </c>
      <c r="T176" s="150">
        <f t="shared" si="13"/>
        <v>0</v>
      </c>
      <c r="AR176" s="151" t="s">
        <v>98</v>
      </c>
      <c r="AT176" s="151" t="s">
        <v>195</v>
      </c>
      <c r="AU176" s="151" t="s">
        <v>84</v>
      </c>
      <c r="AY176" s="13" t="s">
        <v>193</v>
      </c>
      <c r="BE176" s="152">
        <f t="shared" si="14"/>
        <v>0</v>
      </c>
      <c r="BF176" s="152">
        <f t="shared" si="15"/>
        <v>0</v>
      </c>
      <c r="BG176" s="152">
        <f t="shared" si="16"/>
        <v>0</v>
      </c>
      <c r="BH176" s="152">
        <f t="shared" si="17"/>
        <v>0</v>
      </c>
      <c r="BI176" s="152">
        <f t="shared" si="18"/>
        <v>0</v>
      </c>
      <c r="BJ176" s="13" t="s">
        <v>84</v>
      </c>
      <c r="BK176" s="152">
        <f t="shared" si="19"/>
        <v>0</v>
      </c>
      <c r="BL176" s="13" t="s">
        <v>98</v>
      </c>
      <c r="BM176" s="151" t="s">
        <v>1094</v>
      </c>
    </row>
    <row r="177" spans="2:65" s="1" customFormat="1" ht="16.5" customHeight="1">
      <c r="B177" s="138"/>
      <c r="C177" s="153" t="s">
        <v>435</v>
      </c>
      <c r="D177" s="153" t="s">
        <v>236</v>
      </c>
      <c r="E177" s="154" t="s">
        <v>1095</v>
      </c>
      <c r="F177" s="155" t="s">
        <v>1096</v>
      </c>
      <c r="G177" s="156" t="s">
        <v>319</v>
      </c>
      <c r="H177" s="157">
        <v>2</v>
      </c>
      <c r="I177" s="158"/>
      <c r="J177" s="159">
        <f t="shared" si="10"/>
        <v>0</v>
      </c>
      <c r="K177" s="160"/>
      <c r="L177" s="161"/>
      <c r="M177" s="162" t="s">
        <v>1</v>
      </c>
      <c r="N177" s="163" t="s">
        <v>38</v>
      </c>
      <c r="P177" s="149">
        <f t="shared" si="11"/>
        <v>0</v>
      </c>
      <c r="Q177" s="149">
        <v>7.0000000000000001E-3</v>
      </c>
      <c r="R177" s="149">
        <f t="shared" si="12"/>
        <v>1.4E-2</v>
      </c>
      <c r="S177" s="149">
        <v>0</v>
      </c>
      <c r="T177" s="150">
        <f t="shared" si="13"/>
        <v>0</v>
      </c>
      <c r="AR177" s="151" t="s">
        <v>382</v>
      </c>
      <c r="AT177" s="151" t="s">
        <v>236</v>
      </c>
      <c r="AU177" s="151" t="s">
        <v>84</v>
      </c>
      <c r="AY177" s="13" t="s">
        <v>193</v>
      </c>
      <c r="BE177" s="152">
        <f t="shared" si="14"/>
        <v>0</v>
      </c>
      <c r="BF177" s="152">
        <f t="shared" si="15"/>
        <v>0</v>
      </c>
      <c r="BG177" s="152">
        <f t="shared" si="16"/>
        <v>0</v>
      </c>
      <c r="BH177" s="152">
        <f t="shared" si="17"/>
        <v>0</v>
      </c>
      <c r="BI177" s="152">
        <f t="shared" si="18"/>
        <v>0</v>
      </c>
      <c r="BJ177" s="13" t="s">
        <v>84</v>
      </c>
      <c r="BK177" s="152">
        <f t="shared" si="19"/>
        <v>0</v>
      </c>
      <c r="BL177" s="13" t="s">
        <v>98</v>
      </c>
      <c r="BM177" s="151" t="s">
        <v>1097</v>
      </c>
    </row>
    <row r="178" spans="2:65" s="11" customFormat="1" ht="26" customHeight="1">
      <c r="B178" s="126"/>
      <c r="D178" s="127" t="s">
        <v>71</v>
      </c>
      <c r="E178" s="128" t="s">
        <v>236</v>
      </c>
      <c r="F178" s="128" t="s">
        <v>1098</v>
      </c>
      <c r="I178" s="129"/>
      <c r="J178" s="130">
        <f>BK178</f>
        <v>0</v>
      </c>
      <c r="L178" s="126"/>
      <c r="M178" s="131"/>
      <c r="P178" s="132">
        <f>P179</f>
        <v>0</v>
      </c>
      <c r="R178" s="132">
        <f>R179</f>
        <v>0.88353939349999999</v>
      </c>
      <c r="T178" s="133">
        <f>T179</f>
        <v>0</v>
      </c>
      <c r="AR178" s="127" t="s">
        <v>106</v>
      </c>
      <c r="AT178" s="134" t="s">
        <v>71</v>
      </c>
      <c r="AU178" s="134" t="s">
        <v>72</v>
      </c>
      <c r="AY178" s="127" t="s">
        <v>193</v>
      </c>
      <c r="BK178" s="135">
        <f>BK179</f>
        <v>0</v>
      </c>
    </row>
    <row r="179" spans="2:65" s="11" customFormat="1" ht="22.75" customHeight="1">
      <c r="B179" s="126"/>
      <c r="D179" s="127" t="s">
        <v>71</v>
      </c>
      <c r="E179" s="136" t="s">
        <v>1099</v>
      </c>
      <c r="F179" s="136" t="s">
        <v>1100</v>
      </c>
      <c r="I179" s="129"/>
      <c r="J179" s="137">
        <f>BK179</f>
        <v>0</v>
      </c>
      <c r="L179" s="126"/>
      <c r="M179" s="131"/>
      <c r="P179" s="132">
        <f>SUM(P180:P199)</f>
        <v>0</v>
      </c>
      <c r="R179" s="132">
        <f>SUM(R180:R199)</f>
        <v>0.88353939349999999</v>
      </c>
      <c r="T179" s="133">
        <f>SUM(T180:T199)</f>
        <v>0</v>
      </c>
      <c r="AR179" s="127" t="s">
        <v>106</v>
      </c>
      <c r="AT179" s="134" t="s">
        <v>71</v>
      </c>
      <c r="AU179" s="134" t="s">
        <v>76</v>
      </c>
      <c r="AY179" s="127" t="s">
        <v>193</v>
      </c>
      <c r="BK179" s="135">
        <f>SUM(BK180:BK199)</f>
        <v>0</v>
      </c>
    </row>
    <row r="180" spans="2:65" s="1" customFormat="1" ht="24.25" customHeight="1">
      <c r="B180" s="138"/>
      <c r="C180" s="139" t="s">
        <v>440</v>
      </c>
      <c r="D180" s="139" t="s">
        <v>195</v>
      </c>
      <c r="E180" s="140" t="s">
        <v>1101</v>
      </c>
      <c r="F180" s="141" t="s">
        <v>1102</v>
      </c>
      <c r="G180" s="142" t="s">
        <v>257</v>
      </c>
      <c r="H180" s="143">
        <v>12.45</v>
      </c>
      <c r="I180" s="144"/>
      <c r="J180" s="145">
        <f t="shared" ref="J180:J199" si="20">ROUND(I180*H180,2)</f>
        <v>0</v>
      </c>
      <c r="K180" s="146"/>
      <c r="L180" s="28"/>
      <c r="M180" s="147" t="s">
        <v>1</v>
      </c>
      <c r="N180" s="148" t="s">
        <v>38</v>
      </c>
      <c r="P180" s="149">
        <f t="shared" ref="P180:P199" si="21">O180*H180</f>
        <v>0</v>
      </c>
      <c r="Q180" s="149">
        <v>3.0409999999999999E-5</v>
      </c>
      <c r="R180" s="149">
        <f t="shared" ref="R180:R199" si="22">Q180*H180</f>
        <v>3.7860449999999995E-4</v>
      </c>
      <c r="S180" s="149">
        <v>0</v>
      </c>
      <c r="T180" s="150">
        <f t="shared" ref="T180:T199" si="23">S180*H180</f>
        <v>0</v>
      </c>
      <c r="AR180" s="151" t="s">
        <v>519</v>
      </c>
      <c r="AT180" s="151" t="s">
        <v>195</v>
      </c>
      <c r="AU180" s="151" t="s">
        <v>84</v>
      </c>
      <c r="AY180" s="13" t="s">
        <v>193</v>
      </c>
      <c r="BE180" s="152">
        <f t="shared" ref="BE180:BE199" si="24">IF(N180="základná",J180,0)</f>
        <v>0</v>
      </c>
      <c r="BF180" s="152">
        <f t="shared" ref="BF180:BF199" si="25">IF(N180="znížená",J180,0)</f>
        <v>0</v>
      </c>
      <c r="BG180" s="152">
        <f t="shared" ref="BG180:BG199" si="26">IF(N180="zákl. prenesená",J180,0)</f>
        <v>0</v>
      </c>
      <c r="BH180" s="152">
        <f t="shared" ref="BH180:BH199" si="27">IF(N180="zníž. prenesená",J180,0)</f>
        <v>0</v>
      </c>
      <c r="BI180" s="152">
        <f t="shared" ref="BI180:BI199" si="28">IF(N180="nulová",J180,0)</f>
        <v>0</v>
      </c>
      <c r="BJ180" s="13" t="s">
        <v>84</v>
      </c>
      <c r="BK180" s="152">
        <f t="shared" ref="BK180:BK199" si="29">ROUND(I180*H180,2)</f>
        <v>0</v>
      </c>
      <c r="BL180" s="13" t="s">
        <v>519</v>
      </c>
      <c r="BM180" s="151" t="s">
        <v>1103</v>
      </c>
    </row>
    <row r="181" spans="2:65" s="1" customFormat="1" ht="24.25" customHeight="1">
      <c r="B181" s="138"/>
      <c r="C181" s="153" t="s">
        <v>444</v>
      </c>
      <c r="D181" s="153" t="s">
        <v>236</v>
      </c>
      <c r="E181" s="154" t="s">
        <v>1104</v>
      </c>
      <c r="F181" s="155" t="s">
        <v>1105</v>
      </c>
      <c r="G181" s="156" t="s">
        <v>257</v>
      </c>
      <c r="H181" s="157">
        <v>13.3</v>
      </c>
      <c r="I181" s="158"/>
      <c r="J181" s="159">
        <f t="shared" si="20"/>
        <v>0</v>
      </c>
      <c r="K181" s="160"/>
      <c r="L181" s="161"/>
      <c r="M181" s="162" t="s">
        <v>1</v>
      </c>
      <c r="N181" s="163" t="s">
        <v>38</v>
      </c>
      <c r="P181" s="149">
        <f t="shared" si="21"/>
        <v>0</v>
      </c>
      <c r="Q181" s="149">
        <v>3.8700000000000002E-3</v>
      </c>
      <c r="R181" s="149">
        <f t="shared" si="22"/>
        <v>5.1471000000000003E-2</v>
      </c>
      <c r="S181" s="149">
        <v>0</v>
      </c>
      <c r="T181" s="150">
        <f t="shared" si="23"/>
        <v>0</v>
      </c>
      <c r="AR181" s="151" t="s">
        <v>972</v>
      </c>
      <c r="AT181" s="151" t="s">
        <v>236</v>
      </c>
      <c r="AU181" s="151" t="s">
        <v>84</v>
      </c>
      <c r="AY181" s="13" t="s">
        <v>193</v>
      </c>
      <c r="BE181" s="152">
        <f t="shared" si="24"/>
        <v>0</v>
      </c>
      <c r="BF181" s="152">
        <f t="shared" si="25"/>
        <v>0</v>
      </c>
      <c r="BG181" s="152">
        <f t="shared" si="26"/>
        <v>0</v>
      </c>
      <c r="BH181" s="152">
        <f t="shared" si="27"/>
        <v>0</v>
      </c>
      <c r="BI181" s="152">
        <f t="shared" si="28"/>
        <v>0</v>
      </c>
      <c r="BJ181" s="13" t="s">
        <v>84</v>
      </c>
      <c r="BK181" s="152">
        <f t="shared" si="29"/>
        <v>0</v>
      </c>
      <c r="BL181" s="13" t="s">
        <v>972</v>
      </c>
      <c r="BM181" s="151" t="s">
        <v>1106</v>
      </c>
    </row>
    <row r="182" spans="2:65" s="1" customFormat="1" ht="24.25" customHeight="1">
      <c r="B182" s="138"/>
      <c r="C182" s="139" t="s">
        <v>448</v>
      </c>
      <c r="D182" s="139" t="s">
        <v>195</v>
      </c>
      <c r="E182" s="140" t="s">
        <v>1107</v>
      </c>
      <c r="F182" s="141" t="s">
        <v>1108</v>
      </c>
      <c r="G182" s="142" t="s">
        <v>257</v>
      </c>
      <c r="H182" s="143">
        <v>8.9</v>
      </c>
      <c r="I182" s="144"/>
      <c r="J182" s="145">
        <f t="shared" si="20"/>
        <v>0</v>
      </c>
      <c r="K182" s="146"/>
      <c r="L182" s="28"/>
      <c r="M182" s="147" t="s">
        <v>1</v>
      </c>
      <c r="N182" s="148" t="s">
        <v>38</v>
      </c>
      <c r="P182" s="149">
        <f t="shared" si="21"/>
        <v>0</v>
      </c>
      <c r="Q182" s="149">
        <v>6.5729999999999996E-5</v>
      </c>
      <c r="R182" s="149">
        <f t="shared" si="22"/>
        <v>5.8499699999999997E-4</v>
      </c>
      <c r="S182" s="149">
        <v>0</v>
      </c>
      <c r="T182" s="150">
        <f t="shared" si="23"/>
        <v>0</v>
      </c>
      <c r="AR182" s="151" t="s">
        <v>519</v>
      </c>
      <c r="AT182" s="151" t="s">
        <v>195</v>
      </c>
      <c r="AU182" s="151" t="s">
        <v>84</v>
      </c>
      <c r="AY182" s="13" t="s">
        <v>193</v>
      </c>
      <c r="BE182" s="152">
        <f t="shared" si="24"/>
        <v>0</v>
      </c>
      <c r="BF182" s="152">
        <f t="shared" si="25"/>
        <v>0</v>
      </c>
      <c r="BG182" s="152">
        <f t="shared" si="26"/>
        <v>0</v>
      </c>
      <c r="BH182" s="152">
        <f t="shared" si="27"/>
        <v>0</v>
      </c>
      <c r="BI182" s="152">
        <f t="shared" si="28"/>
        <v>0</v>
      </c>
      <c r="BJ182" s="13" t="s">
        <v>84</v>
      </c>
      <c r="BK182" s="152">
        <f t="shared" si="29"/>
        <v>0</v>
      </c>
      <c r="BL182" s="13" t="s">
        <v>519</v>
      </c>
      <c r="BM182" s="151" t="s">
        <v>1109</v>
      </c>
    </row>
    <row r="183" spans="2:65" s="1" customFormat="1" ht="24.25" customHeight="1">
      <c r="B183" s="138"/>
      <c r="C183" s="153" t="s">
        <v>452</v>
      </c>
      <c r="D183" s="153" t="s">
        <v>236</v>
      </c>
      <c r="E183" s="154" t="s">
        <v>1110</v>
      </c>
      <c r="F183" s="155" t="s">
        <v>1111</v>
      </c>
      <c r="G183" s="156" t="s">
        <v>257</v>
      </c>
      <c r="H183" s="157">
        <v>8.9</v>
      </c>
      <c r="I183" s="158"/>
      <c r="J183" s="159">
        <f t="shared" si="20"/>
        <v>0</v>
      </c>
      <c r="K183" s="160"/>
      <c r="L183" s="161"/>
      <c r="M183" s="162" t="s">
        <v>1</v>
      </c>
      <c r="N183" s="163" t="s">
        <v>38</v>
      </c>
      <c r="P183" s="149">
        <f t="shared" si="21"/>
        <v>0</v>
      </c>
      <c r="Q183" s="149">
        <v>1.2699999999999999E-2</v>
      </c>
      <c r="R183" s="149">
        <f t="shared" si="22"/>
        <v>0.11303000000000001</v>
      </c>
      <c r="S183" s="149">
        <v>0</v>
      </c>
      <c r="T183" s="150">
        <f t="shared" si="23"/>
        <v>0</v>
      </c>
      <c r="AR183" s="151" t="s">
        <v>972</v>
      </c>
      <c r="AT183" s="151" t="s">
        <v>236</v>
      </c>
      <c r="AU183" s="151" t="s">
        <v>84</v>
      </c>
      <c r="AY183" s="13" t="s">
        <v>193</v>
      </c>
      <c r="BE183" s="152">
        <f t="shared" si="24"/>
        <v>0</v>
      </c>
      <c r="BF183" s="152">
        <f t="shared" si="25"/>
        <v>0</v>
      </c>
      <c r="BG183" s="152">
        <f t="shared" si="26"/>
        <v>0</v>
      </c>
      <c r="BH183" s="152">
        <f t="shared" si="27"/>
        <v>0</v>
      </c>
      <c r="BI183" s="152">
        <f t="shared" si="28"/>
        <v>0</v>
      </c>
      <c r="BJ183" s="13" t="s">
        <v>84</v>
      </c>
      <c r="BK183" s="152">
        <f t="shared" si="29"/>
        <v>0</v>
      </c>
      <c r="BL183" s="13" t="s">
        <v>972</v>
      </c>
      <c r="BM183" s="151" t="s">
        <v>1112</v>
      </c>
    </row>
    <row r="184" spans="2:65" s="1" customFormat="1" ht="24.25" customHeight="1">
      <c r="B184" s="138"/>
      <c r="C184" s="139" t="s">
        <v>457</v>
      </c>
      <c r="D184" s="139" t="s">
        <v>195</v>
      </c>
      <c r="E184" s="140" t="s">
        <v>1113</v>
      </c>
      <c r="F184" s="141" t="s">
        <v>1114</v>
      </c>
      <c r="G184" s="142" t="s">
        <v>257</v>
      </c>
      <c r="H184" s="143">
        <v>1.55</v>
      </c>
      <c r="I184" s="144"/>
      <c r="J184" s="145">
        <f t="shared" si="20"/>
        <v>0</v>
      </c>
      <c r="K184" s="146"/>
      <c r="L184" s="28"/>
      <c r="M184" s="147" t="s">
        <v>1</v>
      </c>
      <c r="N184" s="148" t="s">
        <v>38</v>
      </c>
      <c r="P184" s="149">
        <f t="shared" si="21"/>
        <v>0</v>
      </c>
      <c r="Q184" s="149">
        <v>1.1544000000000001E-4</v>
      </c>
      <c r="R184" s="149">
        <f t="shared" si="22"/>
        <v>1.7893200000000003E-4</v>
      </c>
      <c r="S184" s="149">
        <v>0</v>
      </c>
      <c r="T184" s="150">
        <f t="shared" si="23"/>
        <v>0</v>
      </c>
      <c r="AR184" s="151" t="s">
        <v>519</v>
      </c>
      <c r="AT184" s="151" t="s">
        <v>195</v>
      </c>
      <c r="AU184" s="151" t="s">
        <v>84</v>
      </c>
      <c r="AY184" s="13" t="s">
        <v>193</v>
      </c>
      <c r="BE184" s="152">
        <f t="shared" si="24"/>
        <v>0</v>
      </c>
      <c r="BF184" s="152">
        <f t="shared" si="25"/>
        <v>0</v>
      </c>
      <c r="BG184" s="152">
        <f t="shared" si="26"/>
        <v>0</v>
      </c>
      <c r="BH184" s="152">
        <f t="shared" si="27"/>
        <v>0</v>
      </c>
      <c r="BI184" s="152">
        <f t="shared" si="28"/>
        <v>0</v>
      </c>
      <c r="BJ184" s="13" t="s">
        <v>84</v>
      </c>
      <c r="BK184" s="152">
        <f t="shared" si="29"/>
        <v>0</v>
      </c>
      <c r="BL184" s="13" t="s">
        <v>519</v>
      </c>
      <c r="BM184" s="151" t="s">
        <v>1115</v>
      </c>
    </row>
    <row r="185" spans="2:65" s="1" customFormat="1" ht="24.25" customHeight="1">
      <c r="B185" s="138"/>
      <c r="C185" s="153" t="s">
        <v>461</v>
      </c>
      <c r="D185" s="153" t="s">
        <v>236</v>
      </c>
      <c r="E185" s="154" t="s">
        <v>1116</v>
      </c>
      <c r="F185" s="155" t="s">
        <v>1117</v>
      </c>
      <c r="G185" s="156" t="s">
        <v>257</v>
      </c>
      <c r="H185" s="157">
        <v>1.55</v>
      </c>
      <c r="I185" s="158"/>
      <c r="J185" s="159">
        <f t="shared" si="20"/>
        <v>0</v>
      </c>
      <c r="K185" s="160"/>
      <c r="L185" s="161"/>
      <c r="M185" s="162" t="s">
        <v>1</v>
      </c>
      <c r="N185" s="163" t="s">
        <v>38</v>
      </c>
      <c r="P185" s="149">
        <f t="shared" si="21"/>
        <v>0</v>
      </c>
      <c r="Q185" s="149">
        <v>2.6239999999999999E-2</v>
      </c>
      <c r="R185" s="149">
        <f t="shared" si="22"/>
        <v>4.0672E-2</v>
      </c>
      <c r="S185" s="149">
        <v>0</v>
      </c>
      <c r="T185" s="150">
        <f t="shared" si="23"/>
        <v>0</v>
      </c>
      <c r="AR185" s="151" t="s">
        <v>972</v>
      </c>
      <c r="AT185" s="151" t="s">
        <v>236</v>
      </c>
      <c r="AU185" s="151" t="s">
        <v>84</v>
      </c>
      <c r="AY185" s="13" t="s">
        <v>193</v>
      </c>
      <c r="BE185" s="152">
        <f t="shared" si="24"/>
        <v>0</v>
      </c>
      <c r="BF185" s="152">
        <f t="shared" si="25"/>
        <v>0</v>
      </c>
      <c r="BG185" s="152">
        <f t="shared" si="26"/>
        <v>0</v>
      </c>
      <c r="BH185" s="152">
        <f t="shared" si="27"/>
        <v>0</v>
      </c>
      <c r="BI185" s="152">
        <f t="shared" si="28"/>
        <v>0</v>
      </c>
      <c r="BJ185" s="13" t="s">
        <v>84</v>
      </c>
      <c r="BK185" s="152">
        <f t="shared" si="29"/>
        <v>0</v>
      </c>
      <c r="BL185" s="13" t="s">
        <v>972</v>
      </c>
      <c r="BM185" s="151" t="s">
        <v>1118</v>
      </c>
    </row>
    <row r="186" spans="2:65" s="1" customFormat="1" ht="24.25" customHeight="1">
      <c r="B186" s="138"/>
      <c r="C186" s="139" t="s">
        <v>465</v>
      </c>
      <c r="D186" s="139" t="s">
        <v>195</v>
      </c>
      <c r="E186" s="140" t="s">
        <v>1119</v>
      </c>
      <c r="F186" s="141" t="s">
        <v>1120</v>
      </c>
      <c r="G186" s="142" t="s">
        <v>257</v>
      </c>
      <c r="H186" s="143">
        <v>5</v>
      </c>
      <c r="I186" s="144"/>
      <c r="J186" s="145">
        <f t="shared" si="20"/>
        <v>0</v>
      </c>
      <c r="K186" s="146"/>
      <c r="L186" s="28"/>
      <c r="M186" s="147" t="s">
        <v>1</v>
      </c>
      <c r="N186" s="148" t="s">
        <v>38</v>
      </c>
      <c r="P186" s="149">
        <f t="shared" si="21"/>
        <v>0</v>
      </c>
      <c r="Q186" s="149">
        <v>3.8047999999999999E-4</v>
      </c>
      <c r="R186" s="149">
        <f t="shared" si="22"/>
        <v>1.9023999999999998E-3</v>
      </c>
      <c r="S186" s="149">
        <v>0</v>
      </c>
      <c r="T186" s="150">
        <f t="shared" si="23"/>
        <v>0</v>
      </c>
      <c r="AR186" s="151" t="s">
        <v>519</v>
      </c>
      <c r="AT186" s="151" t="s">
        <v>195</v>
      </c>
      <c r="AU186" s="151" t="s">
        <v>84</v>
      </c>
      <c r="AY186" s="13" t="s">
        <v>193</v>
      </c>
      <c r="BE186" s="152">
        <f t="shared" si="24"/>
        <v>0</v>
      </c>
      <c r="BF186" s="152">
        <f t="shared" si="25"/>
        <v>0</v>
      </c>
      <c r="BG186" s="152">
        <f t="shared" si="26"/>
        <v>0</v>
      </c>
      <c r="BH186" s="152">
        <f t="shared" si="27"/>
        <v>0</v>
      </c>
      <c r="BI186" s="152">
        <f t="shared" si="28"/>
        <v>0</v>
      </c>
      <c r="BJ186" s="13" t="s">
        <v>84</v>
      </c>
      <c r="BK186" s="152">
        <f t="shared" si="29"/>
        <v>0</v>
      </c>
      <c r="BL186" s="13" t="s">
        <v>519</v>
      </c>
      <c r="BM186" s="151" t="s">
        <v>1121</v>
      </c>
    </row>
    <row r="187" spans="2:65" s="1" customFormat="1" ht="33" customHeight="1">
      <c r="B187" s="138"/>
      <c r="C187" s="153" t="s">
        <v>469</v>
      </c>
      <c r="D187" s="153" t="s">
        <v>236</v>
      </c>
      <c r="E187" s="154" t="s">
        <v>1122</v>
      </c>
      <c r="F187" s="155" t="s">
        <v>1123</v>
      </c>
      <c r="G187" s="156" t="s">
        <v>257</v>
      </c>
      <c r="H187" s="157">
        <v>5</v>
      </c>
      <c r="I187" s="158"/>
      <c r="J187" s="159">
        <f t="shared" si="20"/>
        <v>0</v>
      </c>
      <c r="K187" s="160"/>
      <c r="L187" s="161"/>
      <c r="M187" s="162" t="s">
        <v>1</v>
      </c>
      <c r="N187" s="163" t="s">
        <v>38</v>
      </c>
      <c r="P187" s="149">
        <f t="shared" si="21"/>
        <v>0</v>
      </c>
      <c r="Q187" s="149">
        <v>8.4000000000000005E-2</v>
      </c>
      <c r="R187" s="149">
        <f t="shared" si="22"/>
        <v>0.42000000000000004</v>
      </c>
      <c r="S187" s="149">
        <v>0</v>
      </c>
      <c r="T187" s="150">
        <f t="shared" si="23"/>
        <v>0</v>
      </c>
      <c r="AR187" s="151" t="s">
        <v>972</v>
      </c>
      <c r="AT187" s="151" t="s">
        <v>236</v>
      </c>
      <c r="AU187" s="151" t="s">
        <v>84</v>
      </c>
      <c r="AY187" s="13" t="s">
        <v>193</v>
      </c>
      <c r="BE187" s="152">
        <f t="shared" si="24"/>
        <v>0</v>
      </c>
      <c r="BF187" s="152">
        <f t="shared" si="25"/>
        <v>0</v>
      </c>
      <c r="BG187" s="152">
        <f t="shared" si="26"/>
        <v>0</v>
      </c>
      <c r="BH187" s="152">
        <f t="shared" si="27"/>
        <v>0</v>
      </c>
      <c r="BI187" s="152">
        <f t="shared" si="28"/>
        <v>0</v>
      </c>
      <c r="BJ187" s="13" t="s">
        <v>84</v>
      </c>
      <c r="BK187" s="152">
        <f t="shared" si="29"/>
        <v>0</v>
      </c>
      <c r="BL187" s="13" t="s">
        <v>972</v>
      </c>
      <c r="BM187" s="151" t="s">
        <v>1124</v>
      </c>
    </row>
    <row r="188" spans="2:65" s="1" customFormat="1" ht="24.25" customHeight="1">
      <c r="B188" s="138"/>
      <c r="C188" s="139" t="s">
        <v>473</v>
      </c>
      <c r="D188" s="139" t="s">
        <v>195</v>
      </c>
      <c r="E188" s="140" t="s">
        <v>1125</v>
      </c>
      <c r="F188" s="141" t="s">
        <v>1126</v>
      </c>
      <c r="G188" s="142" t="s">
        <v>319</v>
      </c>
      <c r="H188" s="143">
        <v>6</v>
      </c>
      <c r="I188" s="144"/>
      <c r="J188" s="145">
        <f t="shared" si="20"/>
        <v>0</v>
      </c>
      <c r="K188" s="146"/>
      <c r="L188" s="28"/>
      <c r="M188" s="147" t="s">
        <v>1</v>
      </c>
      <c r="N188" s="148" t="s">
        <v>38</v>
      </c>
      <c r="P188" s="149">
        <f t="shared" si="21"/>
        <v>0</v>
      </c>
      <c r="Q188" s="149">
        <v>1.5191E-4</v>
      </c>
      <c r="R188" s="149">
        <f t="shared" si="22"/>
        <v>9.1146E-4</v>
      </c>
      <c r="S188" s="149">
        <v>0</v>
      </c>
      <c r="T188" s="150">
        <f t="shared" si="23"/>
        <v>0</v>
      </c>
      <c r="AR188" s="151" t="s">
        <v>519</v>
      </c>
      <c r="AT188" s="151" t="s">
        <v>195</v>
      </c>
      <c r="AU188" s="151" t="s">
        <v>84</v>
      </c>
      <c r="AY188" s="13" t="s">
        <v>193</v>
      </c>
      <c r="BE188" s="152">
        <f t="shared" si="24"/>
        <v>0</v>
      </c>
      <c r="BF188" s="152">
        <f t="shared" si="25"/>
        <v>0</v>
      </c>
      <c r="BG188" s="152">
        <f t="shared" si="26"/>
        <v>0</v>
      </c>
      <c r="BH188" s="152">
        <f t="shared" si="27"/>
        <v>0</v>
      </c>
      <c r="BI188" s="152">
        <f t="shared" si="28"/>
        <v>0</v>
      </c>
      <c r="BJ188" s="13" t="s">
        <v>84</v>
      </c>
      <c r="BK188" s="152">
        <f t="shared" si="29"/>
        <v>0</v>
      </c>
      <c r="BL188" s="13" t="s">
        <v>519</v>
      </c>
      <c r="BM188" s="151" t="s">
        <v>1127</v>
      </c>
    </row>
    <row r="189" spans="2:65" s="1" customFormat="1" ht="16.5" customHeight="1">
      <c r="B189" s="138"/>
      <c r="C189" s="153" t="s">
        <v>479</v>
      </c>
      <c r="D189" s="153" t="s">
        <v>236</v>
      </c>
      <c r="E189" s="154" t="s">
        <v>1128</v>
      </c>
      <c r="F189" s="155" t="s">
        <v>1129</v>
      </c>
      <c r="G189" s="156" t="s">
        <v>319</v>
      </c>
      <c r="H189" s="157">
        <v>5</v>
      </c>
      <c r="I189" s="158"/>
      <c r="J189" s="159">
        <f t="shared" si="20"/>
        <v>0</v>
      </c>
      <c r="K189" s="160"/>
      <c r="L189" s="161"/>
      <c r="M189" s="162" t="s">
        <v>1</v>
      </c>
      <c r="N189" s="163" t="s">
        <v>38</v>
      </c>
      <c r="P189" s="149">
        <f t="shared" si="21"/>
        <v>0</v>
      </c>
      <c r="Q189" s="149">
        <v>4.4999999999999999E-4</v>
      </c>
      <c r="R189" s="149">
        <f t="shared" si="22"/>
        <v>2.2499999999999998E-3</v>
      </c>
      <c r="S189" s="149">
        <v>0</v>
      </c>
      <c r="T189" s="150">
        <f t="shared" si="23"/>
        <v>0</v>
      </c>
      <c r="AR189" s="151" t="s">
        <v>972</v>
      </c>
      <c r="AT189" s="151" t="s">
        <v>236</v>
      </c>
      <c r="AU189" s="151" t="s">
        <v>84</v>
      </c>
      <c r="AY189" s="13" t="s">
        <v>193</v>
      </c>
      <c r="BE189" s="152">
        <f t="shared" si="24"/>
        <v>0</v>
      </c>
      <c r="BF189" s="152">
        <f t="shared" si="25"/>
        <v>0</v>
      </c>
      <c r="BG189" s="152">
        <f t="shared" si="26"/>
        <v>0</v>
      </c>
      <c r="BH189" s="152">
        <f t="shared" si="27"/>
        <v>0</v>
      </c>
      <c r="BI189" s="152">
        <f t="shared" si="28"/>
        <v>0</v>
      </c>
      <c r="BJ189" s="13" t="s">
        <v>84</v>
      </c>
      <c r="BK189" s="152">
        <f t="shared" si="29"/>
        <v>0</v>
      </c>
      <c r="BL189" s="13" t="s">
        <v>972</v>
      </c>
      <c r="BM189" s="151" t="s">
        <v>1130</v>
      </c>
    </row>
    <row r="190" spans="2:65" s="1" customFormat="1" ht="24.25" customHeight="1">
      <c r="B190" s="138"/>
      <c r="C190" s="153" t="s">
        <v>487</v>
      </c>
      <c r="D190" s="153" t="s">
        <v>236</v>
      </c>
      <c r="E190" s="154" t="s">
        <v>1131</v>
      </c>
      <c r="F190" s="155" t="s">
        <v>1132</v>
      </c>
      <c r="G190" s="156" t="s">
        <v>319</v>
      </c>
      <c r="H190" s="157">
        <v>1</v>
      </c>
      <c r="I190" s="158"/>
      <c r="J190" s="159">
        <f t="shared" si="20"/>
        <v>0</v>
      </c>
      <c r="K190" s="160"/>
      <c r="L190" s="161"/>
      <c r="M190" s="162" t="s">
        <v>1</v>
      </c>
      <c r="N190" s="163" t="s">
        <v>38</v>
      </c>
      <c r="P190" s="149">
        <f t="shared" si="21"/>
        <v>0</v>
      </c>
      <c r="Q190" s="149">
        <v>4.6999999999999999E-4</v>
      </c>
      <c r="R190" s="149">
        <f t="shared" si="22"/>
        <v>4.6999999999999999E-4</v>
      </c>
      <c r="S190" s="149">
        <v>0</v>
      </c>
      <c r="T190" s="150">
        <f t="shared" si="23"/>
        <v>0</v>
      </c>
      <c r="AR190" s="151" t="s">
        <v>972</v>
      </c>
      <c r="AT190" s="151" t="s">
        <v>236</v>
      </c>
      <c r="AU190" s="151" t="s">
        <v>84</v>
      </c>
      <c r="AY190" s="13" t="s">
        <v>193</v>
      </c>
      <c r="BE190" s="152">
        <f t="shared" si="24"/>
        <v>0</v>
      </c>
      <c r="BF190" s="152">
        <f t="shared" si="25"/>
        <v>0</v>
      </c>
      <c r="BG190" s="152">
        <f t="shared" si="26"/>
        <v>0</v>
      </c>
      <c r="BH190" s="152">
        <f t="shared" si="27"/>
        <v>0</v>
      </c>
      <c r="BI190" s="152">
        <f t="shared" si="28"/>
        <v>0</v>
      </c>
      <c r="BJ190" s="13" t="s">
        <v>84</v>
      </c>
      <c r="BK190" s="152">
        <f t="shared" si="29"/>
        <v>0</v>
      </c>
      <c r="BL190" s="13" t="s">
        <v>972</v>
      </c>
      <c r="BM190" s="151" t="s">
        <v>1133</v>
      </c>
    </row>
    <row r="191" spans="2:65" s="1" customFormat="1" ht="16.5" customHeight="1">
      <c r="B191" s="138"/>
      <c r="C191" s="139" t="s">
        <v>491</v>
      </c>
      <c r="D191" s="139" t="s">
        <v>195</v>
      </c>
      <c r="E191" s="140" t="s">
        <v>1134</v>
      </c>
      <c r="F191" s="141" t="s">
        <v>1135</v>
      </c>
      <c r="G191" s="142" t="s">
        <v>1136</v>
      </c>
      <c r="H191" s="143">
        <v>7</v>
      </c>
      <c r="I191" s="144"/>
      <c r="J191" s="145">
        <f t="shared" si="20"/>
        <v>0</v>
      </c>
      <c r="K191" s="146"/>
      <c r="L191" s="28"/>
      <c r="M191" s="147" t="s">
        <v>1</v>
      </c>
      <c r="N191" s="148" t="s">
        <v>38</v>
      </c>
      <c r="P191" s="149">
        <f t="shared" si="21"/>
        <v>0</v>
      </c>
      <c r="Q191" s="149">
        <v>0</v>
      </c>
      <c r="R191" s="149">
        <f t="shared" si="22"/>
        <v>0</v>
      </c>
      <c r="S191" s="149">
        <v>0</v>
      </c>
      <c r="T191" s="150">
        <f t="shared" si="23"/>
        <v>0</v>
      </c>
      <c r="AR191" s="151" t="s">
        <v>519</v>
      </c>
      <c r="AT191" s="151" t="s">
        <v>195</v>
      </c>
      <c r="AU191" s="151" t="s">
        <v>84</v>
      </c>
      <c r="AY191" s="13" t="s">
        <v>193</v>
      </c>
      <c r="BE191" s="152">
        <f t="shared" si="24"/>
        <v>0</v>
      </c>
      <c r="BF191" s="152">
        <f t="shared" si="25"/>
        <v>0</v>
      </c>
      <c r="BG191" s="152">
        <f t="shared" si="26"/>
        <v>0</v>
      </c>
      <c r="BH191" s="152">
        <f t="shared" si="27"/>
        <v>0</v>
      </c>
      <c r="BI191" s="152">
        <f t="shared" si="28"/>
        <v>0</v>
      </c>
      <c r="BJ191" s="13" t="s">
        <v>84</v>
      </c>
      <c r="BK191" s="152">
        <f t="shared" si="29"/>
        <v>0</v>
      </c>
      <c r="BL191" s="13" t="s">
        <v>519</v>
      </c>
      <c r="BM191" s="151" t="s">
        <v>1137</v>
      </c>
    </row>
    <row r="192" spans="2:65" s="1" customFormat="1" ht="16.5" customHeight="1">
      <c r="B192" s="138"/>
      <c r="C192" s="153" t="s">
        <v>495</v>
      </c>
      <c r="D192" s="153" t="s">
        <v>236</v>
      </c>
      <c r="E192" s="154" t="s">
        <v>1138</v>
      </c>
      <c r="F192" s="155" t="s">
        <v>1139</v>
      </c>
      <c r="G192" s="156" t="s">
        <v>319</v>
      </c>
      <c r="H192" s="157">
        <v>7</v>
      </c>
      <c r="I192" s="158"/>
      <c r="J192" s="159">
        <f t="shared" si="20"/>
        <v>0</v>
      </c>
      <c r="K192" s="160"/>
      <c r="L192" s="161"/>
      <c r="M192" s="162" t="s">
        <v>1</v>
      </c>
      <c r="N192" s="163" t="s">
        <v>38</v>
      </c>
      <c r="P192" s="149">
        <f t="shared" si="21"/>
        <v>0</v>
      </c>
      <c r="Q192" s="149">
        <v>2.7899999999999999E-3</v>
      </c>
      <c r="R192" s="149">
        <f t="shared" si="22"/>
        <v>1.9529999999999999E-2</v>
      </c>
      <c r="S192" s="149">
        <v>0</v>
      </c>
      <c r="T192" s="150">
        <f t="shared" si="23"/>
        <v>0</v>
      </c>
      <c r="AR192" s="151" t="s">
        <v>972</v>
      </c>
      <c r="AT192" s="151" t="s">
        <v>236</v>
      </c>
      <c r="AU192" s="151" t="s">
        <v>84</v>
      </c>
      <c r="AY192" s="13" t="s">
        <v>193</v>
      </c>
      <c r="BE192" s="152">
        <f t="shared" si="24"/>
        <v>0</v>
      </c>
      <c r="BF192" s="152">
        <f t="shared" si="25"/>
        <v>0</v>
      </c>
      <c r="BG192" s="152">
        <f t="shared" si="26"/>
        <v>0</v>
      </c>
      <c r="BH192" s="152">
        <f t="shared" si="27"/>
        <v>0</v>
      </c>
      <c r="BI192" s="152">
        <f t="shared" si="28"/>
        <v>0</v>
      </c>
      <c r="BJ192" s="13" t="s">
        <v>84</v>
      </c>
      <c r="BK192" s="152">
        <f t="shared" si="29"/>
        <v>0</v>
      </c>
      <c r="BL192" s="13" t="s">
        <v>972</v>
      </c>
      <c r="BM192" s="151" t="s">
        <v>1140</v>
      </c>
    </row>
    <row r="193" spans="2:65" s="1" customFormat="1" ht="16.5" customHeight="1">
      <c r="B193" s="138"/>
      <c r="C193" s="139" t="s">
        <v>499</v>
      </c>
      <c r="D193" s="139" t="s">
        <v>195</v>
      </c>
      <c r="E193" s="140" t="s">
        <v>1141</v>
      </c>
      <c r="F193" s="141" t="s">
        <v>1142</v>
      </c>
      <c r="G193" s="142" t="s">
        <v>1136</v>
      </c>
      <c r="H193" s="143">
        <v>10</v>
      </c>
      <c r="I193" s="144"/>
      <c r="J193" s="145">
        <f t="shared" si="20"/>
        <v>0</v>
      </c>
      <c r="K193" s="146"/>
      <c r="L193" s="28"/>
      <c r="M193" s="147" t="s">
        <v>1</v>
      </c>
      <c r="N193" s="148" t="s">
        <v>38</v>
      </c>
      <c r="P193" s="149">
        <f t="shared" si="21"/>
        <v>0</v>
      </c>
      <c r="Q193" s="149">
        <v>0</v>
      </c>
      <c r="R193" s="149">
        <f t="shared" si="22"/>
        <v>0</v>
      </c>
      <c r="S193" s="149">
        <v>0</v>
      </c>
      <c r="T193" s="150">
        <f t="shared" si="23"/>
        <v>0</v>
      </c>
      <c r="AR193" s="151" t="s">
        <v>519</v>
      </c>
      <c r="AT193" s="151" t="s">
        <v>195</v>
      </c>
      <c r="AU193" s="151" t="s">
        <v>84</v>
      </c>
      <c r="AY193" s="13" t="s">
        <v>193</v>
      </c>
      <c r="BE193" s="152">
        <f t="shared" si="24"/>
        <v>0</v>
      </c>
      <c r="BF193" s="152">
        <f t="shared" si="25"/>
        <v>0</v>
      </c>
      <c r="BG193" s="152">
        <f t="shared" si="26"/>
        <v>0</v>
      </c>
      <c r="BH193" s="152">
        <f t="shared" si="27"/>
        <v>0</v>
      </c>
      <c r="BI193" s="152">
        <f t="shared" si="28"/>
        <v>0</v>
      </c>
      <c r="BJ193" s="13" t="s">
        <v>84</v>
      </c>
      <c r="BK193" s="152">
        <f t="shared" si="29"/>
        <v>0</v>
      </c>
      <c r="BL193" s="13" t="s">
        <v>519</v>
      </c>
      <c r="BM193" s="151" t="s">
        <v>1143</v>
      </c>
    </row>
    <row r="194" spans="2:65" s="1" customFormat="1" ht="24.25" customHeight="1">
      <c r="B194" s="138"/>
      <c r="C194" s="153" t="s">
        <v>503</v>
      </c>
      <c r="D194" s="153" t="s">
        <v>236</v>
      </c>
      <c r="E194" s="154" t="s">
        <v>1144</v>
      </c>
      <c r="F194" s="155" t="s">
        <v>1145</v>
      </c>
      <c r="G194" s="156" t="s">
        <v>319</v>
      </c>
      <c r="H194" s="157">
        <v>10</v>
      </c>
      <c r="I194" s="158"/>
      <c r="J194" s="159">
        <f t="shared" si="20"/>
        <v>0</v>
      </c>
      <c r="K194" s="160"/>
      <c r="L194" s="161"/>
      <c r="M194" s="162" t="s">
        <v>1</v>
      </c>
      <c r="N194" s="163" t="s">
        <v>38</v>
      </c>
      <c r="P194" s="149">
        <f t="shared" si="21"/>
        <v>0</v>
      </c>
      <c r="Q194" s="149">
        <v>5.0200000000000002E-3</v>
      </c>
      <c r="R194" s="149">
        <f t="shared" si="22"/>
        <v>5.0200000000000002E-2</v>
      </c>
      <c r="S194" s="149">
        <v>0</v>
      </c>
      <c r="T194" s="150">
        <f t="shared" si="23"/>
        <v>0</v>
      </c>
      <c r="AR194" s="151" t="s">
        <v>972</v>
      </c>
      <c r="AT194" s="151" t="s">
        <v>236</v>
      </c>
      <c r="AU194" s="151" t="s">
        <v>84</v>
      </c>
      <c r="AY194" s="13" t="s">
        <v>193</v>
      </c>
      <c r="BE194" s="152">
        <f t="shared" si="24"/>
        <v>0</v>
      </c>
      <c r="BF194" s="152">
        <f t="shared" si="25"/>
        <v>0</v>
      </c>
      <c r="BG194" s="152">
        <f t="shared" si="26"/>
        <v>0</v>
      </c>
      <c r="BH194" s="152">
        <f t="shared" si="27"/>
        <v>0</v>
      </c>
      <c r="BI194" s="152">
        <f t="shared" si="28"/>
        <v>0</v>
      </c>
      <c r="BJ194" s="13" t="s">
        <v>84</v>
      </c>
      <c r="BK194" s="152">
        <f t="shared" si="29"/>
        <v>0</v>
      </c>
      <c r="BL194" s="13" t="s">
        <v>972</v>
      </c>
      <c r="BM194" s="151" t="s">
        <v>1146</v>
      </c>
    </row>
    <row r="195" spans="2:65" s="1" customFormat="1" ht="16.5" customHeight="1">
      <c r="B195" s="138"/>
      <c r="C195" s="139" t="s">
        <v>507</v>
      </c>
      <c r="D195" s="139" t="s">
        <v>195</v>
      </c>
      <c r="E195" s="140" t="s">
        <v>1147</v>
      </c>
      <c r="F195" s="141" t="s">
        <v>1148</v>
      </c>
      <c r="G195" s="142" t="s">
        <v>1136</v>
      </c>
      <c r="H195" s="143">
        <v>4</v>
      </c>
      <c r="I195" s="144"/>
      <c r="J195" s="145">
        <f t="shared" si="20"/>
        <v>0</v>
      </c>
      <c r="K195" s="146"/>
      <c r="L195" s="28"/>
      <c r="M195" s="147" t="s">
        <v>1</v>
      </c>
      <c r="N195" s="148" t="s">
        <v>38</v>
      </c>
      <c r="P195" s="149">
        <f t="shared" si="21"/>
        <v>0</v>
      </c>
      <c r="Q195" s="149">
        <v>0</v>
      </c>
      <c r="R195" s="149">
        <f t="shared" si="22"/>
        <v>0</v>
      </c>
      <c r="S195" s="149">
        <v>0</v>
      </c>
      <c r="T195" s="150">
        <f t="shared" si="23"/>
        <v>0</v>
      </c>
      <c r="AR195" s="151" t="s">
        <v>519</v>
      </c>
      <c r="AT195" s="151" t="s">
        <v>195</v>
      </c>
      <c r="AU195" s="151" t="s">
        <v>84</v>
      </c>
      <c r="AY195" s="13" t="s">
        <v>193</v>
      </c>
      <c r="BE195" s="152">
        <f t="shared" si="24"/>
        <v>0</v>
      </c>
      <c r="BF195" s="152">
        <f t="shared" si="25"/>
        <v>0</v>
      </c>
      <c r="BG195" s="152">
        <f t="shared" si="26"/>
        <v>0</v>
      </c>
      <c r="BH195" s="152">
        <f t="shared" si="27"/>
        <v>0</v>
      </c>
      <c r="BI195" s="152">
        <f t="shared" si="28"/>
        <v>0</v>
      </c>
      <c r="BJ195" s="13" t="s">
        <v>84</v>
      </c>
      <c r="BK195" s="152">
        <f t="shared" si="29"/>
        <v>0</v>
      </c>
      <c r="BL195" s="13" t="s">
        <v>519</v>
      </c>
      <c r="BM195" s="151" t="s">
        <v>1149</v>
      </c>
    </row>
    <row r="196" spans="2:65" s="1" customFormat="1" ht="24.25" customHeight="1">
      <c r="B196" s="138"/>
      <c r="C196" s="153" t="s">
        <v>511</v>
      </c>
      <c r="D196" s="153" t="s">
        <v>236</v>
      </c>
      <c r="E196" s="154" t="s">
        <v>1150</v>
      </c>
      <c r="F196" s="155" t="s">
        <v>1151</v>
      </c>
      <c r="G196" s="156" t="s">
        <v>319</v>
      </c>
      <c r="H196" s="157">
        <v>4</v>
      </c>
      <c r="I196" s="158"/>
      <c r="J196" s="159">
        <f t="shared" si="20"/>
        <v>0</v>
      </c>
      <c r="K196" s="160"/>
      <c r="L196" s="161"/>
      <c r="M196" s="162" t="s">
        <v>1</v>
      </c>
      <c r="N196" s="163" t="s">
        <v>38</v>
      </c>
      <c r="P196" s="149">
        <f t="shared" si="21"/>
        <v>0</v>
      </c>
      <c r="Q196" s="149">
        <v>8.2400000000000008E-3</v>
      </c>
      <c r="R196" s="149">
        <f t="shared" si="22"/>
        <v>3.2960000000000003E-2</v>
      </c>
      <c r="S196" s="149">
        <v>0</v>
      </c>
      <c r="T196" s="150">
        <f t="shared" si="23"/>
        <v>0</v>
      </c>
      <c r="AR196" s="151" t="s">
        <v>972</v>
      </c>
      <c r="AT196" s="151" t="s">
        <v>236</v>
      </c>
      <c r="AU196" s="151" t="s">
        <v>84</v>
      </c>
      <c r="AY196" s="13" t="s">
        <v>193</v>
      </c>
      <c r="BE196" s="152">
        <f t="shared" si="24"/>
        <v>0</v>
      </c>
      <c r="BF196" s="152">
        <f t="shared" si="25"/>
        <v>0</v>
      </c>
      <c r="BG196" s="152">
        <f t="shared" si="26"/>
        <v>0</v>
      </c>
      <c r="BH196" s="152">
        <f t="shared" si="27"/>
        <v>0</v>
      </c>
      <c r="BI196" s="152">
        <f t="shared" si="28"/>
        <v>0</v>
      </c>
      <c r="BJ196" s="13" t="s">
        <v>84</v>
      </c>
      <c r="BK196" s="152">
        <f t="shared" si="29"/>
        <v>0</v>
      </c>
      <c r="BL196" s="13" t="s">
        <v>972</v>
      </c>
      <c r="BM196" s="151" t="s">
        <v>1152</v>
      </c>
    </row>
    <row r="197" spans="2:65" s="1" customFormat="1" ht="16.5" customHeight="1">
      <c r="B197" s="138"/>
      <c r="C197" s="139" t="s">
        <v>515</v>
      </c>
      <c r="D197" s="139" t="s">
        <v>195</v>
      </c>
      <c r="E197" s="140" t="s">
        <v>1153</v>
      </c>
      <c r="F197" s="141" t="s">
        <v>1154</v>
      </c>
      <c r="G197" s="142" t="s">
        <v>1136</v>
      </c>
      <c r="H197" s="143">
        <v>3</v>
      </c>
      <c r="I197" s="144"/>
      <c r="J197" s="145">
        <f t="shared" si="20"/>
        <v>0</v>
      </c>
      <c r="K197" s="146"/>
      <c r="L197" s="28"/>
      <c r="M197" s="147" t="s">
        <v>1</v>
      </c>
      <c r="N197" s="148" t="s">
        <v>38</v>
      </c>
      <c r="P197" s="149">
        <f t="shared" si="21"/>
        <v>0</v>
      </c>
      <c r="Q197" s="149">
        <v>0</v>
      </c>
      <c r="R197" s="149">
        <f t="shared" si="22"/>
        <v>0</v>
      </c>
      <c r="S197" s="149">
        <v>0</v>
      </c>
      <c r="T197" s="150">
        <f t="shared" si="23"/>
        <v>0</v>
      </c>
      <c r="AR197" s="151" t="s">
        <v>519</v>
      </c>
      <c r="AT197" s="151" t="s">
        <v>195</v>
      </c>
      <c r="AU197" s="151" t="s">
        <v>84</v>
      </c>
      <c r="AY197" s="13" t="s">
        <v>193</v>
      </c>
      <c r="BE197" s="152">
        <f t="shared" si="24"/>
        <v>0</v>
      </c>
      <c r="BF197" s="152">
        <f t="shared" si="25"/>
        <v>0</v>
      </c>
      <c r="BG197" s="152">
        <f t="shared" si="26"/>
        <v>0</v>
      </c>
      <c r="BH197" s="152">
        <f t="shared" si="27"/>
        <v>0</v>
      </c>
      <c r="BI197" s="152">
        <f t="shared" si="28"/>
        <v>0</v>
      </c>
      <c r="BJ197" s="13" t="s">
        <v>84</v>
      </c>
      <c r="BK197" s="152">
        <f t="shared" si="29"/>
        <v>0</v>
      </c>
      <c r="BL197" s="13" t="s">
        <v>519</v>
      </c>
      <c r="BM197" s="151" t="s">
        <v>1155</v>
      </c>
    </row>
    <row r="198" spans="2:65" s="1" customFormat="1" ht="37.75" customHeight="1">
      <c r="B198" s="138"/>
      <c r="C198" s="153" t="s">
        <v>519</v>
      </c>
      <c r="D198" s="153" t="s">
        <v>236</v>
      </c>
      <c r="E198" s="154" t="s">
        <v>1156</v>
      </c>
      <c r="F198" s="155" t="s">
        <v>1157</v>
      </c>
      <c r="G198" s="156" t="s">
        <v>319</v>
      </c>
      <c r="H198" s="157">
        <v>2</v>
      </c>
      <c r="I198" s="158"/>
      <c r="J198" s="159">
        <f t="shared" si="20"/>
        <v>0</v>
      </c>
      <c r="K198" s="160"/>
      <c r="L198" s="161"/>
      <c r="M198" s="162" t="s">
        <v>1</v>
      </c>
      <c r="N198" s="163" t="s">
        <v>38</v>
      </c>
      <c r="P198" s="149">
        <f t="shared" si="21"/>
        <v>0</v>
      </c>
      <c r="Q198" s="149">
        <v>4.2999999999999997E-2</v>
      </c>
      <c r="R198" s="149">
        <f t="shared" si="22"/>
        <v>8.5999999999999993E-2</v>
      </c>
      <c r="S198" s="149">
        <v>0</v>
      </c>
      <c r="T198" s="150">
        <f t="shared" si="23"/>
        <v>0</v>
      </c>
      <c r="AR198" s="151" t="s">
        <v>972</v>
      </c>
      <c r="AT198" s="151" t="s">
        <v>236</v>
      </c>
      <c r="AU198" s="151" t="s">
        <v>84</v>
      </c>
      <c r="AY198" s="13" t="s">
        <v>193</v>
      </c>
      <c r="BE198" s="152">
        <f t="shared" si="24"/>
        <v>0</v>
      </c>
      <c r="BF198" s="152">
        <f t="shared" si="25"/>
        <v>0</v>
      </c>
      <c r="BG198" s="152">
        <f t="shared" si="26"/>
        <v>0</v>
      </c>
      <c r="BH198" s="152">
        <f t="shared" si="27"/>
        <v>0</v>
      </c>
      <c r="BI198" s="152">
        <f t="shared" si="28"/>
        <v>0</v>
      </c>
      <c r="BJ198" s="13" t="s">
        <v>84</v>
      </c>
      <c r="BK198" s="152">
        <f t="shared" si="29"/>
        <v>0</v>
      </c>
      <c r="BL198" s="13" t="s">
        <v>972</v>
      </c>
      <c r="BM198" s="151" t="s">
        <v>1158</v>
      </c>
    </row>
    <row r="199" spans="2:65" s="1" customFormat="1" ht="16.5" customHeight="1">
      <c r="B199" s="138"/>
      <c r="C199" s="153" t="s">
        <v>525</v>
      </c>
      <c r="D199" s="153" t="s">
        <v>236</v>
      </c>
      <c r="E199" s="154" t="s">
        <v>1159</v>
      </c>
      <c r="F199" s="155" t="s">
        <v>1160</v>
      </c>
      <c r="G199" s="156" t="s">
        <v>319</v>
      </c>
      <c r="H199" s="157">
        <v>1</v>
      </c>
      <c r="I199" s="158"/>
      <c r="J199" s="159">
        <f t="shared" si="20"/>
        <v>0</v>
      </c>
      <c r="K199" s="160"/>
      <c r="L199" s="161"/>
      <c r="M199" s="170" t="s">
        <v>1</v>
      </c>
      <c r="N199" s="171" t="s">
        <v>38</v>
      </c>
      <c r="O199" s="166"/>
      <c r="P199" s="167">
        <f t="shared" si="21"/>
        <v>0</v>
      </c>
      <c r="Q199" s="167">
        <v>6.3E-2</v>
      </c>
      <c r="R199" s="167">
        <f t="shared" si="22"/>
        <v>6.3E-2</v>
      </c>
      <c r="S199" s="167">
        <v>0</v>
      </c>
      <c r="T199" s="168">
        <f t="shared" si="23"/>
        <v>0</v>
      </c>
      <c r="AR199" s="151" t="s">
        <v>972</v>
      </c>
      <c r="AT199" s="151" t="s">
        <v>236</v>
      </c>
      <c r="AU199" s="151" t="s">
        <v>84</v>
      </c>
      <c r="AY199" s="13" t="s">
        <v>193</v>
      </c>
      <c r="BE199" s="152">
        <f t="shared" si="24"/>
        <v>0</v>
      </c>
      <c r="BF199" s="152">
        <f t="shared" si="25"/>
        <v>0</v>
      </c>
      <c r="BG199" s="152">
        <f t="shared" si="26"/>
        <v>0</v>
      </c>
      <c r="BH199" s="152">
        <f t="shared" si="27"/>
        <v>0</v>
      </c>
      <c r="BI199" s="152">
        <f t="shared" si="28"/>
        <v>0</v>
      </c>
      <c r="BJ199" s="13" t="s">
        <v>84</v>
      </c>
      <c r="BK199" s="152">
        <f t="shared" si="29"/>
        <v>0</v>
      </c>
      <c r="BL199" s="13" t="s">
        <v>972</v>
      </c>
      <c r="BM199" s="151" t="s">
        <v>1161</v>
      </c>
    </row>
    <row r="200" spans="2:65" s="1" customFormat="1" ht="7" customHeight="1">
      <c r="B200" s="43"/>
      <c r="C200" s="44"/>
      <c r="D200" s="44"/>
      <c r="E200" s="44"/>
      <c r="F200" s="44"/>
      <c r="G200" s="44"/>
      <c r="H200" s="44"/>
      <c r="I200" s="44"/>
      <c r="J200" s="44"/>
      <c r="K200" s="44"/>
      <c r="L200" s="28"/>
    </row>
  </sheetData>
  <autoFilter ref="C126:K199" xr:uid="{00000000-0009-0000-0000-000004000000}"/>
  <mergeCells count="12">
    <mergeCell ref="E119:H119"/>
    <mergeCell ref="L2:V2"/>
    <mergeCell ref="E85:H85"/>
    <mergeCell ref="E87:H87"/>
    <mergeCell ref="E89:H89"/>
    <mergeCell ref="E115:H115"/>
    <mergeCell ref="E117:H117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2:BM215"/>
  <sheetViews>
    <sheetView showGridLines="0" workbookViewId="0">
      <selection activeCell="Y50" sqref="Y50"/>
    </sheetView>
  </sheetViews>
  <sheetFormatPr baseColWidth="10" defaultRowHeight="11"/>
  <cols>
    <col min="1" max="1" width="8.25" customWidth="1"/>
    <col min="2" max="2" width="1.25" customWidth="1"/>
    <col min="3" max="4" width="4.25" customWidth="1"/>
    <col min="5" max="5" width="17.25" customWidth="1"/>
    <col min="6" max="6" width="50.75" customWidth="1"/>
    <col min="7" max="7" width="7.5" customWidth="1"/>
    <col min="8" max="8" width="14" customWidth="1"/>
    <col min="9" max="9" width="15.75" customWidth="1"/>
    <col min="10" max="10" width="22.25" customWidth="1"/>
    <col min="11" max="11" width="22.25" hidden="1" customWidth="1"/>
    <col min="12" max="12" width="9.25" customWidth="1"/>
    <col min="13" max="13" width="10.75" hidden="1" customWidth="1"/>
    <col min="14" max="14" width="9.25" hidden="1"/>
    <col min="15" max="20" width="14.25" hidden="1" customWidth="1"/>
    <col min="21" max="21" width="16.25" hidden="1" customWidth="1"/>
    <col min="22" max="22" width="12.25" customWidth="1"/>
    <col min="23" max="23" width="16.25" customWidth="1"/>
    <col min="24" max="24" width="12.25" customWidth="1"/>
    <col min="25" max="25" width="15" customWidth="1"/>
    <col min="26" max="26" width="11" customWidth="1"/>
    <col min="27" max="27" width="15" customWidth="1"/>
    <col min="28" max="28" width="16.25" customWidth="1"/>
    <col min="29" max="29" width="11" customWidth="1"/>
    <col min="30" max="30" width="15" customWidth="1"/>
    <col min="31" max="31" width="16.25" customWidth="1"/>
    <col min="44" max="65" width="9.25" hidden="1"/>
  </cols>
  <sheetData>
    <row r="2" spans="2:46" ht="37" customHeight="1">
      <c r="L2" s="210" t="s">
        <v>5</v>
      </c>
      <c r="M2" s="211"/>
      <c r="N2" s="211"/>
      <c r="O2" s="211"/>
      <c r="P2" s="211"/>
      <c r="Q2" s="211"/>
      <c r="R2" s="211"/>
      <c r="S2" s="211"/>
      <c r="T2" s="211"/>
      <c r="U2" s="211"/>
      <c r="V2" s="211"/>
      <c r="AT2" s="13" t="s">
        <v>97</v>
      </c>
    </row>
    <row r="3" spans="2:46" ht="7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72</v>
      </c>
    </row>
    <row r="4" spans="2:46" ht="25" customHeight="1">
      <c r="B4" s="16"/>
      <c r="D4" s="17" t="s">
        <v>166</v>
      </c>
      <c r="L4" s="16"/>
      <c r="M4" s="92" t="s">
        <v>9</v>
      </c>
      <c r="AT4" s="13" t="s">
        <v>3</v>
      </c>
    </row>
    <row r="5" spans="2:46" ht="7" customHeight="1">
      <c r="B5" s="16"/>
      <c r="L5" s="16"/>
    </row>
    <row r="6" spans="2:46" ht="12" customHeight="1">
      <c r="B6" s="16"/>
      <c r="D6" s="23" t="s">
        <v>15</v>
      </c>
      <c r="L6" s="16"/>
    </row>
    <row r="7" spans="2:46" ht="16.5" customHeight="1">
      <c r="B7" s="16"/>
      <c r="E7" s="231" t="str">
        <f>'Rekapitulácia stavby'!K6</f>
        <v>Rokycany - Infraštruktúra, 100 Zásobovanie vodou</v>
      </c>
      <c r="F7" s="232"/>
      <c r="G7" s="232"/>
      <c r="H7" s="232"/>
      <c r="L7" s="16"/>
    </row>
    <row r="8" spans="2:46" ht="12" customHeight="1">
      <c r="B8" s="16"/>
      <c r="D8" s="23" t="s">
        <v>167</v>
      </c>
      <c r="L8" s="16"/>
    </row>
    <row r="9" spans="2:46" s="1" customFormat="1" ht="16.5" customHeight="1">
      <c r="B9" s="28"/>
      <c r="E9" s="231" t="s">
        <v>168</v>
      </c>
      <c r="F9" s="230"/>
      <c r="G9" s="230"/>
      <c r="H9" s="230"/>
      <c r="L9" s="28"/>
    </row>
    <row r="10" spans="2:46" s="1" customFormat="1" ht="12" customHeight="1">
      <c r="B10" s="28"/>
      <c r="D10" s="23" t="s">
        <v>169</v>
      </c>
      <c r="L10" s="28"/>
    </row>
    <row r="11" spans="2:46" s="1" customFormat="1" ht="16.5" customHeight="1">
      <c r="B11" s="28"/>
      <c r="E11" s="187" t="s">
        <v>1162</v>
      </c>
      <c r="F11" s="230"/>
      <c r="G11" s="230"/>
      <c r="H11" s="230"/>
      <c r="L11" s="28"/>
    </row>
    <row r="12" spans="2:46" s="1" customFormat="1">
      <c r="B12" s="28"/>
      <c r="L12" s="28"/>
    </row>
    <row r="13" spans="2:46" s="1" customFormat="1" ht="12" customHeight="1">
      <c r="B13" s="28"/>
      <c r="D13" s="23" t="s">
        <v>17</v>
      </c>
      <c r="F13" s="21" t="s">
        <v>1</v>
      </c>
      <c r="I13" s="23" t="s">
        <v>18</v>
      </c>
      <c r="J13" s="21" t="s">
        <v>1</v>
      </c>
      <c r="L13" s="28"/>
    </row>
    <row r="14" spans="2:46" s="1" customFormat="1" ht="12" customHeight="1">
      <c r="B14" s="28"/>
      <c r="D14" s="23" t="s">
        <v>19</v>
      </c>
      <c r="F14" s="21" t="s">
        <v>20</v>
      </c>
      <c r="I14" s="23" t="s">
        <v>21</v>
      </c>
      <c r="J14" s="51" t="str">
        <f>'Rekapitulácia stavby'!AN8</f>
        <v>Vyplň údaj</v>
      </c>
      <c r="L14" s="28"/>
    </row>
    <row r="15" spans="2:46" s="1" customFormat="1" ht="10.75" customHeight="1">
      <c r="B15" s="28"/>
      <c r="L15" s="28"/>
    </row>
    <row r="16" spans="2:46" s="1" customFormat="1" ht="12" customHeight="1">
      <c r="B16" s="28"/>
      <c r="D16" s="23" t="s">
        <v>22</v>
      </c>
      <c r="I16" s="23" t="s">
        <v>23</v>
      </c>
      <c r="J16" s="21" t="str">
        <f>IF('Rekapitulácia stavby'!AN10="","",'Rekapitulácia stavby'!AN10)</f>
        <v/>
      </c>
      <c r="L16" s="28"/>
    </row>
    <row r="17" spans="2:12" s="1" customFormat="1" ht="18" customHeight="1">
      <c r="B17" s="28"/>
      <c r="E17" s="21" t="str">
        <f>IF('Rekapitulácia stavby'!E11="","",'Rekapitulácia stavby'!E11)</f>
        <v xml:space="preserve"> </v>
      </c>
      <c r="I17" s="23" t="s">
        <v>25</v>
      </c>
      <c r="J17" s="21" t="str">
        <f>IF('Rekapitulácia stavby'!AN11="","",'Rekapitulácia stavby'!AN11)</f>
        <v/>
      </c>
      <c r="L17" s="28"/>
    </row>
    <row r="18" spans="2:12" s="1" customFormat="1" ht="7" customHeight="1">
      <c r="B18" s="28"/>
      <c r="L18" s="28"/>
    </row>
    <row r="19" spans="2:12" s="1" customFormat="1" ht="12" customHeight="1">
      <c r="B19" s="28"/>
      <c r="D19" s="23" t="s">
        <v>26</v>
      </c>
      <c r="I19" s="23" t="s">
        <v>23</v>
      </c>
      <c r="J19" s="179" t="str">
        <f>'Rekapitulácia stavby'!AN13</f>
        <v>Vyplň údaj</v>
      </c>
      <c r="L19" s="28"/>
    </row>
    <row r="20" spans="2:12" s="1" customFormat="1" ht="18" customHeight="1">
      <c r="B20" s="28"/>
      <c r="E20" s="233" t="str">
        <f>'Rekapitulácia stavby'!E14</f>
        <v>Vyplň údaj</v>
      </c>
      <c r="F20" s="215"/>
      <c r="G20" s="215"/>
      <c r="H20" s="215"/>
      <c r="I20" s="23" t="s">
        <v>25</v>
      </c>
      <c r="J20" s="179" t="str">
        <f>'Rekapitulácia stavby'!AN14</f>
        <v>Vyplň údaj</v>
      </c>
      <c r="L20" s="28"/>
    </row>
    <row r="21" spans="2:12" s="1" customFormat="1" ht="7" customHeight="1">
      <c r="B21" s="28"/>
      <c r="L21" s="28"/>
    </row>
    <row r="22" spans="2:12" s="1" customFormat="1" ht="12" customHeight="1">
      <c r="B22" s="28"/>
      <c r="D22" s="23" t="s">
        <v>28</v>
      </c>
      <c r="I22" s="23" t="s">
        <v>23</v>
      </c>
      <c r="J22" s="21" t="str">
        <f>IF('Rekapitulácia stavby'!AN16="","",'Rekapitulácia stavby'!AN16)</f>
        <v/>
      </c>
      <c r="L22" s="28"/>
    </row>
    <row r="23" spans="2:12" s="1" customFormat="1" ht="18" customHeight="1">
      <c r="B23" s="28"/>
      <c r="E23" s="21" t="str">
        <f>IF('Rekapitulácia stavby'!E17="","",'Rekapitulácia stavby'!E17)</f>
        <v xml:space="preserve"> </v>
      </c>
      <c r="I23" s="23" t="s">
        <v>25</v>
      </c>
      <c r="J23" s="21" t="str">
        <f>IF('Rekapitulácia stavby'!AN17="","",'Rekapitulácia stavby'!AN17)</f>
        <v/>
      </c>
      <c r="L23" s="28"/>
    </row>
    <row r="24" spans="2:12" s="1" customFormat="1" ht="7" customHeight="1">
      <c r="B24" s="28"/>
      <c r="L24" s="28"/>
    </row>
    <row r="25" spans="2:12" s="1" customFormat="1" ht="12" customHeight="1">
      <c r="B25" s="28"/>
      <c r="D25" s="23" t="s">
        <v>30</v>
      </c>
      <c r="I25" s="23" t="s">
        <v>23</v>
      </c>
      <c r="J25" s="21" t="str">
        <f>IF('Rekapitulácia stavby'!AN19="","",'Rekapitulácia stavby'!AN19)</f>
        <v/>
      </c>
      <c r="L25" s="28"/>
    </row>
    <row r="26" spans="2:12" s="1" customFormat="1" ht="18" customHeight="1">
      <c r="B26" s="28"/>
      <c r="E26" s="21" t="str">
        <f>IF('Rekapitulácia stavby'!E20="","",'Rekapitulácia stavby'!E20)</f>
        <v xml:space="preserve"> </v>
      </c>
      <c r="I26" s="23" t="s">
        <v>25</v>
      </c>
      <c r="J26" s="21" t="str">
        <f>IF('Rekapitulácia stavby'!AN20="","",'Rekapitulácia stavby'!AN20)</f>
        <v/>
      </c>
      <c r="L26" s="28"/>
    </row>
    <row r="27" spans="2:12" s="1" customFormat="1" ht="7" customHeight="1">
      <c r="B27" s="28"/>
      <c r="L27" s="28"/>
    </row>
    <row r="28" spans="2:12" s="1" customFormat="1" ht="12" customHeight="1">
      <c r="B28" s="28"/>
      <c r="D28" s="23" t="s">
        <v>31</v>
      </c>
      <c r="L28" s="28"/>
    </row>
    <row r="29" spans="2:12" s="7" customFormat="1" ht="16.5" customHeight="1">
      <c r="B29" s="93"/>
      <c r="E29" s="219" t="s">
        <v>1</v>
      </c>
      <c r="F29" s="219"/>
      <c r="G29" s="219"/>
      <c r="H29" s="219"/>
      <c r="L29" s="93"/>
    </row>
    <row r="30" spans="2:12" s="1" customFormat="1" ht="7" customHeight="1">
      <c r="B30" s="28"/>
      <c r="L30" s="28"/>
    </row>
    <row r="31" spans="2:12" s="1" customFormat="1" ht="7" customHeight="1">
      <c r="B31" s="28"/>
      <c r="D31" s="52"/>
      <c r="E31" s="52"/>
      <c r="F31" s="52"/>
      <c r="G31" s="52"/>
      <c r="H31" s="52"/>
      <c r="I31" s="52"/>
      <c r="J31" s="52"/>
      <c r="K31" s="52"/>
      <c r="L31" s="28"/>
    </row>
    <row r="32" spans="2:12" s="1" customFormat="1" ht="25.5" customHeight="1">
      <c r="B32" s="28"/>
      <c r="D32" s="94" t="s">
        <v>32</v>
      </c>
      <c r="J32" s="65">
        <f>ROUND(J126, 2)</f>
        <v>0</v>
      </c>
      <c r="L32" s="28"/>
    </row>
    <row r="33" spans="2:12" s="1" customFormat="1" ht="7" customHeight="1">
      <c r="B33" s="28"/>
      <c r="D33" s="52"/>
      <c r="E33" s="52"/>
      <c r="F33" s="52"/>
      <c r="G33" s="52"/>
      <c r="H33" s="52"/>
      <c r="I33" s="52"/>
      <c r="J33" s="52"/>
      <c r="K33" s="52"/>
      <c r="L33" s="28"/>
    </row>
    <row r="34" spans="2:12" s="1" customFormat="1" ht="14.5" customHeight="1">
      <c r="B34" s="28"/>
      <c r="F34" s="31" t="s">
        <v>34</v>
      </c>
      <c r="I34" s="31" t="s">
        <v>33</v>
      </c>
      <c r="J34" s="31" t="s">
        <v>35</v>
      </c>
      <c r="L34" s="28"/>
    </row>
    <row r="35" spans="2:12" s="1" customFormat="1" ht="14.5" customHeight="1">
      <c r="B35" s="28"/>
      <c r="D35" s="54" t="s">
        <v>36</v>
      </c>
      <c r="E35" s="33" t="s">
        <v>37</v>
      </c>
      <c r="F35" s="95">
        <f>ROUND((SUM(BE126:BE214)),  2)</f>
        <v>0</v>
      </c>
      <c r="G35" s="96"/>
      <c r="H35" s="96"/>
      <c r="I35" s="97">
        <v>0.23</v>
      </c>
      <c r="J35" s="95">
        <f>ROUND(((SUM(BE126:BE214))*I35),  2)</f>
        <v>0</v>
      </c>
      <c r="L35" s="28"/>
    </row>
    <row r="36" spans="2:12" s="1" customFormat="1" ht="14.5" customHeight="1">
      <c r="B36" s="28"/>
      <c r="E36" s="33" t="s">
        <v>38</v>
      </c>
      <c r="F36" s="85">
        <f>ROUND((SUM(BF126:BF214)),  2)</f>
        <v>0</v>
      </c>
      <c r="I36" s="178">
        <v>0.23</v>
      </c>
      <c r="J36" s="85">
        <f>ROUND(((SUM(BF126:BF214))*I36),  2)</f>
        <v>0</v>
      </c>
      <c r="L36" s="28"/>
    </row>
    <row r="37" spans="2:12" s="1" customFormat="1" ht="14.5" customHeight="1">
      <c r="B37" s="28"/>
      <c r="E37" s="23" t="s">
        <v>39</v>
      </c>
      <c r="F37" s="85">
        <f>ROUND((SUM(BG126:BG214)),  2)</f>
        <v>0</v>
      </c>
      <c r="I37" s="178">
        <v>0.23</v>
      </c>
      <c r="J37" s="85">
        <f>0</f>
        <v>0</v>
      </c>
      <c r="L37" s="28"/>
    </row>
    <row r="38" spans="2:12" s="1" customFormat="1" ht="14.5" customHeight="1">
      <c r="B38" s="28"/>
      <c r="E38" s="23" t="s">
        <v>40</v>
      </c>
      <c r="F38" s="85">
        <f>ROUND((SUM(BH126:BH214)),  2)</f>
        <v>0</v>
      </c>
      <c r="I38" s="178">
        <v>0.23</v>
      </c>
      <c r="J38" s="85">
        <f>0</f>
        <v>0</v>
      </c>
      <c r="L38" s="28"/>
    </row>
    <row r="39" spans="2:12" s="1" customFormat="1" ht="14.5" customHeight="1">
      <c r="B39" s="28"/>
      <c r="E39" s="33" t="s">
        <v>41</v>
      </c>
      <c r="F39" s="95">
        <f>ROUND((SUM(BI126:BI214)),  2)</f>
        <v>0</v>
      </c>
      <c r="G39" s="96"/>
      <c r="H39" s="96"/>
      <c r="I39" s="97">
        <v>0</v>
      </c>
      <c r="J39" s="95">
        <f>0</f>
        <v>0</v>
      </c>
      <c r="L39" s="28"/>
    </row>
    <row r="40" spans="2:12" s="1" customFormat="1" ht="7" customHeight="1">
      <c r="B40" s="28"/>
      <c r="L40" s="28"/>
    </row>
    <row r="41" spans="2:12" s="1" customFormat="1" ht="25.5" customHeight="1">
      <c r="B41" s="28"/>
      <c r="C41" s="98"/>
      <c r="D41" s="99" t="s">
        <v>42</v>
      </c>
      <c r="E41" s="56"/>
      <c r="F41" s="56"/>
      <c r="G41" s="100" t="s">
        <v>43</v>
      </c>
      <c r="H41" s="101" t="s">
        <v>44</v>
      </c>
      <c r="I41" s="56"/>
      <c r="J41" s="102">
        <f>SUM(J32:J39)</f>
        <v>0</v>
      </c>
      <c r="K41" s="103"/>
      <c r="L41" s="28"/>
    </row>
    <row r="42" spans="2:12" s="1" customFormat="1" ht="14.5" customHeight="1">
      <c r="B42" s="28"/>
      <c r="L42" s="28"/>
    </row>
    <row r="43" spans="2:12" ht="14.5" customHeight="1">
      <c r="B43" s="16"/>
      <c r="L43" s="16"/>
    </row>
    <row r="44" spans="2:12" ht="14.5" customHeight="1">
      <c r="B44" s="16"/>
      <c r="L44" s="16"/>
    </row>
    <row r="45" spans="2:12" ht="14.5" customHeight="1">
      <c r="B45" s="16"/>
      <c r="L45" s="16"/>
    </row>
    <row r="46" spans="2:12" ht="14.5" customHeight="1">
      <c r="B46" s="16"/>
      <c r="L46" s="16"/>
    </row>
    <row r="47" spans="2:12" ht="14.5" customHeight="1">
      <c r="B47" s="16"/>
      <c r="L47" s="16"/>
    </row>
    <row r="48" spans="2:12" ht="14.5" customHeight="1">
      <c r="B48" s="16"/>
      <c r="L48" s="16"/>
    </row>
    <row r="49" spans="2:12" ht="14.5" customHeight="1">
      <c r="B49" s="16"/>
      <c r="L49" s="16"/>
    </row>
    <row r="50" spans="2:12" s="1" customFormat="1" ht="14.5" customHeight="1">
      <c r="B50" s="28"/>
      <c r="D50" s="40" t="s">
        <v>45</v>
      </c>
      <c r="E50" s="41"/>
      <c r="F50" s="41"/>
      <c r="G50" s="40" t="s">
        <v>46</v>
      </c>
      <c r="H50" s="41"/>
      <c r="I50" s="41"/>
      <c r="J50" s="41"/>
      <c r="K50" s="41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3">
      <c r="B61" s="28"/>
      <c r="D61" s="42" t="s">
        <v>47</v>
      </c>
      <c r="E61" s="30"/>
      <c r="F61" s="104" t="s">
        <v>48</v>
      </c>
      <c r="G61" s="42" t="s">
        <v>47</v>
      </c>
      <c r="H61" s="30"/>
      <c r="I61" s="30"/>
      <c r="J61" s="105" t="s">
        <v>48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3">
      <c r="B65" s="28"/>
      <c r="D65" s="40" t="s">
        <v>49</v>
      </c>
      <c r="E65" s="41"/>
      <c r="F65" s="41"/>
      <c r="G65" s="40" t="s">
        <v>50</v>
      </c>
      <c r="H65" s="41"/>
      <c r="I65" s="41"/>
      <c r="J65" s="41"/>
      <c r="K65" s="41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3">
      <c r="B76" s="28"/>
      <c r="D76" s="42" t="s">
        <v>47</v>
      </c>
      <c r="E76" s="30"/>
      <c r="F76" s="104" t="s">
        <v>48</v>
      </c>
      <c r="G76" s="42" t="s">
        <v>47</v>
      </c>
      <c r="H76" s="30"/>
      <c r="I76" s="30"/>
      <c r="J76" s="105" t="s">
        <v>48</v>
      </c>
      <c r="K76" s="30"/>
      <c r="L76" s="28"/>
    </row>
    <row r="77" spans="2:12" s="1" customFormat="1" ht="14.5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28"/>
    </row>
    <row r="81" spans="2:12" s="1" customFormat="1" ht="7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28"/>
    </row>
    <row r="82" spans="2:12" s="1" customFormat="1" ht="25" customHeight="1">
      <c r="B82" s="28"/>
      <c r="C82" s="17" t="s">
        <v>171</v>
      </c>
      <c r="L82" s="28"/>
    </row>
    <row r="83" spans="2:12" s="1" customFormat="1" ht="7" customHeight="1">
      <c r="B83" s="28"/>
      <c r="L83" s="28"/>
    </row>
    <row r="84" spans="2:12" s="1" customFormat="1" ht="12" customHeight="1">
      <c r="B84" s="28"/>
      <c r="C84" s="23" t="s">
        <v>15</v>
      </c>
      <c r="L84" s="28"/>
    </row>
    <row r="85" spans="2:12" s="1" customFormat="1" ht="16.5" customHeight="1">
      <c r="B85" s="28"/>
      <c r="E85" s="231" t="str">
        <f>E7</f>
        <v>Rokycany - Infraštruktúra, 100 Zásobovanie vodou</v>
      </c>
      <c r="F85" s="232"/>
      <c r="G85" s="232"/>
      <c r="H85" s="232"/>
      <c r="L85" s="28"/>
    </row>
    <row r="86" spans="2:12" ht="12" customHeight="1">
      <c r="B86" s="16"/>
      <c r="C86" s="23" t="s">
        <v>167</v>
      </c>
      <c r="L86" s="16"/>
    </row>
    <row r="87" spans="2:12" s="1" customFormat="1" ht="16.5" customHeight="1">
      <c r="B87" s="28"/>
      <c r="E87" s="231" t="s">
        <v>168</v>
      </c>
      <c r="F87" s="230"/>
      <c r="G87" s="230"/>
      <c r="H87" s="230"/>
      <c r="L87" s="28"/>
    </row>
    <row r="88" spans="2:12" s="1" customFormat="1" ht="12" customHeight="1">
      <c r="B88" s="28"/>
      <c r="C88" s="23" t="s">
        <v>169</v>
      </c>
      <c r="L88" s="28"/>
    </row>
    <row r="89" spans="2:12" s="1" customFormat="1" ht="16.5" customHeight="1">
      <c r="B89" s="28"/>
      <c r="E89" s="187" t="str">
        <f>E11</f>
        <v>15 - Elektroinštalácia a bleskozvod</v>
      </c>
      <c r="F89" s="230"/>
      <c r="G89" s="230"/>
      <c r="H89" s="230"/>
      <c r="L89" s="28"/>
    </row>
    <row r="90" spans="2:12" s="1" customFormat="1" ht="7" customHeight="1">
      <c r="B90" s="28"/>
      <c r="L90" s="28"/>
    </row>
    <row r="91" spans="2:12" s="1" customFormat="1" ht="12" customHeight="1">
      <c r="B91" s="28"/>
      <c r="C91" s="23" t="s">
        <v>19</v>
      </c>
      <c r="F91" s="21" t="str">
        <f>F14</f>
        <v>Rokycany</v>
      </c>
      <c r="I91" s="23" t="s">
        <v>21</v>
      </c>
      <c r="J91" s="51" t="str">
        <f>IF(J14="","",J14)</f>
        <v>Vyplň údaj</v>
      </c>
      <c r="L91" s="28"/>
    </row>
    <row r="92" spans="2:12" s="1" customFormat="1" ht="7" customHeight="1">
      <c r="B92" s="28"/>
      <c r="L92" s="28"/>
    </row>
    <row r="93" spans="2:12" s="1" customFormat="1" ht="15.25" customHeight="1">
      <c r="B93" s="28"/>
      <c r="C93" s="23" t="s">
        <v>22</v>
      </c>
      <c r="F93" s="21" t="str">
        <f>E17</f>
        <v xml:space="preserve"> </v>
      </c>
      <c r="I93" s="23" t="s">
        <v>28</v>
      </c>
      <c r="J93" s="26" t="str">
        <f>E23</f>
        <v xml:space="preserve"> </v>
      </c>
      <c r="L93" s="28"/>
    </row>
    <row r="94" spans="2:12" s="1" customFormat="1" ht="15.25" customHeight="1">
      <c r="B94" s="28"/>
      <c r="C94" s="23" t="s">
        <v>26</v>
      </c>
      <c r="F94" s="21" t="str">
        <f>IF(E20="","",E20)</f>
        <v>Vyplň údaj</v>
      </c>
      <c r="I94" s="23" t="s">
        <v>30</v>
      </c>
      <c r="J94" s="26" t="str">
        <f>E26</f>
        <v xml:space="preserve"> </v>
      </c>
      <c r="L94" s="28"/>
    </row>
    <row r="95" spans="2:12" s="1" customFormat="1" ht="10.25" customHeight="1">
      <c r="B95" s="28"/>
      <c r="L95" s="28"/>
    </row>
    <row r="96" spans="2:12" s="1" customFormat="1" ht="29.25" customHeight="1">
      <c r="B96" s="28"/>
      <c r="C96" s="106" t="s">
        <v>172</v>
      </c>
      <c r="D96" s="98"/>
      <c r="E96" s="98"/>
      <c r="F96" s="98"/>
      <c r="G96" s="98"/>
      <c r="H96" s="98"/>
      <c r="I96" s="98"/>
      <c r="J96" s="107" t="s">
        <v>173</v>
      </c>
      <c r="K96" s="98"/>
      <c r="L96" s="28"/>
    </row>
    <row r="97" spans="2:47" s="1" customFormat="1" ht="10.25" customHeight="1">
      <c r="B97" s="28"/>
      <c r="L97" s="28"/>
    </row>
    <row r="98" spans="2:47" s="1" customFormat="1" ht="22.75" customHeight="1">
      <c r="B98" s="28"/>
      <c r="C98" s="108" t="s">
        <v>174</v>
      </c>
      <c r="J98" s="65">
        <f>J126</f>
        <v>0</v>
      </c>
      <c r="L98" s="28"/>
      <c r="AU98" s="13" t="s">
        <v>175</v>
      </c>
    </row>
    <row r="99" spans="2:47" s="8" customFormat="1" ht="25" customHeight="1">
      <c r="B99" s="109"/>
      <c r="D99" s="110" t="s">
        <v>176</v>
      </c>
      <c r="E99" s="111"/>
      <c r="F99" s="111"/>
      <c r="G99" s="111"/>
      <c r="H99" s="111"/>
      <c r="I99" s="111"/>
      <c r="J99" s="112">
        <f>J127</f>
        <v>0</v>
      </c>
      <c r="L99" s="109"/>
    </row>
    <row r="100" spans="2:47" s="9" customFormat="1" ht="20" customHeight="1">
      <c r="B100" s="113"/>
      <c r="D100" s="114" t="s">
        <v>264</v>
      </c>
      <c r="E100" s="115"/>
      <c r="F100" s="115"/>
      <c r="G100" s="115"/>
      <c r="H100" s="115"/>
      <c r="I100" s="115"/>
      <c r="J100" s="116">
        <f>J128</f>
        <v>0</v>
      </c>
      <c r="L100" s="113"/>
    </row>
    <row r="101" spans="2:47" s="8" customFormat="1" ht="25" customHeight="1">
      <c r="B101" s="109"/>
      <c r="D101" s="110" t="s">
        <v>959</v>
      </c>
      <c r="E101" s="111"/>
      <c r="F101" s="111"/>
      <c r="G101" s="111"/>
      <c r="H101" s="111"/>
      <c r="I101" s="111"/>
      <c r="J101" s="112">
        <f>J130</f>
        <v>0</v>
      </c>
      <c r="L101" s="109"/>
    </row>
    <row r="102" spans="2:47" s="9" customFormat="1" ht="20" customHeight="1">
      <c r="B102" s="113"/>
      <c r="D102" s="114" t="s">
        <v>1163</v>
      </c>
      <c r="E102" s="115"/>
      <c r="F102" s="115"/>
      <c r="G102" s="115"/>
      <c r="H102" s="115"/>
      <c r="I102" s="115"/>
      <c r="J102" s="116">
        <f>J131</f>
        <v>0</v>
      </c>
      <c r="L102" s="113"/>
    </row>
    <row r="103" spans="2:47" s="9" customFormat="1" ht="20" customHeight="1">
      <c r="B103" s="113"/>
      <c r="D103" s="114" t="s">
        <v>1164</v>
      </c>
      <c r="E103" s="115"/>
      <c r="F103" s="115"/>
      <c r="G103" s="115"/>
      <c r="H103" s="115"/>
      <c r="I103" s="115"/>
      <c r="J103" s="116">
        <f>J205</f>
        <v>0</v>
      </c>
      <c r="L103" s="113"/>
    </row>
    <row r="104" spans="2:47" s="8" customFormat="1" ht="25" customHeight="1">
      <c r="B104" s="109"/>
      <c r="D104" s="110" t="s">
        <v>1165</v>
      </c>
      <c r="E104" s="111"/>
      <c r="F104" s="111"/>
      <c r="G104" s="111"/>
      <c r="H104" s="111"/>
      <c r="I104" s="111"/>
      <c r="J104" s="112">
        <f>J213</f>
        <v>0</v>
      </c>
      <c r="L104" s="109"/>
    </row>
    <row r="105" spans="2:47" s="1" customFormat="1" ht="21.75" customHeight="1">
      <c r="B105" s="28"/>
      <c r="L105" s="28"/>
    </row>
    <row r="106" spans="2:47" s="1" customFormat="1" ht="7" customHeight="1">
      <c r="B106" s="43"/>
      <c r="C106" s="44"/>
      <c r="D106" s="44"/>
      <c r="E106" s="44"/>
      <c r="F106" s="44"/>
      <c r="G106" s="44"/>
      <c r="H106" s="44"/>
      <c r="I106" s="44"/>
      <c r="J106" s="44"/>
      <c r="K106" s="44"/>
      <c r="L106" s="28"/>
    </row>
    <row r="110" spans="2:47" s="1" customFormat="1" ht="7" customHeight="1">
      <c r="B110" s="45"/>
      <c r="C110" s="46"/>
      <c r="D110" s="46"/>
      <c r="E110" s="46"/>
      <c r="F110" s="46"/>
      <c r="G110" s="46"/>
      <c r="H110" s="46"/>
      <c r="I110" s="46"/>
      <c r="J110" s="46"/>
      <c r="K110" s="46"/>
      <c r="L110" s="28"/>
    </row>
    <row r="111" spans="2:47" s="1" customFormat="1" ht="25" customHeight="1">
      <c r="B111" s="28"/>
      <c r="C111" s="17" t="s">
        <v>179</v>
      </c>
      <c r="L111" s="28"/>
    </row>
    <row r="112" spans="2:47" s="1" customFormat="1" ht="7" customHeight="1">
      <c r="B112" s="28"/>
      <c r="L112" s="28"/>
    </row>
    <row r="113" spans="2:63" s="1" customFormat="1" ht="12" customHeight="1">
      <c r="B113" s="28"/>
      <c r="C113" s="23" t="s">
        <v>15</v>
      </c>
      <c r="L113" s="28"/>
    </row>
    <row r="114" spans="2:63" s="1" customFormat="1" ht="16.5" customHeight="1">
      <c r="B114" s="28"/>
      <c r="E114" s="231" t="str">
        <f>E7</f>
        <v>Rokycany - Infraštruktúra, 100 Zásobovanie vodou</v>
      </c>
      <c r="F114" s="232"/>
      <c r="G114" s="232"/>
      <c r="H114" s="232"/>
      <c r="L114" s="28"/>
    </row>
    <row r="115" spans="2:63" ht="12" customHeight="1">
      <c r="B115" s="16"/>
      <c r="C115" s="23" t="s">
        <v>167</v>
      </c>
      <c r="L115" s="16"/>
    </row>
    <row r="116" spans="2:63" s="1" customFormat="1" ht="16.5" customHeight="1">
      <c r="B116" s="28"/>
      <c r="E116" s="231" t="s">
        <v>168</v>
      </c>
      <c r="F116" s="230"/>
      <c r="G116" s="230"/>
      <c r="H116" s="230"/>
      <c r="L116" s="28"/>
    </row>
    <row r="117" spans="2:63" s="1" customFormat="1" ht="12" customHeight="1">
      <c r="B117" s="28"/>
      <c r="C117" s="23" t="s">
        <v>169</v>
      </c>
      <c r="L117" s="28"/>
    </row>
    <row r="118" spans="2:63" s="1" customFormat="1" ht="16.5" customHeight="1">
      <c r="B118" s="28"/>
      <c r="E118" s="187" t="str">
        <f>E11</f>
        <v>15 - Elektroinštalácia a bleskozvod</v>
      </c>
      <c r="F118" s="230"/>
      <c r="G118" s="230"/>
      <c r="H118" s="230"/>
      <c r="L118" s="28"/>
    </row>
    <row r="119" spans="2:63" s="1" customFormat="1" ht="7" customHeight="1">
      <c r="B119" s="28"/>
      <c r="L119" s="28"/>
    </row>
    <row r="120" spans="2:63" s="1" customFormat="1" ht="12" customHeight="1">
      <c r="B120" s="28"/>
      <c r="C120" s="23" t="s">
        <v>19</v>
      </c>
      <c r="F120" s="21" t="str">
        <f>F14</f>
        <v>Rokycany</v>
      </c>
      <c r="I120" s="23" t="s">
        <v>21</v>
      </c>
      <c r="J120" s="51" t="str">
        <f>IF(J14="","",J14)</f>
        <v>Vyplň údaj</v>
      </c>
      <c r="L120" s="28"/>
    </row>
    <row r="121" spans="2:63" s="1" customFormat="1" ht="7" customHeight="1">
      <c r="B121" s="28"/>
      <c r="L121" s="28"/>
    </row>
    <row r="122" spans="2:63" s="1" customFormat="1" ht="15.25" customHeight="1">
      <c r="B122" s="28"/>
      <c r="C122" s="23" t="s">
        <v>22</v>
      </c>
      <c r="F122" s="21" t="str">
        <f>E17</f>
        <v xml:space="preserve"> </v>
      </c>
      <c r="I122" s="23" t="s">
        <v>28</v>
      </c>
      <c r="J122" s="26" t="str">
        <f>E23</f>
        <v xml:space="preserve"> </v>
      </c>
      <c r="L122" s="28"/>
    </row>
    <row r="123" spans="2:63" s="1" customFormat="1" ht="15.25" customHeight="1">
      <c r="B123" s="28"/>
      <c r="C123" s="23" t="s">
        <v>26</v>
      </c>
      <c r="F123" s="21" t="str">
        <f>IF(E20="","",E20)</f>
        <v>Vyplň údaj</v>
      </c>
      <c r="I123" s="23" t="s">
        <v>30</v>
      </c>
      <c r="J123" s="26" t="str">
        <f>E26</f>
        <v xml:space="preserve"> </v>
      </c>
      <c r="L123" s="28"/>
    </row>
    <row r="124" spans="2:63" s="1" customFormat="1" ht="10.25" customHeight="1">
      <c r="B124" s="28"/>
      <c r="L124" s="28"/>
    </row>
    <row r="125" spans="2:63" s="10" customFormat="1" ht="29.25" customHeight="1">
      <c r="B125" s="117"/>
      <c r="C125" s="118" t="s">
        <v>180</v>
      </c>
      <c r="D125" s="119" t="s">
        <v>57</v>
      </c>
      <c r="E125" s="119" t="s">
        <v>53</v>
      </c>
      <c r="F125" s="119" t="s">
        <v>54</v>
      </c>
      <c r="G125" s="119" t="s">
        <v>181</v>
      </c>
      <c r="H125" s="119" t="s">
        <v>182</v>
      </c>
      <c r="I125" s="119" t="s">
        <v>183</v>
      </c>
      <c r="J125" s="120" t="s">
        <v>173</v>
      </c>
      <c r="K125" s="121" t="s">
        <v>184</v>
      </c>
      <c r="L125" s="117"/>
      <c r="M125" s="58" t="s">
        <v>1</v>
      </c>
      <c r="N125" s="59" t="s">
        <v>36</v>
      </c>
      <c r="O125" s="59" t="s">
        <v>185</v>
      </c>
      <c r="P125" s="59" t="s">
        <v>186</v>
      </c>
      <c r="Q125" s="59" t="s">
        <v>187</v>
      </c>
      <c r="R125" s="59" t="s">
        <v>188</v>
      </c>
      <c r="S125" s="59" t="s">
        <v>189</v>
      </c>
      <c r="T125" s="60" t="s">
        <v>190</v>
      </c>
    </row>
    <row r="126" spans="2:63" s="1" customFormat="1" ht="22.75" customHeight="1">
      <c r="B126" s="28"/>
      <c r="C126" s="63" t="s">
        <v>174</v>
      </c>
      <c r="J126" s="122">
        <f>BK126</f>
        <v>0</v>
      </c>
      <c r="L126" s="28"/>
      <c r="M126" s="61"/>
      <c r="N126" s="52"/>
      <c r="O126" s="52"/>
      <c r="P126" s="123">
        <f>P127+P130+P213</f>
        <v>0</v>
      </c>
      <c r="Q126" s="52"/>
      <c r="R126" s="123">
        <f>R127+R130+R213</f>
        <v>9.2790080000000025E-2</v>
      </c>
      <c r="S126" s="52"/>
      <c r="T126" s="124">
        <f>T127+T130+T213</f>
        <v>2.0000000000000002E-5</v>
      </c>
      <c r="AT126" s="13" t="s">
        <v>71</v>
      </c>
      <c r="AU126" s="13" t="s">
        <v>175</v>
      </c>
      <c r="BK126" s="125">
        <f>BK127+BK130+BK213</f>
        <v>0</v>
      </c>
    </row>
    <row r="127" spans="2:63" s="11" customFormat="1" ht="26" customHeight="1">
      <c r="B127" s="126"/>
      <c r="D127" s="127" t="s">
        <v>71</v>
      </c>
      <c r="E127" s="128" t="s">
        <v>191</v>
      </c>
      <c r="F127" s="128" t="s">
        <v>192</v>
      </c>
      <c r="I127" s="129"/>
      <c r="J127" s="130">
        <f>BK127</f>
        <v>0</v>
      </c>
      <c r="L127" s="126"/>
      <c r="M127" s="131"/>
      <c r="P127" s="132">
        <f>P128</f>
        <v>0</v>
      </c>
      <c r="R127" s="132">
        <f>R128</f>
        <v>8.0000000000000002E-8</v>
      </c>
      <c r="T127" s="133">
        <f>T128</f>
        <v>2.0000000000000002E-5</v>
      </c>
      <c r="AR127" s="127" t="s">
        <v>76</v>
      </c>
      <c r="AT127" s="134" t="s">
        <v>71</v>
      </c>
      <c r="AU127" s="134" t="s">
        <v>72</v>
      </c>
      <c r="AY127" s="127" t="s">
        <v>193</v>
      </c>
      <c r="BK127" s="135">
        <f>BK128</f>
        <v>0</v>
      </c>
    </row>
    <row r="128" spans="2:63" s="11" customFormat="1" ht="22.75" customHeight="1">
      <c r="B128" s="126"/>
      <c r="D128" s="127" t="s">
        <v>71</v>
      </c>
      <c r="E128" s="136" t="s">
        <v>221</v>
      </c>
      <c r="F128" s="136" t="s">
        <v>456</v>
      </c>
      <c r="I128" s="129"/>
      <c r="J128" s="137">
        <f>BK128</f>
        <v>0</v>
      </c>
      <c r="L128" s="126"/>
      <c r="M128" s="131"/>
      <c r="P128" s="132">
        <f>P129</f>
        <v>0</v>
      </c>
      <c r="R128" s="132">
        <f>R129</f>
        <v>8.0000000000000002E-8</v>
      </c>
      <c r="T128" s="133">
        <f>T129</f>
        <v>2.0000000000000002E-5</v>
      </c>
      <c r="AR128" s="127" t="s">
        <v>76</v>
      </c>
      <c r="AT128" s="134" t="s">
        <v>71</v>
      </c>
      <c r="AU128" s="134" t="s">
        <v>76</v>
      </c>
      <c r="AY128" s="127" t="s">
        <v>193</v>
      </c>
      <c r="BK128" s="135">
        <f>BK129</f>
        <v>0</v>
      </c>
    </row>
    <row r="129" spans="2:65" s="1" customFormat="1" ht="24.25" customHeight="1">
      <c r="B129" s="138"/>
      <c r="C129" s="139" t="s">
        <v>76</v>
      </c>
      <c r="D129" s="139" t="s">
        <v>195</v>
      </c>
      <c r="E129" s="140" t="s">
        <v>1166</v>
      </c>
      <c r="F129" s="141" t="s">
        <v>1167</v>
      </c>
      <c r="G129" s="142" t="s">
        <v>1168</v>
      </c>
      <c r="H129" s="143">
        <v>2</v>
      </c>
      <c r="I129" s="144"/>
      <c r="J129" s="145">
        <f>ROUND(I129*H129,2)</f>
        <v>0</v>
      </c>
      <c r="K129" s="146"/>
      <c r="L129" s="28"/>
      <c r="M129" s="147" t="s">
        <v>1</v>
      </c>
      <c r="N129" s="148" t="s">
        <v>38</v>
      </c>
      <c r="P129" s="149">
        <f>O129*H129</f>
        <v>0</v>
      </c>
      <c r="Q129" s="149">
        <v>4.0000000000000001E-8</v>
      </c>
      <c r="R129" s="149">
        <f>Q129*H129</f>
        <v>8.0000000000000002E-8</v>
      </c>
      <c r="S129" s="149">
        <v>1.0000000000000001E-5</v>
      </c>
      <c r="T129" s="150">
        <f>S129*H129</f>
        <v>2.0000000000000002E-5</v>
      </c>
      <c r="AR129" s="151" t="s">
        <v>109</v>
      </c>
      <c r="AT129" s="151" t="s">
        <v>195</v>
      </c>
      <c r="AU129" s="151" t="s">
        <v>84</v>
      </c>
      <c r="AY129" s="13" t="s">
        <v>193</v>
      </c>
      <c r="BE129" s="152">
        <f>IF(N129="základná",J129,0)</f>
        <v>0</v>
      </c>
      <c r="BF129" s="152">
        <f>IF(N129="znížená",J129,0)</f>
        <v>0</v>
      </c>
      <c r="BG129" s="152">
        <f>IF(N129="zákl. prenesená",J129,0)</f>
        <v>0</v>
      </c>
      <c r="BH129" s="152">
        <f>IF(N129="zníž. prenesená",J129,0)</f>
        <v>0</v>
      </c>
      <c r="BI129" s="152">
        <f>IF(N129="nulová",J129,0)</f>
        <v>0</v>
      </c>
      <c r="BJ129" s="13" t="s">
        <v>84</v>
      </c>
      <c r="BK129" s="152">
        <f>ROUND(I129*H129,2)</f>
        <v>0</v>
      </c>
      <c r="BL129" s="13" t="s">
        <v>109</v>
      </c>
      <c r="BM129" s="151" t="s">
        <v>1169</v>
      </c>
    </row>
    <row r="130" spans="2:65" s="11" customFormat="1" ht="26" customHeight="1">
      <c r="B130" s="126"/>
      <c r="D130" s="127" t="s">
        <v>71</v>
      </c>
      <c r="E130" s="128" t="s">
        <v>236</v>
      </c>
      <c r="F130" s="128" t="s">
        <v>1098</v>
      </c>
      <c r="I130" s="129"/>
      <c r="J130" s="130">
        <f>BK130</f>
        <v>0</v>
      </c>
      <c r="L130" s="126"/>
      <c r="M130" s="131"/>
      <c r="P130" s="132">
        <f>P131+P205</f>
        <v>0</v>
      </c>
      <c r="R130" s="132">
        <f>R131+R205</f>
        <v>9.2790000000000025E-2</v>
      </c>
      <c r="T130" s="133">
        <f>T131+T205</f>
        <v>0</v>
      </c>
      <c r="AR130" s="127" t="s">
        <v>106</v>
      </c>
      <c r="AT130" s="134" t="s">
        <v>71</v>
      </c>
      <c r="AU130" s="134" t="s">
        <v>72</v>
      </c>
      <c r="AY130" s="127" t="s">
        <v>193</v>
      </c>
      <c r="BK130" s="135">
        <f>BK131+BK205</f>
        <v>0</v>
      </c>
    </row>
    <row r="131" spans="2:65" s="11" customFormat="1" ht="22.75" customHeight="1">
      <c r="B131" s="126"/>
      <c r="D131" s="127" t="s">
        <v>71</v>
      </c>
      <c r="E131" s="136" t="s">
        <v>1170</v>
      </c>
      <c r="F131" s="136" t="s">
        <v>1171</v>
      </c>
      <c r="I131" s="129"/>
      <c r="J131" s="137">
        <f>BK131</f>
        <v>0</v>
      </c>
      <c r="L131" s="126"/>
      <c r="M131" s="131"/>
      <c r="P131" s="132">
        <f>SUM(P132:P204)</f>
        <v>0</v>
      </c>
      <c r="R131" s="132">
        <f>SUM(R132:R204)</f>
        <v>9.0690000000000021E-2</v>
      </c>
      <c r="T131" s="133">
        <f>SUM(T132:T204)</f>
        <v>0</v>
      </c>
      <c r="AR131" s="127" t="s">
        <v>106</v>
      </c>
      <c r="AT131" s="134" t="s">
        <v>71</v>
      </c>
      <c r="AU131" s="134" t="s">
        <v>76</v>
      </c>
      <c r="AY131" s="127" t="s">
        <v>193</v>
      </c>
      <c r="BK131" s="135">
        <f>SUM(BK132:BK204)</f>
        <v>0</v>
      </c>
    </row>
    <row r="132" spans="2:65" s="1" customFormat="1" ht="24.25" customHeight="1">
      <c r="B132" s="138"/>
      <c r="C132" s="139" t="s">
        <v>84</v>
      </c>
      <c r="D132" s="139" t="s">
        <v>195</v>
      </c>
      <c r="E132" s="140" t="s">
        <v>1172</v>
      </c>
      <c r="F132" s="141" t="s">
        <v>1173</v>
      </c>
      <c r="G132" s="142" t="s">
        <v>257</v>
      </c>
      <c r="H132" s="143">
        <v>10</v>
      </c>
      <c r="I132" s="144"/>
      <c r="J132" s="145">
        <f t="shared" ref="J132:J163" si="0">ROUND(I132*H132,2)</f>
        <v>0</v>
      </c>
      <c r="K132" s="146"/>
      <c r="L132" s="28"/>
      <c r="M132" s="147" t="s">
        <v>1</v>
      </c>
      <c r="N132" s="148" t="s">
        <v>38</v>
      </c>
      <c r="P132" s="149">
        <f t="shared" ref="P132:P163" si="1">O132*H132</f>
        <v>0</v>
      </c>
      <c r="Q132" s="149">
        <v>0</v>
      </c>
      <c r="R132" s="149">
        <f t="shared" ref="R132:R163" si="2">Q132*H132</f>
        <v>0</v>
      </c>
      <c r="S132" s="149">
        <v>0</v>
      </c>
      <c r="T132" s="150">
        <f t="shared" ref="T132:T163" si="3">S132*H132</f>
        <v>0</v>
      </c>
      <c r="AR132" s="151" t="s">
        <v>519</v>
      </c>
      <c r="AT132" s="151" t="s">
        <v>195</v>
      </c>
      <c r="AU132" s="151" t="s">
        <v>84</v>
      </c>
      <c r="AY132" s="13" t="s">
        <v>193</v>
      </c>
      <c r="BE132" s="152">
        <f t="shared" ref="BE132:BE163" si="4">IF(N132="základná",J132,0)</f>
        <v>0</v>
      </c>
      <c r="BF132" s="152">
        <f t="shared" ref="BF132:BF163" si="5">IF(N132="znížená",J132,0)</f>
        <v>0</v>
      </c>
      <c r="BG132" s="152">
        <f t="shared" ref="BG132:BG163" si="6">IF(N132="zákl. prenesená",J132,0)</f>
        <v>0</v>
      </c>
      <c r="BH132" s="152">
        <f t="shared" ref="BH132:BH163" si="7">IF(N132="zníž. prenesená",J132,0)</f>
        <v>0</v>
      </c>
      <c r="BI132" s="152">
        <f t="shared" ref="BI132:BI163" si="8">IF(N132="nulová",J132,0)</f>
        <v>0</v>
      </c>
      <c r="BJ132" s="13" t="s">
        <v>84</v>
      </c>
      <c r="BK132" s="152">
        <f t="shared" ref="BK132:BK163" si="9">ROUND(I132*H132,2)</f>
        <v>0</v>
      </c>
      <c r="BL132" s="13" t="s">
        <v>519</v>
      </c>
      <c r="BM132" s="151" t="s">
        <v>1174</v>
      </c>
    </row>
    <row r="133" spans="2:65" s="1" customFormat="1" ht="24.25" customHeight="1">
      <c r="B133" s="138"/>
      <c r="C133" s="153" t="s">
        <v>106</v>
      </c>
      <c r="D133" s="153" t="s">
        <v>236</v>
      </c>
      <c r="E133" s="154" t="s">
        <v>1175</v>
      </c>
      <c r="F133" s="155" t="s">
        <v>1176</v>
      </c>
      <c r="G133" s="156" t="s">
        <v>257</v>
      </c>
      <c r="H133" s="157">
        <v>10</v>
      </c>
      <c r="I133" s="158"/>
      <c r="J133" s="159">
        <f t="shared" si="0"/>
        <v>0</v>
      </c>
      <c r="K133" s="160"/>
      <c r="L133" s="161"/>
      <c r="M133" s="162" t="s">
        <v>1</v>
      </c>
      <c r="N133" s="163" t="s">
        <v>38</v>
      </c>
      <c r="P133" s="149">
        <f t="shared" si="1"/>
        <v>0</v>
      </c>
      <c r="Q133" s="149">
        <v>1.1E-4</v>
      </c>
      <c r="R133" s="149">
        <f t="shared" si="2"/>
        <v>1.1000000000000001E-3</v>
      </c>
      <c r="S133" s="149">
        <v>0</v>
      </c>
      <c r="T133" s="150">
        <f t="shared" si="3"/>
        <v>0</v>
      </c>
      <c r="AR133" s="151" t="s">
        <v>972</v>
      </c>
      <c r="AT133" s="151" t="s">
        <v>236</v>
      </c>
      <c r="AU133" s="151" t="s">
        <v>84</v>
      </c>
      <c r="AY133" s="13" t="s">
        <v>193</v>
      </c>
      <c r="BE133" s="152">
        <f t="shared" si="4"/>
        <v>0</v>
      </c>
      <c r="BF133" s="152">
        <f t="shared" si="5"/>
        <v>0</v>
      </c>
      <c r="BG133" s="152">
        <f t="shared" si="6"/>
        <v>0</v>
      </c>
      <c r="BH133" s="152">
        <f t="shared" si="7"/>
        <v>0</v>
      </c>
      <c r="BI133" s="152">
        <f t="shared" si="8"/>
        <v>0</v>
      </c>
      <c r="BJ133" s="13" t="s">
        <v>84</v>
      </c>
      <c r="BK133" s="152">
        <f t="shared" si="9"/>
        <v>0</v>
      </c>
      <c r="BL133" s="13" t="s">
        <v>972</v>
      </c>
      <c r="BM133" s="151" t="s">
        <v>1177</v>
      </c>
    </row>
    <row r="134" spans="2:65" s="1" customFormat="1" ht="37.75" customHeight="1">
      <c r="B134" s="138"/>
      <c r="C134" s="139" t="s">
        <v>109</v>
      </c>
      <c r="D134" s="139" t="s">
        <v>195</v>
      </c>
      <c r="E134" s="140" t="s">
        <v>1178</v>
      </c>
      <c r="F134" s="141" t="s">
        <v>1179</v>
      </c>
      <c r="G134" s="142" t="s">
        <v>319</v>
      </c>
      <c r="H134" s="143">
        <v>5</v>
      </c>
      <c r="I134" s="144"/>
      <c r="J134" s="145">
        <f t="shared" si="0"/>
        <v>0</v>
      </c>
      <c r="K134" s="146"/>
      <c r="L134" s="28"/>
      <c r="M134" s="147" t="s">
        <v>1</v>
      </c>
      <c r="N134" s="148" t="s">
        <v>38</v>
      </c>
      <c r="P134" s="149">
        <f t="shared" si="1"/>
        <v>0</v>
      </c>
      <c r="Q134" s="149">
        <v>0</v>
      </c>
      <c r="R134" s="149">
        <f t="shared" si="2"/>
        <v>0</v>
      </c>
      <c r="S134" s="149">
        <v>0</v>
      </c>
      <c r="T134" s="150">
        <f t="shared" si="3"/>
        <v>0</v>
      </c>
      <c r="AR134" s="151" t="s">
        <v>519</v>
      </c>
      <c r="AT134" s="151" t="s">
        <v>195</v>
      </c>
      <c r="AU134" s="151" t="s">
        <v>84</v>
      </c>
      <c r="AY134" s="13" t="s">
        <v>193</v>
      </c>
      <c r="BE134" s="152">
        <f t="shared" si="4"/>
        <v>0</v>
      </c>
      <c r="BF134" s="152">
        <f t="shared" si="5"/>
        <v>0</v>
      </c>
      <c r="BG134" s="152">
        <f t="shared" si="6"/>
        <v>0</v>
      </c>
      <c r="BH134" s="152">
        <f t="shared" si="7"/>
        <v>0</v>
      </c>
      <c r="BI134" s="152">
        <f t="shared" si="8"/>
        <v>0</v>
      </c>
      <c r="BJ134" s="13" t="s">
        <v>84</v>
      </c>
      <c r="BK134" s="152">
        <f t="shared" si="9"/>
        <v>0</v>
      </c>
      <c r="BL134" s="13" t="s">
        <v>519</v>
      </c>
      <c r="BM134" s="151" t="s">
        <v>1180</v>
      </c>
    </row>
    <row r="135" spans="2:65" s="1" customFormat="1" ht="16.5" customHeight="1">
      <c r="B135" s="138"/>
      <c r="C135" s="153" t="s">
        <v>112</v>
      </c>
      <c r="D135" s="153" t="s">
        <v>236</v>
      </c>
      <c r="E135" s="154" t="s">
        <v>1181</v>
      </c>
      <c r="F135" s="155" t="s">
        <v>1182</v>
      </c>
      <c r="G135" s="156" t="s">
        <v>319</v>
      </c>
      <c r="H135" s="157">
        <v>5</v>
      </c>
      <c r="I135" s="158"/>
      <c r="J135" s="159">
        <f t="shared" si="0"/>
        <v>0</v>
      </c>
      <c r="K135" s="160"/>
      <c r="L135" s="161"/>
      <c r="M135" s="162" t="s">
        <v>1</v>
      </c>
      <c r="N135" s="163" t="s">
        <v>38</v>
      </c>
      <c r="P135" s="149">
        <f t="shared" si="1"/>
        <v>0</v>
      </c>
      <c r="Q135" s="149">
        <v>1.6000000000000001E-4</v>
      </c>
      <c r="R135" s="149">
        <f t="shared" si="2"/>
        <v>8.0000000000000004E-4</v>
      </c>
      <c r="S135" s="149">
        <v>0</v>
      </c>
      <c r="T135" s="150">
        <f t="shared" si="3"/>
        <v>0</v>
      </c>
      <c r="AR135" s="151" t="s">
        <v>972</v>
      </c>
      <c r="AT135" s="151" t="s">
        <v>236</v>
      </c>
      <c r="AU135" s="151" t="s">
        <v>84</v>
      </c>
      <c r="AY135" s="13" t="s">
        <v>193</v>
      </c>
      <c r="BE135" s="152">
        <f t="shared" si="4"/>
        <v>0</v>
      </c>
      <c r="BF135" s="152">
        <f t="shared" si="5"/>
        <v>0</v>
      </c>
      <c r="BG135" s="152">
        <f t="shared" si="6"/>
        <v>0</v>
      </c>
      <c r="BH135" s="152">
        <f t="shared" si="7"/>
        <v>0</v>
      </c>
      <c r="BI135" s="152">
        <f t="shared" si="8"/>
        <v>0</v>
      </c>
      <c r="BJ135" s="13" t="s">
        <v>84</v>
      </c>
      <c r="BK135" s="152">
        <f t="shared" si="9"/>
        <v>0</v>
      </c>
      <c r="BL135" s="13" t="s">
        <v>972</v>
      </c>
      <c r="BM135" s="151" t="s">
        <v>1183</v>
      </c>
    </row>
    <row r="136" spans="2:65" s="1" customFormat="1" ht="24.25" customHeight="1">
      <c r="B136" s="138"/>
      <c r="C136" s="139" t="s">
        <v>115</v>
      </c>
      <c r="D136" s="139" t="s">
        <v>195</v>
      </c>
      <c r="E136" s="140" t="s">
        <v>1184</v>
      </c>
      <c r="F136" s="141" t="s">
        <v>1185</v>
      </c>
      <c r="G136" s="142" t="s">
        <v>257</v>
      </c>
      <c r="H136" s="143">
        <v>34</v>
      </c>
      <c r="I136" s="144"/>
      <c r="J136" s="145">
        <f t="shared" si="0"/>
        <v>0</v>
      </c>
      <c r="K136" s="146"/>
      <c r="L136" s="28"/>
      <c r="M136" s="147" t="s">
        <v>1</v>
      </c>
      <c r="N136" s="148" t="s">
        <v>38</v>
      </c>
      <c r="P136" s="149">
        <f t="shared" si="1"/>
        <v>0</v>
      </c>
      <c r="Q136" s="149">
        <v>0</v>
      </c>
      <c r="R136" s="149">
        <f t="shared" si="2"/>
        <v>0</v>
      </c>
      <c r="S136" s="149">
        <v>0</v>
      </c>
      <c r="T136" s="150">
        <f t="shared" si="3"/>
        <v>0</v>
      </c>
      <c r="AR136" s="151" t="s">
        <v>519</v>
      </c>
      <c r="AT136" s="151" t="s">
        <v>195</v>
      </c>
      <c r="AU136" s="151" t="s">
        <v>84</v>
      </c>
      <c r="AY136" s="13" t="s">
        <v>193</v>
      </c>
      <c r="BE136" s="152">
        <f t="shared" si="4"/>
        <v>0</v>
      </c>
      <c r="BF136" s="152">
        <f t="shared" si="5"/>
        <v>0</v>
      </c>
      <c r="BG136" s="152">
        <f t="shared" si="6"/>
        <v>0</v>
      </c>
      <c r="BH136" s="152">
        <f t="shared" si="7"/>
        <v>0</v>
      </c>
      <c r="BI136" s="152">
        <f t="shared" si="8"/>
        <v>0</v>
      </c>
      <c r="BJ136" s="13" t="s">
        <v>84</v>
      </c>
      <c r="BK136" s="152">
        <f t="shared" si="9"/>
        <v>0</v>
      </c>
      <c r="BL136" s="13" t="s">
        <v>519</v>
      </c>
      <c r="BM136" s="151" t="s">
        <v>1186</v>
      </c>
    </row>
    <row r="137" spans="2:65" s="1" customFormat="1" ht="33" customHeight="1">
      <c r="B137" s="138"/>
      <c r="C137" s="153" t="s">
        <v>160</v>
      </c>
      <c r="D137" s="153" t="s">
        <v>236</v>
      </c>
      <c r="E137" s="154" t="s">
        <v>1187</v>
      </c>
      <c r="F137" s="155" t="s">
        <v>1188</v>
      </c>
      <c r="G137" s="156" t="s">
        <v>257</v>
      </c>
      <c r="H137" s="157">
        <v>34</v>
      </c>
      <c r="I137" s="158"/>
      <c r="J137" s="159">
        <f t="shared" si="0"/>
        <v>0</v>
      </c>
      <c r="K137" s="160"/>
      <c r="L137" s="161"/>
      <c r="M137" s="162" t="s">
        <v>1</v>
      </c>
      <c r="N137" s="163" t="s">
        <v>38</v>
      </c>
      <c r="P137" s="149">
        <f t="shared" si="1"/>
        <v>0</v>
      </c>
      <c r="Q137" s="149">
        <v>6.9999999999999994E-5</v>
      </c>
      <c r="R137" s="149">
        <f t="shared" si="2"/>
        <v>2.3799999999999997E-3</v>
      </c>
      <c r="S137" s="149">
        <v>0</v>
      </c>
      <c r="T137" s="150">
        <f t="shared" si="3"/>
        <v>0</v>
      </c>
      <c r="AR137" s="151" t="s">
        <v>972</v>
      </c>
      <c r="AT137" s="151" t="s">
        <v>236</v>
      </c>
      <c r="AU137" s="151" t="s">
        <v>84</v>
      </c>
      <c r="AY137" s="13" t="s">
        <v>193</v>
      </c>
      <c r="BE137" s="152">
        <f t="shared" si="4"/>
        <v>0</v>
      </c>
      <c r="BF137" s="152">
        <f t="shared" si="5"/>
        <v>0</v>
      </c>
      <c r="BG137" s="152">
        <f t="shared" si="6"/>
        <v>0</v>
      </c>
      <c r="BH137" s="152">
        <f t="shared" si="7"/>
        <v>0</v>
      </c>
      <c r="BI137" s="152">
        <f t="shared" si="8"/>
        <v>0</v>
      </c>
      <c r="BJ137" s="13" t="s">
        <v>84</v>
      </c>
      <c r="BK137" s="152">
        <f t="shared" si="9"/>
        <v>0</v>
      </c>
      <c r="BL137" s="13" t="s">
        <v>972</v>
      </c>
      <c r="BM137" s="151" t="s">
        <v>1189</v>
      </c>
    </row>
    <row r="138" spans="2:65" s="1" customFormat="1" ht="24.25" customHeight="1">
      <c r="B138" s="138"/>
      <c r="C138" s="139" t="s">
        <v>163</v>
      </c>
      <c r="D138" s="139" t="s">
        <v>195</v>
      </c>
      <c r="E138" s="140" t="s">
        <v>1190</v>
      </c>
      <c r="F138" s="141" t="s">
        <v>1191</v>
      </c>
      <c r="G138" s="142" t="s">
        <v>319</v>
      </c>
      <c r="H138" s="143">
        <v>6</v>
      </c>
      <c r="I138" s="144"/>
      <c r="J138" s="145">
        <f t="shared" si="0"/>
        <v>0</v>
      </c>
      <c r="K138" s="146"/>
      <c r="L138" s="28"/>
      <c r="M138" s="147" t="s">
        <v>1</v>
      </c>
      <c r="N138" s="148" t="s">
        <v>38</v>
      </c>
      <c r="P138" s="149">
        <f t="shared" si="1"/>
        <v>0</v>
      </c>
      <c r="Q138" s="149">
        <v>0</v>
      </c>
      <c r="R138" s="149">
        <f t="shared" si="2"/>
        <v>0</v>
      </c>
      <c r="S138" s="149">
        <v>0</v>
      </c>
      <c r="T138" s="150">
        <f t="shared" si="3"/>
        <v>0</v>
      </c>
      <c r="AR138" s="151" t="s">
        <v>519</v>
      </c>
      <c r="AT138" s="151" t="s">
        <v>195</v>
      </c>
      <c r="AU138" s="151" t="s">
        <v>84</v>
      </c>
      <c r="AY138" s="13" t="s">
        <v>193</v>
      </c>
      <c r="BE138" s="152">
        <f t="shared" si="4"/>
        <v>0</v>
      </c>
      <c r="BF138" s="152">
        <f t="shared" si="5"/>
        <v>0</v>
      </c>
      <c r="BG138" s="152">
        <f t="shared" si="6"/>
        <v>0</v>
      </c>
      <c r="BH138" s="152">
        <f t="shared" si="7"/>
        <v>0</v>
      </c>
      <c r="BI138" s="152">
        <f t="shared" si="8"/>
        <v>0</v>
      </c>
      <c r="BJ138" s="13" t="s">
        <v>84</v>
      </c>
      <c r="BK138" s="152">
        <f t="shared" si="9"/>
        <v>0</v>
      </c>
      <c r="BL138" s="13" t="s">
        <v>519</v>
      </c>
      <c r="BM138" s="151" t="s">
        <v>1192</v>
      </c>
    </row>
    <row r="139" spans="2:65" s="1" customFormat="1" ht="16.5" customHeight="1">
      <c r="B139" s="138"/>
      <c r="C139" s="153" t="s">
        <v>221</v>
      </c>
      <c r="D139" s="153" t="s">
        <v>236</v>
      </c>
      <c r="E139" s="154" t="s">
        <v>1193</v>
      </c>
      <c r="F139" s="155" t="s">
        <v>1194</v>
      </c>
      <c r="G139" s="156" t="s">
        <v>319</v>
      </c>
      <c r="H139" s="157">
        <v>6</v>
      </c>
      <c r="I139" s="158"/>
      <c r="J139" s="159">
        <f t="shared" si="0"/>
        <v>0</v>
      </c>
      <c r="K139" s="160"/>
      <c r="L139" s="161"/>
      <c r="M139" s="162" t="s">
        <v>1</v>
      </c>
      <c r="N139" s="163" t="s">
        <v>38</v>
      </c>
      <c r="P139" s="149">
        <f t="shared" si="1"/>
        <v>0</v>
      </c>
      <c r="Q139" s="149">
        <v>3.0000000000000001E-5</v>
      </c>
      <c r="R139" s="149">
        <f t="shared" si="2"/>
        <v>1.8000000000000001E-4</v>
      </c>
      <c r="S139" s="149">
        <v>0</v>
      </c>
      <c r="T139" s="150">
        <f t="shared" si="3"/>
        <v>0</v>
      </c>
      <c r="AR139" s="151" t="s">
        <v>972</v>
      </c>
      <c r="AT139" s="151" t="s">
        <v>236</v>
      </c>
      <c r="AU139" s="151" t="s">
        <v>84</v>
      </c>
      <c r="AY139" s="13" t="s">
        <v>193</v>
      </c>
      <c r="BE139" s="152">
        <f t="shared" si="4"/>
        <v>0</v>
      </c>
      <c r="BF139" s="152">
        <f t="shared" si="5"/>
        <v>0</v>
      </c>
      <c r="BG139" s="152">
        <f t="shared" si="6"/>
        <v>0</v>
      </c>
      <c r="BH139" s="152">
        <f t="shared" si="7"/>
        <v>0</v>
      </c>
      <c r="BI139" s="152">
        <f t="shared" si="8"/>
        <v>0</v>
      </c>
      <c r="BJ139" s="13" t="s">
        <v>84</v>
      </c>
      <c r="BK139" s="152">
        <f t="shared" si="9"/>
        <v>0</v>
      </c>
      <c r="BL139" s="13" t="s">
        <v>972</v>
      </c>
      <c r="BM139" s="151" t="s">
        <v>1195</v>
      </c>
    </row>
    <row r="140" spans="2:65" s="1" customFormat="1" ht="24.25" customHeight="1">
      <c r="B140" s="138"/>
      <c r="C140" s="139" t="s">
        <v>225</v>
      </c>
      <c r="D140" s="139" t="s">
        <v>195</v>
      </c>
      <c r="E140" s="140" t="s">
        <v>1196</v>
      </c>
      <c r="F140" s="141" t="s">
        <v>1197</v>
      </c>
      <c r="G140" s="142" t="s">
        <v>319</v>
      </c>
      <c r="H140" s="143">
        <v>6</v>
      </c>
      <c r="I140" s="144"/>
      <c r="J140" s="145">
        <f t="shared" si="0"/>
        <v>0</v>
      </c>
      <c r="K140" s="146"/>
      <c r="L140" s="28"/>
      <c r="M140" s="147" t="s">
        <v>1</v>
      </c>
      <c r="N140" s="148" t="s">
        <v>38</v>
      </c>
      <c r="P140" s="149">
        <f t="shared" si="1"/>
        <v>0</v>
      </c>
      <c r="Q140" s="149">
        <v>0</v>
      </c>
      <c r="R140" s="149">
        <f t="shared" si="2"/>
        <v>0</v>
      </c>
      <c r="S140" s="149">
        <v>0</v>
      </c>
      <c r="T140" s="150">
        <f t="shared" si="3"/>
        <v>0</v>
      </c>
      <c r="AR140" s="151" t="s">
        <v>519</v>
      </c>
      <c r="AT140" s="151" t="s">
        <v>195</v>
      </c>
      <c r="AU140" s="151" t="s">
        <v>84</v>
      </c>
      <c r="AY140" s="13" t="s">
        <v>193</v>
      </c>
      <c r="BE140" s="152">
        <f t="shared" si="4"/>
        <v>0</v>
      </c>
      <c r="BF140" s="152">
        <f t="shared" si="5"/>
        <v>0</v>
      </c>
      <c r="BG140" s="152">
        <f t="shared" si="6"/>
        <v>0</v>
      </c>
      <c r="BH140" s="152">
        <f t="shared" si="7"/>
        <v>0</v>
      </c>
      <c r="BI140" s="152">
        <f t="shared" si="8"/>
        <v>0</v>
      </c>
      <c r="BJ140" s="13" t="s">
        <v>84</v>
      </c>
      <c r="BK140" s="152">
        <f t="shared" si="9"/>
        <v>0</v>
      </c>
      <c r="BL140" s="13" t="s">
        <v>519</v>
      </c>
      <c r="BM140" s="151" t="s">
        <v>1198</v>
      </c>
    </row>
    <row r="141" spans="2:65" s="1" customFormat="1" ht="16.5" customHeight="1">
      <c r="B141" s="138"/>
      <c r="C141" s="153" t="s">
        <v>81</v>
      </c>
      <c r="D141" s="153" t="s">
        <v>236</v>
      </c>
      <c r="E141" s="154" t="s">
        <v>1199</v>
      </c>
      <c r="F141" s="155" t="s">
        <v>1200</v>
      </c>
      <c r="G141" s="156" t="s">
        <v>319</v>
      </c>
      <c r="H141" s="157">
        <v>6</v>
      </c>
      <c r="I141" s="158"/>
      <c r="J141" s="159">
        <f t="shared" si="0"/>
        <v>0</v>
      </c>
      <c r="K141" s="160"/>
      <c r="L141" s="161"/>
      <c r="M141" s="162" t="s">
        <v>1</v>
      </c>
      <c r="N141" s="163" t="s">
        <v>38</v>
      </c>
      <c r="P141" s="149">
        <f t="shared" si="1"/>
        <v>0</v>
      </c>
      <c r="Q141" s="149">
        <v>3.0000000000000001E-5</v>
      </c>
      <c r="R141" s="149">
        <f t="shared" si="2"/>
        <v>1.8000000000000001E-4</v>
      </c>
      <c r="S141" s="149">
        <v>0</v>
      </c>
      <c r="T141" s="150">
        <f t="shared" si="3"/>
        <v>0</v>
      </c>
      <c r="AR141" s="151" t="s">
        <v>972</v>
      </c>
      <c r="AT141" s="151" t="s">
        <v>236</v>
      </c>
      <c r="AU141" s="151" t="s">
        <v>84</v>
      </c>
      <c r="AY141" s="13" t="s">
        <v>193</v>
      </c>
      <c r="BE141" s="152">
        <f t="shared" si="4"/>
        <v>0</v>
      </c>
      <c r="BF141" s="152">
        <f t="shared" si="5"/>
        <v>0</v>
      </c>
      <c r="BG141" s="152">
        <f t="shared" si="6"/>
        <v>0</v>
      </c>
      <c r="BH141" s="152">
        <f t="shared" si="7"/>
        <v>0</v>
      </c>
      <c r="BI141" s="152">
        <f t="shared" si="8"/>
        <v>0</v>
      </c>
      <c r="BJ141" s="13" t="s">
        <v>84</v>
      </c>
      <c r="BK141" s="152">
        <f t="shared" si="9"/>
        <v>0</v>
      </c>
      <c r="BL141" s="13" t="s">
        <v>972</v>
      </c>
      <c r="BM141" s="151" t="s">
        <v>1201</v>
      </c>
    </row>
    <row r="142" spans="2:65" s="1" customFormat="1" ht="24.25" customHeight="1">
      <c r="B142" s="138"/>
      <c r="C142" s="139" t="s">
        <v>86</v>
      </c>
      <c r="D142" s="139" t="s">
        <v>195</v>
      </c>
      <c r="E142" s="140" t="s">
        <v>1202</v>
      </c>
      <c r="F142" s="141" t="s">
        <v>1203</v>
      </c>
      <c r="G142" s="142" t="s">
        <v>319</v>
      </c>
      <c r="H142" s="143">
        <v>5</v>
      </c>
      <c r="I142" s="144"/>
      <c r="J142" s="145">
        <f t="shared" si="0"/>
        <v>0</v>
      </c>
      <c r="K142" s="146"/>
      <c r="L142" s="28"/>
      <c r="M142" s="147" t="s">
        <v>1</v>
      </c>
      <c r="N142" s="148" t="s">
        <v>38</v>
      </c>
      <c r="P142" s="149">
        <f t="shared" si="1"/>
        <v>0</v>
      </c>
      <c r="Q142" s="149">
        <v>0</v>
      </c>
      <c r="R142" s="149">
        <f t="shared" si="2"/>
        <v>0</v>
      </c>
      <c r="S142" s="149">
        <v>0</v>
      </c>
      <c r="T142" s="150">
        <f t="shared" si="3"/>
        <v>0</v>
      </c>
      <c r="AR142" s="151" t="s">
        <v>519</v>
      </c>
      <c r="AT142" s="151" t="s">
        <v>195</v>
      </c>
      <c r="AU142" s="151" t="s">
        <v>84</v>
      </c>
      <c r="AY142" s="13" t="s">
        <v>193</v>
      </c>
      <c r="BE142" s="152">
        <f t="shared" si="4"/>
        <v>0</v>
      </c>
      <c r="BF142" s="152">
        <f t="shared" si="5"/>
        <v>0</v>
      </c>
      <c r="BG142" s="152">
        <f t="shared" si="6"/>
        <v>0</v>
      </c>
      <c r="BH142" s="152">
        <f t="shared" si="7"/>
        <v>0</v>
      </c>
      <c r="BI142" s="152">
        <f t="shared" si="8"/>
        <v>0</v>
      </c>
      <c r="BJ142" s="13" t="s">
        <v>84</v>
      </c>
      <c r="BK142" s="152">
        <f t="shared" si="9"/>
        <v>0</v>
      </c>
      <c r="BL142" s="13" t="s">
        <v>519</v>
      </c>
      <c r="BM142" s="151" t="s">
        <v>1204</v>
      </c>
    </row>
    <row r="143" spans="2:65" s="1" customFormat="1" ht="16.5" customHeight="1">
      <c r="B143" s="138"/>
      <c r="C143" s="153" t="s">
        <v>89</v>
      </c>
      <c r="D143" s="153" t="s">
        <v>236</v>
      </c>
      <c r="E143" s="154" t="s">
        <v>1205</v>
      </c>
      <c r="F143" s="155" t="s">
        <v>1206</v>
      </c>
      <c r="G143" s="156" t="s">
        <v>319</v>
      </c>
      <c r="H143" s="157">
        <v>5</v>
      </c>
      <c r="I143" s="158"/>
      <c r="J143" s="159">
        <f t="shared" si="0"/>
        <v>0</v>
      </c>
      <c r="K143" s="160"/>
      <c r="L143" s="161"/>
      <c r="M143" s="162" t="s">
        <v>1</v>
      </c>
      <c r="N143" s="163" t="s">
        <v>38</v>
      </c>
      <c r="P143" s="149">
        <f t="shared" si="1"/>
        <v>0</v>
      </c>
      <c r="Q143" s="149">
        <v>1E-4</v>
      </c>
      <c r="R143" s="149">
        <f t="shared" si="2"/>
        <v>5.0000000000000001E-4</v>
      </c>
      <c r="S143" s="149">
        <v>0</v>
      </c>
      <c r="T143" s="150">
        <f t="shared" si="3"/>
        <v>0</v>
      </c>
      <c r="AR143" s="151" t="s">
        <v>972</v>
      </c>
      <c r="AT143" s="151" t="s">
        <v>236</v>
      </c>
      <c r="AU143" s="151" t="s">
        <v>84</v>
      </c>
      <c r="AY143" s="13" t="s">
        <v>193</v>
      </c>
      <c r="BE143" s="152">
        <f t="shared" si="4"/>
        <v>0</v>
      </c>
      <c r="BF143" s="152">
        <f t="shared" si="5"/>
        <v>0</v>
      </c>
      <c r="BG143" s="152">
        <f t="shared" si="6"/>
        <v>0</v>
      </c>
      <c r="BH143" s="152">
        <f t="shared" si="7"/>
        <v>0</v>
      </c>
      <c r="BI143" s="152">
        <f t="shared" si="8"/>
        <v>0</v>
      </c>
      <c r="BJ143" s="13" t="s">
        <v>84</v>
      </c>
      <c r="BK143" s="152">
        <f t="shared" si="9"/>
        <v>0</v>
      </c>
      <c r="BL143" s="13" t="s">
        <v>972</v>
      </c>
      <c r="BM143" s="151" t="s">
        <v>1207</v>
      </c>
    </row>
    <row r="144" spans="2:65" s="1" customFormat="1" ht="24.25" customHeight="1">
      <c r="B144" s="138"/>
      <c r="C144" s="139" t="s">
        <v>92</v>
      </c>
      <c r="D144" s="139" t="s">
        <v>195</v>
      </c>
      <c r="E144" s="140" t="s">
        <v>1208</v>
      </c>
      <c r="F144" s="141" t="s">
        <v>1209</v>
      </c>
      <c r="G144" s="142" t="s">
        <v>319</v>
      </c>
      <c r="H144" s="143">
        <v>1</v>
      </c>
      <c r="I144" s="144"/>
      <c r="J144" s="145">
        <f t="shared" si="0"/>
        <v>0</v>
      </c>
      <c r="K144" s="146"/>
      <c r="L144" s="28"/>
      <c r="M144" s="147" t="s">
        <v>1</v>
      </c>
      <c r="N144" s="148" t="s">
        <v>38</v>
      </c>
      <c r="P144" s="149">
        <f t="shared" si="1"/>
        <v>0</v>
      </c>
      <c r="Q144" s="149">
        <v>0</v>
      </c>
      <c r="R144" s="149">
        <f t="shared" si="2"/>
        <v>0</v>
      </c>
      <c r="S144" s="149">
        <v>0</v>
      </c>
      <c r="T144" s="150">
        <f t="shared" si="3"/>
        <v>0</v>
      </c>
      <c r="AR144" s="151" t="s">
        <v>519</v>
      </c>
      <c r="AT144" s="151" t="s">
        <v>195</v>
      </c>
      <c r="AU144" s="151" t="s">
        <v>84</v>
      </c>
      <c r="AY144" s="13" t="s">
        <v>193</v>
      </c>
      <c r="BE144" s="152">
        <f t="shared" si="4"/>
        <v>0</v>
      </c>
      <c r="BF144" s="152">
        <f t="shared" si="5"/>
        <v>0</v>
      </c>
      <c r="BG144" s="152">
        <f t="shared" si="6"/>
        <v>0</v>
      </c>
      <c r="BH144" s="152">
        <f t="shared" si="7"/>
        <v>0</v>
      </c>
      <c r="BI144" s="152">
        <f t="shared" si="8"/>
        <v>0</v>
      </c>
      <c r="BJ144" s="13" t="s">
        <v>84</v>
      </c>
      <c r="BK144" s="152">
        <f t="shared" si="9"/>
        <v>0</v>
      </c>
      <c r="BL144" s="13" t="s">
        <v>519</v>
      </c>
      <c r="BM144" s="151" t="s">
        <v>1210</v>
      </c>
    </row>
    <row r="145" spans="2:65" s="1" customFormat="1" ht="24.25" customHeight="1">
      <c r="B145" s="138"/>
      <c r="C145" s="153" t="s">
        <v>95</v>
      </c>
      <c r="D145" s="153" t="s">
        <v>236</v>
      </c>
      <c r="E145" s="154" t="s">
        <v>1211</v>
      </c>
      <c r="F145" s="155" t="s">
        <v>1212</v>
      </c>
      <c r="G145" s="156" t="s">
        <v>319</v>
      </c>
      <c r="H145" s="157">
        <v>1</v>
      </c>
      <c r="I145" s="158"/>
      <c r="J145" s="159">
        <f t="shared" si="0"/>
        <v>0</v>
      </c>
      <c r="K145" s="160"/>
      <c r="L145" s="161"/>
      <c r="M145" s="162" t="s">
        <v>1</v>
      </c>
      <c r="N145" s="163" t="s">
        <v>38</v>
      </c>
      <c r="P145" s="149">
        <f t="shared" si="1"/>
        <v>0</v>
      </c>
      <c r="Q145" s="149">
        <v>1E-4</v>
      </c>
      <c r="R145" s="149">
        <f t="shared" si="2"/>
        <v>1E-4</v>
      </c>
      <c r="S145" s="149">
        <v>0</v>
      </c>
      <c r="T145" s="150">
        <f t="shared" si="3"/>
        <v>0</v>
      </c>
      <c r="AR145" s="151" t="s">
        <v>972</v>
      </c>
      <c r="AT145" s="151" t="s">
        <v>236</v>
      </c>
      <c r="AU145" s="151" t="s">
        <v>84</v>
      </c>
      <c r="AY145" s="13" t="s">
        <v>193</v>
      </c>
      <c r="BE145" s="152">
        <f t="shared" si="4"/>
        <v>0</v>
      </c>
      <c r="BF145" s="152">
        <f t="shared" si="5"/>
        <v>0</v>
      </c>
      <c r="BG145" s="152">
        <f t="shared" si="6"/>
        <v>0</v>
      </c>
      <c r="BH145" s="152">
        <f t="shared" si="7"/>
        <v>0</v>
      </c>
      <c r="BI145" s="152">
        <f t="shared" si="8"/>
        <v>0</v>
      </c>
      <c r="BJ145" s="13" t="s">
        <v>84</v>
      </c>
      <c r="BK145" s="152">
        <f t="shared" si="9"/>
        <v>0</v>
      </c>
      <c r="BL145" s="13" t="s">
        <v>972</v>
      </c>
      <c r="BM145" s="151" t="s">
        <v>1213</v>
      </c>
    </row>
    <row r="146" spans="2:65" s="1" customFormat="1" ht="16.5" customHeight="1">
      <c r="B146" s="138"/>
      <c r="C146" s="139" t="s">
        <v>98</v>
      </c>
      <c r="D146" s="139" t="s">
        <v>195</v>
      </c>
      <c r="E146" s="140" t="s">
        <v>1214</v>
      </c>
      <c r="F146" s="141" t="s">
        <v>1215</v>
      </c>
      <c r="G146" s="142" t="s">
        <v>319</v>
      </c>
      <c r="H146" s="143">
        <v>1</v>
      </c>
      <c r="I146" s="144"/>
      <c r="J146" s="145">
        <f t="shared" si="0"/>
        <v>0</v>
      </c>
      <c r="K146" s="146"/>
      <c r="L146" s="28"/>
      <c r="M146" s="147" t="s">
        <v>1</v>
      </c>
      <c r="N146" s="148" t="s">
        <v>38</v>
      </c>
      <c r="P146" s="149">
        <f t="shared" si="1"/>
        <v>0</v>
      </c>
      <c r="Q146" s="149">
        <v>0</v>
      </c>
      <c r="R146" s="149">
        <f t="shared" si="2"/>
        <v>0</v>
      </c>
      <c r="S146" s="149">
        <v>0</v>
      </c>
      <c r="T146" s="150">
        <f t="shared" si="3"/>
        <v>0</v>
      </c>
      <c r="AR146" s="151" t="s">
        <v>519</v>
      </c>
      <c r="AT146" s="151" t="s">
        <v>195</v>
      </c>
      <c r="AU146" s="151" t="s">
        <v>84</v>
      </c>
      <c r="AY146" s="13" t="s">
        <v>193</v>
      </c>
      <c r="BE146" s="152">
        <f t="shared" si="4"/>
        <v>0</v>
      </c>
      <c r="BF146" s="152">
        <f t="shared" si="5"/>
        <v>0</v>
      </c>
      <c r="BG146" s="152">
        <f t="shared" si="6"/>
        <v>0</v>
      </c>
      <c r="BH146" s="152">
        <f t="shared" si="7"/>
        <v>0</v>
      </c>
      <c r="BI146" s="152">
        <f t="shared" si="8"/>
        <v>0</v>
      </c>
      <c r="BJ146" s="13" t="s">
        <v>84</v>
      </c>
      <c r="BK146" s="152">
        <f t="shared" si="9"/>
        <v>0</v>
      </c>
      <c r="BL146" s="13" t="s">
        <v>519</v>
      </c>
      <c r="BM146" s="151" t="s">
        <v>1216</v>
      </c>
    </row>
    <row r="147" spans="2:65" s="1" customFormat="1" ht="16.5" customHeight="1">
      <c r="B147" s="138"/>
      <c r="C147" s="153" t="s">
        <v>101</v>
      </c>
      <c r="D147" s="153" t="s">
        <v>236</v>
      </c>
      <c r="E147" s="154" t="s">
        <v>1217</v>
      </c>
      <c r="F147" s="155" t="s">
        <v>1218</v>
      </c>
      <c r="G147" s="156" t="s">
        <v>319</v>
      </c>
      <c r="H147" s="157">
        <v>1</v>
      </c>
      <c r="I147" s="158"/>
      <c r="J147" s="159">
        <f t="shared" si="0"/>
        <v>0</v>
      </c>
      <c r="K147" s="160"/>
      <c r="L147" s="161"/>
      <c r="M147" s="162" t="s">
        <v>1</v>
      </c>
      <c r="N147" s="163" t="s">
        <v>38</v>
      </c>
      <c r="P147" s="149">
        <f t="shared" si="1"/>
        <v>0</v>
      </c>
      <c r="Q147" s="149">
        <v>1.6000000000000001E-4</v>
      </c>
      <c r="R147" s="149">
        <f t="shared" si="2"/>
        <v>1.6000000000000001E-4</v>
      </c>
      <c r="S147" s="149">
        <v>0</v>
      </c>
      <c r="T147" s="150">
        <f t="shared" si="3"/>
        <v>0</v>
      </c>
      <c r="AR147" s="151" t="s">
        <v>972</v>
      </c>
      <c r="AT147" s="151" t="s">
        <v>236</v>
      </c>
      <c r="AU147" s="151" t="s">
        <v>84</v>
      </c>
      <c r="AY147" s="13" t="s">
        <v>193</v>
      </c>
      <c r="BE147" s="152">
        <f t="shared" si="4"/>
        <v>0</v>
      </c>
      <c r="BF147" s="152">
        <f t="shared" si="5"/>
        <v>0</v>
      </c>
      <c r="BG147" s="152">
        <f t="shared" si="6"/>
        <v>0</v>
      </c>
      <c r="BH147" s="152">
        <f t="shared" si="7"/>
        <v>0</v>
      </c>
      <c r="BI147" s="152">
        <f t="shared" si="8"/>
        <v>0</v>
      </c>
      <c r="BJ147" s="13" t="s">
        <v>84</v>
      </c>
      <c r="BK147" s="152">
        <f t="shared" si="9"/>
        <v>0</v>
      </c>
      <c r="BL147" s="13" t="s">
        <v>972</v>
      </c>
      <c r="BM147" s="151" t="s">
        <v>1219</v>
      </c>
    </row>
    <row r="148" spans="2:65" s="1" customFormat="1" ht="21.75" customHeight="1">
      <c r="B148" s="138"/>
      <c r="C148" s="139" t="s">
        <v>254</v>
      </c>
      <c r="D148" s="139" t="s">
        <v>195</v>
      </c>
      <c r="E148" s="140" t="s">
        <v>1220</v>
      </c>
      <c r="F148" s="141" t="s">
        <v>1221</v>
      </c>
      <c r="G148" s="142" t="s">
        <v>319</v>
      </c>
      <c r="H148" s="143">
        <v>1</v>
      </c>
      <c r="I148" s="144"/>
      <c r="J148" s="145">
        <f t="shared" si="0"/>
        <v>0</v>
      </c>
      <c r="K148" s="146"/>
      <c r="L148" s="28"/>
      <c r="M148" s="147" t="s">
        <v>1</v>
      </c>
      <c r="N148" s="148" t="s">
        <v>38</v>
      </c>
      <c r="P148" s="149">
        <f t="shared" si="1"/>
        <v>0</v>
      </c>
      <c r="Q148" s="149">
        <v>0</v>
      </c>
      <c r="R148" s="149">
        <f t="shared" si="2"/>
        <v>0</v>
      </c>
      <c r="S148" s="149">
        <v>0</v>
      </c>
      <c r="T148" s="150">
        <f t="shared" si="3"/>
        <v>0</v>
      </c>
      <c r="AR148" s="151" t="s">
        <v>519</v>
      </c>
      <c r="AT148" s="151" t="s">
        <v>195</v>
      </c>
      <c r="AU148" s="151" t="s">
        <v>84</v>
      </c>
      <c r="AY148" s="13" t="s">
        <v>193</v>
      </c>
      <c r="BE148" s="152">
        <f t="shared" si="4"/>
        <v>0</v>
      </c>
      <c r="BF148" s="152">
        <f t="shared" si="5"/>
        <v>0</v>
      </c>
      <c r="BG148" s="152">
        <f t="shared" si="6"/>
        <v>0</v>
      </c>
      <c r="BH148" s="152">
        <f t="shared" si="7"/>
        <v>0</v>
      </c>
      <c r="BI148" s="152">
        <f t="shared" si="8"/>
        <v>0</v>
      </c>
      <c r="BJ148" s="13" t="s">
        <v>84</v>
      </c>
      <c r="BK148" s="152">
        <f t="shared" si="9"/>
        <v>0</v>
      </c>
      <c r="BL148" s="13" t="s">
        <v>519</v>
      </c>
      <c r="BM148" s="151" t="s">
        <v>1222</v>
      </c>
    </row>
    <row r="149" spans="2:65" s="1" customFormat="1" ht="24.25" customHeight="1">
      <c r="B149" s="138"/>
      <c r="C149" s="153" t="s">
        <v>330</v>
      </c>
      <c r="D149" s="153" t="s">
        <v>236</v>
      </c>
      <c r="E149" s="154" t="s">
        <v>1223</v>
      </c>
      <c r="F149" s="155" t="s">
        <v>1224</v>
      </c>
      <c r="G149" s="156" t="s">
        <v>319</v>
      </c>
      <c r="H149" s="157">
        <v>1</v>
      </c>
      <c r="I149" s="158"/>
      <c r="J149" s="159">
        <f t="shared" si="0"/>
        <v>0</v>
      </c>
      <c r="K149" s="160"/>
      <c r="L149" s="161"/>
      <c r="M149" s="162" t="s">
        <v>1</v>
      </c>
      <c r="N149" s="163" t="s">
        <v>38</v>
      </c>
      <c r="P149" s="149">
        <f t="shared" si="1"/>
        <v>0</v>
      </c>
      <c r="Q149" s="149">
        <v>9.5E-4</v>
      </c>
      <c r="R149" s="149">
        <f t="shared" si="2"/>
        <v>9.5E-4</v>
      </c>
      <c r="S149" s="149">
        <v>0</v>
      </c>
      <c r="T149" s="150">
        <f t="shared" si="3"/>
        <v>0</v>
      </c>
      <c r="AR149" s="151" t="s">
        <v>972</v>
      </c>
      <c r="AT149" s="151" t="s">
        <v>236</v>
      </c>
      <c r="AU149" s="151" t="s">
        <v>84</v>
      </c>
      <c r="AY149" s="13" t="s">
        <v>193</v>
      </c>
      <c r="BE149" s="152">
        <f t="shared" si="4"/>
        <v>0</v>
      </c>
      <c r="BF149" s="152">
        <f t="shared" si="5"/>
        <v>0</v>
      </c>
      <c r="BG149" s="152">
        <f t="shared" si="6"/>
        <v>0</v>
      </c>
      <c r="BH149" s="152">
        <f t="shared" si="7"/>
        <v>0</v>
      </c>
      <c r="BI149" s="152">
        <f t="shared" si="8"/>
        <v>0</v>
      </c>
      <c r="BJ149" s="13" t="s">
        <v>84</v>
      </c>
      <c r="BK149" s="152">
        <f t="shared" si="9"/>
        <v>0</v>
      </c>
      <c r="BL149" s="13" t="s">
        <v>972</v>
      </c>
      <c r="BM149" s="151" t="s">
        <v>1225</v>
      </c>
    </row>
    <row r="150" spans="2:65" s="1" customFormat="1" ht="33" customHeight="1">
      <c r="B150" s="138"/>
      <c r="C150" s="139" t="s">
        <v>334</v>
      </c>
      <c r="D150" s="139" t="s">
        <v>195</v>
      </c>
      <c r="E150" s="140" t="s">
        <v>1226</v>
      </c>
      <c r="F150" s="141" t="s">
        <v>1227</v>
      </c>
      <c r="G150" s="142" t="s">
        <v>319</v>
      </c>
      <c r="H150" s="143">
        <v>5</v>
      </c>
      <c r="I150" s="144"/>
      <c r="J150" s="145">
        <f t="shared" si="0"/>
        <v>0</v>
      </c>
      <c r="K150" s="146"/>
      <c r="L150" s="28"/>
      <c r="M150" s="147" t="s">
        <v>1</v>
      </c>
      <c r="N150" s="148" t="s">
        <v>38</v>
      </c>
      <c r="P150" s="149">
        <f t="shared" si="1"/>
        <v>0</v>
      </c>
      <c r="Q150" s="149">
        <v>0</v>
      </c>
      <c r="R150" s="149">
        <f t="shared" si="2"/>
        <v>0</v>
      </c>
      <c r="S150" s="149">
        <v>0</v>
      </c>
      <c r="T150" s="150">
        <f t="shared" si="3"/>
        <v>0</v>
      </c>
      <c r="AR150" s="151" t="s">
        <v>519</v>
      </c>
      <c r="AT150" s="151" t="s">
        <v>195</v>
      </c>
      <c r="AU150" s="151" t="s">
        <v>84</v>
      </c>
      <c r="AY150" s="13" t="s">
        <v>193</v>
      </c>
      <c r="BE150" s="152">
        <f t="shared" si="4"/>
        <v>0</v>
      </c>
      <c r="BF150" s="152">
        <f t="shared" si="5"/>
        <v>0</v>
      </c>
      <c r="BG150" s="152">
        <f t="shared" si="6"/>
        <v>0</v>
      </c>
      <c r="BH150" s="152">
        <f t="shared" si="7"/>
        <v>0</v>
      </c>
      <c r="BI150" s="152">
        <f t="shared" si="8"/>
        <v>0</v>
      </c>
      <c r="BJ150" s="13" t="s">
        <v>84</v>
      </c>
      <c r="BK150" s="152">
        <f t="shared" si="9"/>
        <v>0</v>
      </c>
      <c r="BL150" s="13" t="s">
        <v>519</v>
      </c>
      <c r="BM150" s="151" t="s">
        <v>1228</v>
      </c>
    </row>
    <row r="151" spans="2:65" s="1" customFormat="1" ht="24.25" customHeight="1">
      <c r="B151" s="138"/>
      <c r="C151" s="153" t="s">
        <v>338</v>
      </c>
      <c r="D151" s="153" t="s">
        <v>236</v>
      </c>
      <c r="E151" s="154" t="s">
        <v>1229</v>
      </c>
      <c r="F151" s="155" t="s">
        <v>1230</v>
      </c>
      <c r="G151" s="156" t="s">
        <v>319</v>
      </c>
      <c r="H151" s="157">
        <v>4</v>
      </c>
      <c r="I151" s="158"/>
      <c r="J151" s="159">
        <f t="shared" si="0"/>
        <v>0</v>
      </c>
      <c r="K151" s="160"/>
      <c r="L151" s="161"/>
      <c r="M151" s="162" t="s">
        <v>1</v>
      </c>
      <c r="N151" s="163" t="s">
        <v>38</v>
      </c>
      <c r="P151" s="149">
        <f t="shared" si="1"/>
        <v>0</v>
      </c>
      <c r="Q151" s="149">
        <v>1.8799999999999999E-3</v>
      </c>
      <c r="R151" s="149">
        <f t="shared" si="2"/>
        <v>7.5199999999999998E-3</v>
      </c>
      <c r="S151" s="149">
        <v>0</v>
      </c>
      <c r="T151" s="150">
        <f t="shared" si="3"/>
        <v>0</v>
      </c>
      <c r="AR151" s="151" t="s">
        <v>1231</v>
      </c>
      <c r="AT151" s="151" t="s">
        <v>236</v>
      </c>
      <c r="AU151" s="151" t="s">
        <v>84</v>
      </c>
      <c r="AY151" s="13" t="s">
        <v>193</v>
      </c>
      <c r="BE151" s="152">
        <f t="shared" si="4"/>
        <v>0</v>
      </c>
      <c r="BF151" s="152">
        <f t="shared" si="5"/>
        <v>0</v>
      </c>
      <c r="BG151" s="152">
        <f t="shared" si="6"/>
        <v>0</v>
      </c>
      <c r="BH151" s="152">
        <f t="shared" si="7"/>
        <v>0</v>
      </c>
      <c r="BI151" s="152">
        <f t="shared" si="8"/>
        <v>0</v>
      </c>
      <c r="BJ151" s="13" t="s">
        <v>84</v>
      </c>
      <c r="BK151" s="152">
        <f t="shared" si="9"/>
        <v>0</v>
      </c>
      <c r="BL151" s="13" t="s">
        <v>519</v>
      </c>
      <c r="BM151" s="151" t="s">
        <v>1232</v>
      </c>
    </row>
    <row r="152" spans="2:65" s="1" customFormat="1" ht="24.25" customHeight="1">
      <c r="B152" s="138"/>
      <c r="C152" s="153" t="s">
        <v>342</v>
      </c>
      <c r="D152" s="153" t="s">
        <v>236</v>
      </c>
      <c r="E152" s="154" t="s">
        <v>1233</v>
      </c>
      <c r="F152" s="155" t="s">
        <v>1234</v>
      </c>
      <c r="G152" s="156" t="s">
        <v>319</v>
      </c>
      <c r="H152" s="157">
        <v>1</v>
      </c>
      <c r="I152" s="158"/>
      <c r="J152" s="159">
        <f t="shared" si="0"/>
        <v>0</v>
      </c>
      <c r="K152" s="160"/>
      <c r="L152" s="161"/>
      <c r="M152" s="162" t="s">
        <v>1</v>
      </c>
      <c r="N152" s="163" t="s">
        <v>38</v>
      </c>
      <c r="P152" s="149">
        <f t="shared" si="1"/>
        <v>0</v>
      </c>
      <c r="Q152" s="149">
        <v>3.0599999999999998E-3</v>
      </c>
      <c r="R152" s="149">
        <f t="shared" si="2"/>
        <v>3.0599999999999998E-3</v>
      </c>
      <c r="S152" s="149">
        <v>0</v>
      </c>
      <c r="T152" s="150">
        <f t="shared" si="3"/>
        <v>0</v>
      </c>
      <c r="AR152" s="151" t="s">
        <v>1231</v>
      </c>
      <c r="AT152" s="151" t="s">
        <v>236</v>
      </c>
      <c r="AU152" s="151" t="s">
        <v>84</v>
      </c>
      <c r="AY152" s="13" t="s">
        <v>193</v>
      </c>
      <c r="BE152" s="152">
        <f t="shared" si="4"/>
        <v>0</v>
      </c>
      <c r="BF152" s="152">
        <f t="shared" si="5"/>
        <v>0</v>
      </c>
      <c r="BG152" s="152">
        <f t="shared" si="6"/>
        <v>0</v>
      </c>
      <c r="BH152" s="152">
        <f t="shared" si="7"/>
        <v>0</v>
      </c>
      <c r="BI152" s="152">
        <f t="shared" si="8"/>
        <v>0</v>
      </c>
      <c r="BJ152" s="13" t="s">
        <v>84</v>
      </c>
      <c r="BK152" s="152">
        <f t="shared" si="9"/>
        <v>0</v>
      </c>
      <c r="BL152" s="13" t="s">
        <v>519</v>
      </c>
      <c r="BM152" s="151" t="s">
        <v>1235</v>
      </c>
    </row>
    <row r="153" spans="2:65" s="1" customFormat="1" ht="21.75" customHeight="1">
      <c r="B153" s="138"/>
      <c r="C153" s="139" t="s">
        <v>7</v>
      </c>
      <c r="D153" s="139" t="s">
        <v>195</v>
      </c>
      <c r="E153" s="140" t="s">
        <v>1236</v>
      </c>
      <c r="F153" s="141" t="s">
        <v>1237</v>
      </c>
      <c r="G153" s="142" t="s">
        <v>319</v>
      </c>
      <c r="H153" s="143">
        <v>1</v>
      </c>
      <c r="I153" s="144"/>
      <c r="J153" s="145">
        <f t="shared" si="0"/>
        <v>0</v>
      </c>
      <c r="K153" s="146"/>
      <c r="L153" s="28"/>
      <c r="M153" s="147" t="s">
        <v>1</v>
      </c>
      <c r="N153" s="148" t="s">
        <v>38</v>
      </c>
      <c r="P153" s="149">
        <f t="shared" si="1"/>
        <v>0</v>
      </c>
      <c r="Q153" s="149">
        <v>0</v>
      </c>
      <c r="R153" s="149">
        <f t="shared" si="2"/>
        <v>0</v>
      </c>
      <c r="S153" s="149">
        <v>0</v>
      </c>
      <c r="T153" s="150">
        <f t="shared" si="3"/>
        <v>0</v>
      </c>
      <c r="AR153" s="151" t="s">
        <v>519</v>
      </c>
      <c r="AT153" s="151" t="s">
        <v>195</v>
      </c>
      <c r="AU153" s="151" t="s">
        <v>84</v>
      </c>
      <c r="AY153" s="13" t="s">
        <v>193</v>
      </c>
      <c r="BE153" s="152">
        <f t="shared" si="4"/>
        <v>0</v>
      </c>
      <c r="BF153" s="152">
        <f t="shared" si="5"/>
        <v>0</v>
      </c>
      <c r="BG153" s="152">
        <f t="shared" si="6"/>
        <v>0</v>
      </c>
      <c r="BH153" s="152">
        <f t="shared" si="7"/>
        <v>0</v>
      </c>
      <c r="BI153" s="152">
        <f t="shared" si="8"/>
        <v>0</v>
      </c>
      <c r="BJ153" s="13" t="s">
        <v>84</v>
      </c>
      <c r="BK153" s="152">
        <f t="shared" si="9"/>
        <v>0</v>
      </c>
      <c r="BL153" s="13" t="s">
        <v>519</v>
      </c>
      <c r="BM153" s="151" t="s">
        <v>1238</v>
      </c>
    </row>
    <row r="154" spans="2:65" s="1" customFormat="1" ht="24.25" customHeight="1">
      <c r="B154" s="138"/>
      <c r="C154" s="153" t="s">
        <v>350</v>
      </c>
      <c r="D154" s="153" t="s">
        <v>236</v>
      </c>
      <c r="E154" s="154" t="s">
        <v>1239</v>
      </c>
      <c r="F154" s="155" t="s">
        <v>1240</v>
      </c>
      <c r="G154" s="156" t="s">
        <v>319</v>
      </c>
      <c r="H154" s="157">
        <v>1</v>
      </c>
      <c r="I154" s="158"/>
      <c r="J154" s="159">
        <f t="shared" si="0"/>
        <v>0</v>
      </c>
      <c r="K154" s="160"/>
      <c r="L154" s="161"/>
      <c r="M154" s="162" t="s">
        <v>1</v>
      </c>
      <c r="N154" s="163" t="s">
        <v>38</v>
      </c>
      <c r="P154" s="149">
        <f t="shared" si="1"/>
        <v>0</v>
      </c>
      <c r="Q154" s="149">
        <v>3.5000000000000001E-3</v>
      </c>
      <c r="R154" s="149">
        <f t="shared" si="2"/>
        <v>3.5000000000000001E-3</v>
      </c>
      <c r="S154" s="149">
        <v>0</v>
      </c>
      <c r="T154" s="150">
        <f t="shared" si="3"/>
        <v>0</v>
      </c>
      <c r="AR154" s="151" t="s">
        <v>1231</v>
      </c>
      <c r="AT154" s="151" t="s">
        <v>236</v>
      </c>
      <c r="AU154" s="151" t="s">
        <v>84</v>
      </c>
      <c r="AY154" s="13" t="s">
        <v>193</v>
      </c>
      <c r="BE154" s="152">
        <f t="shared" si="4"/>
        <v>0</v>
      </c>
      <c r="BF154" s="152">
        <f t="shared" si="5"/>
        <v>0</v>
      </c>
      <c r="BG154" s="152">
        <f t="shared" si="6"/>
        <v>0</v>
      </c>
      <c r="BH154" s="152">
        <f t="shared" si="7"/>
        <v>0</v>
      </c>
      <c r="BI154" s="152">
        <f t="shared" si="8"/>
        <v>0</v>
      </c>
      <c r="BJ154" s="13" t="s">
        <v>84</v>
      </c>
      <c r="BK154" s="152">
        <f t="shared" si="9"/>
        <v>0</v>
      </c>
      <c r="BL154" s="13" t="s">
        <v>519</v>
      </c>
      <c r="BM154" s="151" t="s">
        <v>1241</v>
      </c>
    </row>
    <row r="155" spans="2:65" s="1" customFormat="1" ht="24.25" customHeight="1">
      <c r="B155" s="138"/>
      <c r="C155" s="139" t="s">
        <v>354</v>
      </c>
      <c r="D155" s="139" t="s">
        <v>195</v>
      </c>
      <c r="E155" s="140" t="s">
        <v>1242</v>
      </c>
      <c r="F155" s="141" t="s">
        <v>1243</v>
      </c>
      <c r="G155" s="142" t="s">
        <v>257</v>
      </c>
      <c r="H155" s="143">
        <v>1</v>
      </c>
      <c r="I155" s="144"/>
      <c r="J155" s="145">
        <f t="shared" si="0"/>
        <v>0</v>
      </c>
      <c r="K155" s="146"/>
      <c r="L155" s="28"/>
      <c r="M155" s="147" t="s">
        <v>1</v>
      </c>
      <c r="N155" s="148" t="s">
        <v>38</v>
      </c>
      <c r="P155" s="149">
        <f t="shared" si="1"/>
        <v>0</v>
      </c>
      <c r="Q155" s="149">
        <v>0</v>
      </c>
      <c r="R155" s="149">
        <f t="shared" si="2"/>
        <v>0</v>
      </c>
      <c r="S155" s="149">
        <v>0</v>
      </c>
      <c r="T155" s="150">
        <f t="shared" si="3"/>
        <v>0</v>
      </c>
      <c r="AR155" s="151" t="s">
        <v>519</v>
      </c>
      <c r="AT155" s="151" t="s">
        <v>195</v>
      </c>
      <c r="AU155" s="151" t="s">
        <v>84</v>
      </c>
      <c r="AY155" s="13" t="s">
        <v>193</v>
      </c>
      <c r="BE155" s="152">
        <f t="shared" si="4"/>
        <v>0</v>
      </c>
      <c r="BF155" s="152">
        <f t="shared" si="5"/>
        <v>0</v>
      </c>
      <c r="BG155" s="152">
        <f t="shared" si="6"/>
        <v>0</v>
      </c>
      <c r="BH155" s="152">
        <f t="shared" si="7"/>
        <v>0</v>
      </c>
      <c r="BI155" s="152">
        <f t="shared" si="8"/>
        <v>0</v>
      </c>
      <c r="BJ155" s="13" t="s">
        <v>84</v>
      </c>
      <c r="BK155" s="152">
        <f t="shared" si="9"/>
        <v>0</v>
      </c>
      <c r="BL155" s="13" t="s">
        <v>519</v>
      </c>
      <c r="BM155" s="151" t="s">
        <v>1244</v>
      </c>
    </row>
    <row r="156" spans="2:65" s="1" customFormat="1" ht="24.25" customHeight="1">
      <c r="B156" s="138"/>
      <c r="C156" s="139" t="s">
        <v>358</v>
      </c>
      <c r="D156" s="139" t="s">
        <v>195</v>
      </c>
      <c r="E156" s="140" t="s">
        <v>1245</v>
      </c>
      <c r="F156" s="141" t="s">
        <v>1246</v>
      </c>
      <c r="G156" s="142" t="s">
        <v>257</v>
      </c>
      <c r="H156" s="143">
        <v>22</v>
      </c>
      <c r="I156" s="144"/>
      <c r="J156" s="145">
        <f t="shared" si="0"/>
        <v>0</v>
      </c>
      <c r="K156" s="146"/>
      <c r="L156" s="28"/>
      <c r="M156" s="147" t="s">
        <v>1</v>
      </c>
      <c r="N156" s="148" t="s">
        <v>38</v>
      </c>
      <c r="P156" s="149">
        <f t="shared" si="1"/>
        <v>0</v>
      </c>
      <c r="Q156" s="149">
        <v>0</v>
      </c>
      <c r="R156" s="149">
        <f t="shared" si="2"/>
        <v>0</v>
      </c>
      <c r="S156" s="149">
        <v>0</v>
      </c>
      <c r="T156" s="150">
        <f t="shared" si="3"/>
        <v>0</v>
      </c>
      <c r="AR156" s="151" t="s">
        <v>519</v>
      </c>
      <c r="AT156" s="151" t="s">
        <v>195</v>
      </c>
      <c r="AU156" s="151" t="s">
        <v>84</v>
      </c>
      <c r="AY156" s="13" t="s">
        <v>193</v>
      </c>
      <c r="BE156" s="152">
        <f t="shared" si="4"/>
        <v>0</v>
      </c>
      <c r="BF156" s="152">
        <f t="shared" si="5"/>
        <v>0</v>
      </c>
      <c r="BG156" s="152">
        <f t="shared" si="6"/>
        <v>0</v>
      </c>
      <c r="BH156" s="152">
        <f t="shared" si="7"/>
        <v>0</v>
      </c>
      <c r="BI156" s="152">
        <f t="shared" si="8"/>
        <v>0</v>
      </c>
      <c r="BJ156" s="13" t="s">
        <v>84</v>
      </c>
      <c r="BK156" s="152">
        <f t="shared" si="9"/>
        <v>0</v>
      </c>
      <c r="BL156" s="13" t="s">
        <v>519</v>
      </c>
      <c r="BM156" s="151" t="s">
        <v>1247</v>
      </c>
    </row>
    <row r="157" spans="2:65" s="1" customFormat="1" ht="16.5" customHeight="1">
      <c r="B157" s="138"/>
      <c r="C157" s="153" t="s">
        <v>362</v>
      </c>
      <c r="D157" s="153" t="s">
        <v>236</v>
      </c>
      <c r="E157" s="154" t="s">
        <v>1248</v>
      </c>
      <c r="F157" s="155" t="s">
        <v>1249</v>
      </c>
      <c r="G157" s="156" t="s">
        <v>239</v>
      </c>
      <c r="H157" s="157">
        <v>20.9</v>
      </c>
      <c r="I157" s="158"/>
      <c r="J157" s="159">
        <f t="shared" si="0"/>
        <v>0</v>
      </c>
      <c r="K157" s="160"/>
      <c r="L157" s="161"/>
      <c r="M157" s="162" t="s">
        <v>1</v>
      </c>
      <c r="N157" s="163" t="s">
        <v>38</v>
      </c>
      <c r="P157" s="149">
        <f t="shared" si="1"/>
        <v>0</v>
      </c>
      <c r="Q157" s="149">
        <v>1E-3</v>
      </c>
      <c r="R157" s="149">
        <f t="shared" si="2"/>
        <v>2.0899999999999998E-2</v>
      </c>
      <c r="S157" s="149">
        <v>0</v>
      </c>
      <c r="T157" s="150">
        <f t="shared" si="3"/>
        <v>0</v>
      </c>
      <c r="AR157" s="151" t="s">
        <v>972</v>
      </c>
      <c r="AT157" s="151" t="s">
        <v>236</v>
      </c>
      <c r="AU157" s="151" t="s">
        <v>84</v>
      </c>
      <c r="AY157" s="13" t="s">
        <v>193</v>
      </c>
      <c r="BE157" s="152">
        <f t="shared" si="4"/>
        <v>0</v>
      </c>
      <c r="BF157" s="152">
        <f t="shared" si="5"/>
        <v>0</v>
      </c>
      <c r="BG157" s="152">
        <f t="shared" si="6"/>
        <v>0</v>
      </c>
      <c r="BH157" s="152">
        <f t="shared" si="7"/>
        <v>0</v>
      </c>
      <c r="BI157" s="152">
        <f t="shared" si="8"/>
        <v>0</v>
      </c>
      <c r="BJ157" s="13" t="s">
        <v>84</v>
      </c>
      <c r="BK157" s="152">
        <f t="shared" si="9"/>
        <v>0</v>
      </c>
      <c r="BL157" s="13" t="s">
        <v>972</v>
      </c>
      <c r="BM157" s="151" t="s">
        <v>1250</v>
      </c>
    </row>
    <row r="158" spans="2:65" s="1" customFormat="1" ht="24.25" customHeight="1">
      <c r="B158" s="138"/>
      <c r="C158" s="139" t="s">
        <v>366</v>
      </c>
      <c r="D158" s="139" t="s">
        <v>195</v>
      </c>
      <c r="E158" s="140" t="s">
        <v>1251</v>
      </c>
      <c r="F158" s="141" t="s">
        <v>1252</v>
      </c>
      <c r="G158" s="142" t="s">
        <v>257</v>
      </c>
      <c r="H158" s="143">
        <v>4</v>
      </c>
      <c r="I158" s="144"/>
      <c r="J158" s="145">
        <f t="shared" si="0"/>
        <v>0</v>
      </c>
      <c r="K158" s="146"/>
      <c r="L158" s="28"/>
      <c r="M158" s="147" t="s">
        <v>1</v>
      </c>
      <c r="N158" s="148" t="s">
        <v>38</v>
      </c>
      <c r="P158" s="149">
        <f t="shared" si="1"/>
        <v>0</v>
      </c>
      <c r="Q158" s="149">
        <v>0</v>
      </c>
      <c r="R158" s="149">
        <f t="shared" si="2"/>
        <v>0</v>
      </c>
      <c r="S158" s="149">
        <v>0</v>
      </c>
      <c r="T158" s="150">
        <f t="shared" si="3"/>
        <v>0</v>
      </c>
      <c r="AR158" s="151" t="s">
        <v>519</v>
      </c>
      <c r="AT158" s="151" t="s">
        <v>195</v>
      </c>
      <c r="AU158" s="151" t="s">
        <v>84</v>
      </c>
      <c r="AY158" s="13" t="s">
        <v>193</v>
      </c>
      <c r="BE158" s="152">
        <f t="shared" si="4"/>
        <v>0</v>
      </c>
      <c r="BF158" s="152">
        <f t="shared" si="5"/>
        <v>0</v>
      </c>
      <c r="BG158" s="152">
        <f t="shared" si="6"/>
        <v>0</v>
      </c>
      <c r="BH158" s="152">
        <f t="shared" si="7"/>
        <v>0</v>
      </c>
      <c r="BI158" s="152">
        <f t="shared" si="8"/>
        <v>0</v>
      </c>
      <c r="BJ158" s="13" t="s">
        <v>84</v>
      </c>
      <c r="BK158" s="152">
        <f t="shared" si="9"/>
        <v>0</v>
      </c>
      <c r="BL158" s="13" t="s">
        <v>519</v>
      </c>
      <c r="BM158" s="151" t="s">
        <v>1253</v>
      </c>
    </row>
    <row r="159" spans="2:65" s="1" customFormat="1" ht="16.5" customHeight="1">
      <c r="B159" s="138"/>
      <c r="C159" s="153" t="s">
        <v>370</v>
      </c>
      <c r="D159" s="153" t="s">
        <v>236</v>
      </c>
      <c r="E159" s="154" t="s">
        <v>1254</v>
      </c>
      <c r="F159" s="155" t="s">
        <v>1255</v>
      </c>
      <c r="G159" s="156" t="s">
        <v>239</v>
      </c>
      <c r="H159" s="157">
        <v>2.5</v>
      </c>
      <c r="I159" s="158"/>
      <c r="J159" s="159">
        <f t="shared" si="0"/>
        <v>0</v>
      </c>
      <c r="K159" s="160"/>
      <c r="L159" s="161"/>
      <c r="M159" s="162" t="s">
        <v>1</v>
      </c>
      <c r="N159" s="163" t="s">
        <v>38</v>
      </c>
      <c r="P159" s="149">
        <f t="shared" si="1"/>
        <v>0</v>
      </c>
      <c r="Q159" s="149">
        <v>1E-3</v>
      </c>
      <c r="R159" s="149">
        <f t="shared" si="2"/>
        <v>2.5000000000000001E-3</v>
      </c>
      <c r="S159" s="149">
        <v>0</v>
      </c>
      <c r="T159" s="150">
        <f t="shared" si="3"/>
        <v>0</v>
      </c>
      <c r="AR159" s="151" t="s">
        <v>972</v>
      </c>
      <c r="AT159" s="151" t="s">
        <v>236</v>
      </c>
      <c r="AU159" s="151" t="s">
        <v>84</v>
      </c>
      <c r="AY159" s="13" t="s">
        <v>193</v>
      </c>
      <c r="BE159" s="152">
        <f t="shared" si="4"/>
        <v>0</v>
      </c>
      <c r="BF159" s="152">
        <f t="shared" si="5"/>
        <v>0</v>
      </c>
      <c r="BG159" s="152">
        <f t="shared" si="6"/>
        <v>0</v>
      </c>
      <c r="BH159" s="152">
        <f t="shared" si="7"/>
        <v>0</v>
      </c>
      <c r="BI159" s="152">
        <f t="shared" si="8"/>
        <v>0</v>
      </c>
      <c r="BJ159" s="13" t="s">
        <v>84</v>
      </c>
      <c r="BK159" s="152">
        <f t="shared" si="9"/>
        <v>0</v>
      </c>
      <c r="BL159" s="13" t="s">
        <v>972</v>
      </c>
      <c r="BM159" s="151" t="s">
        <v>1256</v>
      </c>
    </row>
    <row r="160" spans="2:65" s="1" customFormat="1" ht="21.75" customHeight="1">
      <c r="B160" s="138"/>
      <c r="C160" s="139" t="s">
        <v>374</v>
      </c>
      <c r="D160" s="139" t="s">
        <v>195</v>
      </c>
      <c r="E160" s="140" t="s">
        <v>1257</v>
      </c>
      <c r="F160" s="141" t="s">
        <v>1258</v>
      </c>
      <c r="G160" s="142" t="s">
        <v>319</v>
      </c>
      <c r="H160" s="143">
        <v>1</v>
      </c>
      <c r="I160" s="144"/>
      <c r="J160" s="145">
        <f t="shared" si="0"/>
        <v>0</v>
      </c>
      <c r="K160" s="146"/>
      <c r="L160" s="28"/>
      <c r="M160" s="147" t="s">
        <v>1</v>
      </c>
      <c r="N160" s="148" t="s">
        <v>38</v>
      </c>
      <c r="P160" s="149">
        <f t="shared" si="1"/>
        <v>0</v>
      </c>
      <c r="Q160" s="149">
        <v>0</v>
      </c>
      <c r="R160" s="149">
        <f t="shared" si="2"/>
        <v>0</v>
      </c>
      <c r="S160" s="149">
        <v>0</v>
      </c>
      <c r="T160" s="150">
        <f t="shared" si="3"/>
        <v>0</v>
      </c>
      <c r="AR160" s="151" t="s">
        <v>519</v>
      </c>
      <c r="AT160" s="151" t="s">
        <v>195</v>
      </c>
      <c r="AU160" s="151" t="s">
        <v>84</v>
      </c>
      <c r="AY160" s="13" t="s">
        <v>193</v>
      </c>
      <c r="BE160" s="152">
        <f t="shared" si="4"/>
        <v>0</v>
      </c>
      <c r="BF160" s="152">
        <f t="shared" si="5"/>
        <v>0</v>
      </c>
      <c r="BG160" s="152">
        <f t="shared" si="6"/>
        <v>0</v>
      </c>
      <c r="BH160" s="152">
        <f t="shared" si="7"/>
        <v>0</v>
      </c>
      <c r="BI160" s="152">
        <f t="shared" si="8"/>
        <v>0</v>
      </c>
      <c r="BJ160" s="13" t="s">
        <v>84</v>
      </c>
      <c r="BK160" s="152">
        <f t="shared" si="9"/>
        <v>0</v>
      </c>
      <c r="BL160" s="13" t="s">
        <v>519</v>
      </c>
      <c r="BM160" s="151" t="s">
        <v>1259</v>
      </c>
    </row>
    <row r="161" spans="2:65" s="1" customFormat="1" ht="24.25" customHeight="1">
      <c r="B161" s="138"/>
      <c r="C161" s="153" t="s">
        <v>378</v>
      </c>
      <c r="D161" s="153" t="s">
        <v>236</v>
      </c>
      <c r="E161" s="154" t="s">
        <v>1260</v>
      </c>
      <c r="F161" s="155" t="s">
        <v>1261</v>
      </c>
      <c r="G161" s="156" t="s">
        <v>319</v>
      </c>
      <c r="H161" s="157">
        <v>1</v>
      </c>
      <c r="I161" s="158"/>
      <c r="J161" s="159">
        <f t="shared" si="0"/>
        <v>0</v>
      </c>
      <c r="K161" s="160"/>
      <c r="L161" s="161"/>
      <c r="M161" s="162" t="s">
        <v>1</v>
      </c>
      <c r="N161" s="163" t="s">
        <v>38</v>
      </c>
      <c r="P161" s="149">
        <f t="shared" si="1"/>
        <v>0</v>
      </c>
      <c r="Q161" s="149">
        <v>2.7999999999999998E-4</v>
      </c>
      <c r="R161" s="149">
        <f t="shared" si="2"/>
        <v>2.7999999999999998E-4</v>
      </c>
      <c r="S161" s="149">
        <v>0</v>
      </c>
      <c r="T161" s="150">
        <f t="shared" si="3"/>
        <v>0</v>
      </c>
      <c r="AR161" s="151" t="s">
        <v>972</v>
      </c>
      <c r="AT161" s="151" t="s">
        <v>236</v>
      </c>
      <c r="AU161" s="151" t="s">
        <v>84</v>
      </c>
      <c r="AY161" s="13" t="s">
        <v>193</v>
      </c>
      <c r="BE161" s="152">
        <f t="shared" si="4"/>
        <v>0</v>
      </c>
      <c r="BF161" s="152">
        <f t="shared" si="5"/>
        <v>0</v>
      </c>
      <c r="BG161" s="152">
        <f t="shared" si="6"/>
        <v>0</v>
      </c>
      <c r="BH161" s="152">
        <f t="shared" si="7"/>
        <v>0</v>
      </c>
      <c r="BI161" s="152">
        <f t="shared" si="8"/>
        <v>0</v>
      </c>
      <c r="BJ161" s="13" t="s">
        <v>84</v>
      </c>
      <c r="BK161" s="152">
        <f t="shared" si="9"/>
        <v>0</v>
      </c>
      <c r="BL161" s="13" t="s">
        <v>972</v>
      </c>
      <c r="BM161" s="151" t="s">
        <v>1262</v>
      </c>
    </row>
    <row r="162" spans="2:65" s="1" customFormat="1" ht="16.5" customHeight="1">
      <c r="B162" s="138"/>
      <c r="C162" s="153" t="s">
        <v>382</v>
      </c>
      <c r="D162" s="153" t="s">
        <v>236</v>
      </c>
      <c r="E162" s="154" t="s">
        <v>1263</v>
      </c>
      <c r="F162" s="155" t="s">
        <v>1264</v>
      </c>
      <c r="G162" s="156" t="s">
        <v>319</v>
      </c>
      <c r="H162" s="157">
        <v>1</v>
      </c>
      <c r="I162" s="158"/>
      <c r="J162" s="159">
        <f t="shared" si="0"/>
        <v>0</v>
      </c>
      <c r="K162" s="160"/>
      <c r="L162" s="161"/>
      <c r="M162" s="162" t="s">
        <v>1</v>
      </c>
      <c r="N162" s="163" t="s">
        <v>38</v>
      </c>
      <c r="P162" s="149">
        <f t="shared" si="1"/>
        <v>0</v>
      </c>
      <c r="Q162" s="149">
        <v>2.4000000000000001E-4</v>
      </c>
      <c r="R162" s="149">
        <f t="shared" si="2"/>
        <v>2.4000000000000001E-4</v>
      </c>
      <c r="S162" s="149">
        <v>0</v>
      </c>
      <c r="T162" s="150">
        <f t="shared" si="3"/>
        <v>0</v>
      </c>
      <c r="AR162" s="151" t="s">
        <v>972</v>
      </c>
      <c r="AT162" s="151" t="s">
        <v>236</v>
      </c>
      <c r="AU162" s="151" t="s">
        <v>84</v>
      </c>
      <c r="AY162" s="13" t="s">
        <v>193</v>
      </c>
      <c r="BE162" s="152">
        <f t="shared" si="4"/>
        <v>0</v>
      </c>
      <c r="BF162" s="152">
        <f t="shared" si="5"/>
        <v>0</v>
      </c>
      <c r="BG162" s="152">
        <f t="shared" si="6"/>
        <v>0</v>
      </c>
      <c r="BH162" s="152">
        <f t="shared" si="7"/>
        <v>0</v>
      </c>
      <c r="BI162" s="152">
        <f t="shared" si="8"/>
        <v>0</v>
      </c>
      <c r="BJ162" s="13" t="s">
        <v>84</v>
      </c>
      <c r="BK162" s="152">
        <f t="shared" si="9"/>
        <v>0</v>
      </c>
      <c r="BL162" s="13" t="s">
        <v>972</v>
      </c>
      <c r="BM162" s="151" t="s">
        <v>1265</v>
      </c>
    </row>
    <row r="163" spans="2:65" s="1" customFormat="1" ht="16.5" customHeight="1">
      <c r="B163" s="138"/>
      <c r="C163" s="139" t="s">
        <v>386</v>
      </c>
      <c r="D163" s="139" t="s">
        <v>195</v>
      </c>
      <c r="E163" s="140" t="s">
        <v>1266</v>
      </c>
      <c r="F163" s="141" t="s">
        <v>1267</v>
      </c>
      <c r="G163" s="142" t="s">
        <v>319</v>
      </c>
      <c r="H163" s="143">
        <v>8</v>
      </c>
      <c r="I163" s="144"/>
      <c r="J163" s="145">
        <f t="shared" si="0"/>
        <v>0</v>
      </c>
      <c r="K163" s="146"/>
      <c r="L163" s="28"/>
      <c r="M163" s="147" t="s">
        <v>1</v>
      </c>
      <c r="N163" s="148" t="s">
        <v>38</v>
      </c>
      <c r="P163" s="149">
        <f t="shared" si="1"/>
        <v>0</v>
      </c>
      <c r="Q163" s="149">
        <v>0</v>
      </c>
      <c r="R163" s="149">
        <f t="shared" si="2"/>
        <v>0</v>
      </c>
      <c r="S163" s="149">
        <v>0</v>
      </c>
      <c r="T163" s="150">
        <f t="shared" si="3"/>
        <v>0</v>
      </c>
      <c r="AR163" s="151" t="s">
        <v>519</v>
      </c>
      <c r="AT163" s="151" t="s">
        <v>195</v>
      </c>
      <c r="AU163" s="151" t="s">
        <v>84</v>
      </c>
      <c r="AY163" s="13" t="s">
        <v>193</v>
      </c>
      <c r="BE163" s="152">
        <f t="shared" si="4"/>
        <v>0</v>
      </c>
      <c r="BF163" s="152">
        <f t="shared" si="5"/>
        <v>0</v>
      </c>
      <c r="BG163" s="152">
        <f t="shared" si="6"/>
        <v>0</v>
      </c>
      <c r="BH163" s="152">
        <f t="shared" si="7"/>
        <v>0</v>
      </c>
      <c r="BI163" s="152">
        <f t="shared" si="8"/>
        <v>0</v>
      </c>
      <c r="BJ163" s="13" t="s">
        <v>84</v>
      </c>
      <c r="BK163" s="152">
        <f t="shared" si="9"/>
        <v>0</v>
      </c>
      <c r="BL163" s="13" t="s">
        <v>519</v>
      </c>
      <c r="BM163" s="151" t="s">
        <v>1268</v>
      </c>
    </row>
    <row r="164" spans="2:65" s="1" customFormat="1" ht="16.5" customHeight="1">
      <c r="B164" s="138"/>
      <c r="C164" s="153" t="s">
        <v>390</v>
      </c>
      <c r="D164" s="153" t="s">
        <v>236</v>
      </c>
      <c r="E164" s="154" t="s">
        <v>1269</v>
      </c>
      <c r="F164" s="155" t="s">
        <v>1270</v>
      </c>
      <c r="G164" s="156" t="s">
        <v>319</v>
      </c>
      <c r="H164" s="157">
        <v>8</v>
      </c>
      <c r="I164" s="158"/>
      <c r="J164" s="159">
        <f t="shared" ref="J164:J195" si="10">ROUND(I164*H164,2)</f>
        <v>0</v>
      </c>
      <c r="K164" s="160"/>
      <c r="L164" s="161"/>
      <c r="M164" s="162" t="s">
        <v>1</v>
      </c>
      <c r="N164" s="163" t="s">
        <v>38</v>
      </c>
      <c r="P164" s="149">
        <f t="shared" ref="P164:P195" si="11">O164*H164</f>
        <v>0</v>
      </c>
      <c r="Q164" s="149">
        <v>1E-4</v>
      </c>
      <c r="R164" s="149">
        <f t="shared" ref="R164:R195" si="12">Q164*H164</f>
        <v>8.0000000000000004E-4</v>
      </c>
      <c r="S164" s="149">
        <v>0</v>
      </c>
      <c r="T164" s="150">
        <f t="shared" ref="T164:T195" si="13">S164*H164</f>
        <v>0</v>
      </c>
      <c r="AR164" s="151" t="s">
        <v>972</v>
      </c>
      <c r="AT164" s="151" t="s">
        <v>236</v>
      </c>
      <c r="AU164" s="151" t="s">
        <v>84</v>
      </c>
      <c r="AY164" s="13" t="s">
        <v>193</v>
      </c>
      <c r="BE164" s="152">
        <f t="shared" ref="BE164:BE195" si="14">IF(N164="základná",J164,0)</f>
        <v>0</v>
      </c>
      <c r="BF164" s="152">
        <f t="shared" ref="BF164:BF195" si="15">IF(N164="znížená",J164,0)</f>
        <v>0</v>
      </c>
      <c r="BG164" s="152">
        <f t="shared" ref="BG164:BG195" si="16">IF(N164="zákl. prenesená",J164,0)</f>
        <v>0</v>
      </c>
      <c r="BH164" s="152">
        <f t="shared" ref="BH164:BH195" si="17">IF(N164="zníž. prenesená",J164,0)</f>
        <v>0</v>
      </c>
      <c r="BI164" s="152">
        <f t="shared" ref="BI164:BI195" si="18">IF(N164="nulová",J164,0)</f>
        <v>0</v>
      </c>
      <c r="BJ164" s="13" t="s">
        <v>84</v>
      </c>
      <c r="BK164" s="152">
        <f t="shared" ref="BK164:BK195" si="19">ROUND(I164*H164,2)</f>
        <v>0</v>
      </c>
      <c r="BL164" s="13" t="s">
        <v>972</v>
      </c>
      <c r="BM164" s="151" t="s">
        <v>1271</v>
      </c>
    </row>
    <row r="165" spans="2:65" s="1" customFormat="1" ht="24.25" customHeight="1">
      <c r="B165" s="138"/>
      <c r="C165" s="153" t="s">
        <v>394</v>
      </c>
      <c r="D165" s="153" t="s">
        <v>236</v>
      </c>
      <c r="E165" s="154" t="s">
        <v>1272</v>
      </c>
      <c r="F165" s="155" t="s">
        <v>1273</v>
      </c>
      <c r="G165" s="156" t="s">
        <v>319</v>
      </c>
      <c r="H165" s="157">
        <v>8</v>
      </c>
      <c r="I165" s="158"/>
      <c r="J165" s="159">
        <f t="shared" si="10"/>
        <v>0</v>
      </c>
      <c r="K165" s="160"/>
      <c r="L165" s="161"/>
      <c r="M165" s="162" t="s">
        <v>1</v>
      </c>
      <c r="N165" s="163" t="s">
        <v>38</v>
      </c>
      <c r="P165" s="149">
        <f t="shared" si="11"/>
        <v>0</v>
      </c>
      <c r="Q165" s="149">
        <v>3.0000000000000001E-5</v>
      </c>
      <c r="R165" s="149">
        <f t="shared" si="12"/>
        <v>2.4000000000000001E-4</v>
      </c>
      <c r="S165" s="149">
        <v>0</v>
      </c>
      <c r="T165" s="150">
        <f t="shared" si="13"/>
        <v>0</v>
      </c>
      <c r="AR165" s="151" t="s">
        <v>972</v>
      </c>
      <c r="AT165" s="151" t="s">
        <v>236</v>
      </c>
      <c r="AU165" s="151" t="s">
        <v>84</v>
      </c>
      <c r="AY165" s="13" t="s">
        <v>193</v>
      </c>
      <c r="BE165" s="152">
        <f t="shared" si="14"/>
        <v>0</v>
      </c>
      <c r="BF165" s="152">
        <f t="shared" si="15"/>
        <v>0</v>
      </c>
      <c r="BG165" s="152">
        <f t="shared" si="16"/>
        <v>0</v>
      </c>
      <c r="BH165" s="152">
        <f t="shared" si="17"/>
        <v>0</v>
      </c>
      <c r="BI165" s="152">
        <f t="shared" si="18"/>
        <v>0</v>
      </c>
      <c r="BJ165" s="13" t="s">
        <v>84</v>
      </c>
      <c r="BK165" s="152">
        <f t="shared" si="19"/>
        <v>0</v>
      </c>
      <c r="BL165" s="13" t="s">
        <v>972</v>
      </c>
      <c r="BM165" s="151" t="s">
        <v>1274</v>
      </c>
    </row>
    <row r="166" spans="2:65" s="1" customFormat="1" ht="16.5" customHeight="1">
      <c r="B166" s="138"/>
      <c r="C166" s="139" t="s">
        <v>398</v>
      </c>
      <c r="D166" s="139" t="s">
        <v>195</v>
      </c>
      <c r="E166" s="140" t="s">
        <v>1275</v>
      </c>
      <c r="F166" s="141" t="s">
        <v>1276</v>
      </c>
      <c r="G166" s="142" t="s">
        <v>319</v>
      </c>
      <c r="H166" s="143">
        <v>4</v>
      </c>
      <c r="I166" s="144"/>
      <c r="J166" s="145">
        <f t="shared" si="10"/>
        <v>0</v>
      </c>
      <c r="K166" s="146"/>
      <c r="L166" s="28"/>
      <c r="M166" s="147" t="s">
        <v>1</v>
      </c>
      <c r="N166" s="148" t="s">
        <v>38</v>
      </c>
      <c r="P166" s="149">
        <f t="shared" si="11"/>
        <v>0</v>
      </c>
      <c r="Q166" s="149">
        <v>0</v>
      </c>
      <c r="R166" s="149">
        <f t="shared" si="12"/>
        <v>0</v>
      </c>
      <c r="S166" s="149">
        <v>0</v>
      </c>
      <c r="T166" s="150">
        <f t="shared" si="13"/>
        <v>0</v>
      </c>
      <c r="AR166" s="151" t="s">
        <v>519</v>
      </c>
      <c r="AT166" s="151" t="s">
        <v>195</v>
      </c>
      <c r="AU166" s="151" t="s">
        <v>84</v>
      </c>
      <c r="AY166" s="13" t="s">
        <v>193</v>
      </c>
      <c r="BE166" s="152">
        <f t="shared" si="14"/>
        <v>0</v>
      </c>
      <c r="BF166" s="152">
        <f t="shared" si="15"/>
        <v>0</v>
      </c>
      <c r="BG166" s="152">
        <f t="shared" si="16"/>
        <v>0</v>
      </c>
      <c r="BH166" s="152">
        <f t="shared" si="17"/>
        <v>0</v>
      </c>
      <c r="BI166" s="152">
        <f t="shared" si="18"/>
        <v>0</v>
      </c>
      <c r="BJ166" s="13" t="s">
        <v>84</v>
      </c>
      <c r="BK166" s="152">
        <f t="shared" si="19"/>
        <v>0</v>
      </c>
      <c r="BL166" s="13" t="s">
        <v>519</v>
      </c>
      <c r="BM166" s="151" t="s">
        <v>1277</v>
      </c>
    </row>
    <row r="167" spans="2:65" s="1" customFormat="1" ht="16.5" customHeight="1">
      <c r="B167" s="138"/>
      <c r="C167" s="153" t="s">
        <v>402</v>
      </c>
      <c r="D167" s="153" t="s">
        <v>236</v>
      </c>
      <c r="E167" s="154" t="s">
        <v>1278</v>
      </c>
      <c r="F167" s="155" t="s">
        <v>1279</v>
      </c>
      <c r="G167" s="156" t="s">
        <v>319</v>
      </c>
      <c r="H167" s="157">
        <v>4</v>
      </c>
      <c r="I167" s="158"/>
      <c r="J167" s="159">
        <f t="shared" si="10"/>
        <v>0</v>
      </c>
      <c r="K167" s="160"/>
      <c r="L167" s="161"/>
      <c r="M167" s="162" t="s">
        <v>1</v>
      </c>
      <c r="N167" s="163" t="s">
        <v>38</v>
      </c>
      <c r="P167" s="149">
        <f t="shared" si="11"/>
        <v>0</v>
      </c>
      <c r="Q167" s="149">
        <v>3.0000000000000001E-5</v>
      </c>
      <c r="R167" s="149">
        <f t="shared" si="12"/>
        <v>1.2E-4</v>
      </c>
      <c r="S167" s="149">
        <v>0</v>
      </c>
      <c r="T167" s="150">
        <f t="shared" si="13"/>
        <v>0</v>
      </c>
      <c r="AR167" s="151" t="s">
        <v>972</v>
      </c>
      <c r="AT167" s="151" t="s">
        <v>236</v>
      </c>
      <c r="AU167" s="151" t="s">
        <v>84</v>
      </c>
      <c r="AY167" s="13" t="s">
        <v>193</v>
      </c>
      <c r="BE167" s="152">
        <f t="shared" si="14"/>
        <v>0</v>
      </c>
      <c r="BF167" s="152">
        <f t="shared" si="15"/>
        <v>0</v>
      </c>
      <c r="BG167" s="152">
        <f t="shared" si="16"/>
        <v>0</v>
      </c>
      <c r="BH167" s="152">
        <f t="shared" si="17"/>
        <v>0</v>
      </c>
      <c r="BI167" s="152">
        <f t="shared" si="18"/>
        <v>0</v>
      </c>
      <c r="BJ167" s="13" t="s">
        <v>84</v>
      </c>
      <c r="BK167" s="152">
        <f t="shared" si="19"/>
        <v>0</v>
      </c>
      <c r="BL167" s="13" t="s">
        <v>972</v>
      </c>
      <c r="BM167" s="151" t="s">
        <v>1280</v>
      </c>
    </row>
    <row r="168" spans="2:65" s="1" customFormat="1" ht="16.5" customHeight="1">
      <c r="B168" s="138"/>
      <c r="C168" s="139" t="s">
        <v>406</v>
      </c>
      <c r="D168" s="139" t="s">
        <v>195</v>
      </c>
      <c r="E168" s="140" t="s">
        <v>1281</v>
      </c>
      <c r="F168" s="141" t="s">
        <v>1282</v>
      </c>
      <c r="G168" s="142" t="s">
        <v>319</v>
      </c>
      <c r="H168" s="143">
        <v>18</v>
      </c>
      <c r="I168" s="144"/>
      <c r="J168" s="145">
        <f t="shared" si="10"/>
        <v>0</v>
      </c>
      <c r="K168" s="146"/>
      <c r="L168" s="28"/>
      <c r="M168" s="147" t="s">
        <v>1</v>
      </c>
      <c r="N168" s="148" t="s">
        <v>38</v>
      </c>
      <c r="P168" s="149">
        <f t="shared" si="11"/>
        <v>0</v>
      </c>
      <c r="Q168" s="149">
        <v>0</v>
      </c>
      <c r="R168" s="149">
        <f t="shared" si="12"/>
        <v>0</v>
      </c>
      <c r="S168" s="149">
        <v>0</v>
      </c>
      <c r="T168" s="150">
        <f t="shared" si="13"/>
        <v>0</v>
      </c>
      <c r="AR168" s="151" t="s">
        <v>519</v>
      </c>
      <c r="AT168" s="151" t="s">
        <v>195</v>
      </c>
      <c r="AU168" s="151" t="s">
        <v>84</v>
      </c>
      <c r="AY168" s="13" t="s">
        <v>193</v>
      </c>
      <c r="BE168" s="152">
        <f t="shared" si="14"/>
        <v>0</v>
      </c>
      <c r="BF168" s="152">
        <f t="shared" si="15"/>
        <v>0</v>
      </c>
      <c r="BG168" s="152">
        <f t="shared" si="16"/>
        <v>0</v>
      </c>
      <c r="BH168" s="152">
        <f t="shared" si="17"/>
        <v>0</v>
      </c>
      <c r="BI168" s="152">
        <f t="shared" si="18"/>
        <v>0</v>
      </c>
      <c r="BJ168" s="13" t="s">
        <v>84</v>
      </c>
      <c r="BK168" s="152">
        <f t="shared" si="19"/>
        <v>0</v>
      </c>
      <c r="BL168" s="13" t="s">
        <v>519</v>
      </c>
      <c r="BM168" s="151" t="s">
        <v>1283</v>
      </c>
    </row>
    <row r="169" spans="2:65" s="1" customFormat="1" ht="24.25" customHeight="1">
      <c r="B169" s="138"/>
      <c r="C169" s="153" t="s">
        <v>410</v>
      </c>
      <c r="D169" s="153" t="s">
        <v>236</v>
      </c>
      <c r="E169" s="154" t="s">
        <v>1284</v>
      </c>
      <c r="F169" s="155" t="s">
        <v>1285</v>
      </c>
      <c r="G169" s="156" t="s">
        <v>319</v>
      </c>
      <c r="H169" s="157">
        <v>18</v>
      </c>
      <c r="I169" s="158"/>
      <c r="J169" s="159">
        <f t="shared" si="10"/>
        <v>0</v>
      </c>
      <c r="K169" s="160"/>
      <c r="L169" s="161"/>
      <c r="M169" s="162" t="s">
        <v>1</v>
      </c>
      <c r="N169" s="163" t="s">
        <v>38</v>
      </c>
      <c r="P169" s="149">
        <f t="shared" si="11"/>
        <v>0</v>
      </c>
      <c r="Q169" s="149">
        <v>1.06E-3</v>
      </c>
      <c r="R169" s="149">
        <f t="shared" si="12"/>
        <v>1.908E-2</v>
      </c>
      <c r="S169" s="149">
        <v>0</v>
      </c>
      <c r="T169" s="150">
        <f t="shared" si="13"/>
        <v>0</v>
      </c>
      <c r="AR169" s="151" t="s">
        <v>972</v>
      </c>
      <c r="AT169" s="151" t="s">
        <v>236</v>
      </c>
      <c r="AU169" s="151" t="s">
        <v>84</v>
      </c>
      <c r="AY169" s="13" t="s">
        <v>193</v>
      </c>
      <c r="BE169" s="152">
        <f t="shared" si="14"/>
        <v>0</v>
      </c>
      <c r="BF169" s="152">
        <f t="shared" si="15"/>
        <v>0</v>
      </c>
      <c r="BG169" s="152">
        <f t="shared" si="16"/>
        <v>0</v>
      </c>
      <c r="BH169" s="152">
        <f t="shared" si="17"/>
        <v>0</v>
      </c>
      <c r="BI169" s="152">
        <f t="shared" si="18"/>
        <v>0</v>
      </c>
      <c r="BJ169" s="13" t="s">
        <v>84</v>
      </c>
      <c r="BK169" s="152">
        <f t="shared" si="19"/>
        <v>0</v>
      </c>
      <c r="BL169" s="13" t="s">
        <v>972</v>
      </c>
      <c r="BM169" s="151" t="s">
        <v>1286</v>
      </c>
    </row>
    <row r="170" spans="2:65" s="1" customFormat="1" ht="24.25" customHeight="1">
      <c r="B170" s="138"/>
      <c r="C170" s="153" t="s">
        <v>414</v>
      </c>
      <c r="D170" s="153" t="s">
        <v>236</v>
      </c>
      <c r="E170" s="154" t="s">
        <v>1287</v>
      </c>
      <c r="F170" s="155" t="s">
        <v>1288</v>
      </c>
      <c r="G170" s="156" t="s">
        <v>319</v>
      </c>
      <c r="H170" s="157">
        <v>18</v>
      </c>
      <c r="I170" s="158"/>
      <c r="J170" s="159">
        <f t="shared" si="10"/>
        <v>0</v>
      </c>
      <c r="K170" s="160"/>
      <c r="L170" s="161"/>
      <c r="M170" s="162" t="s">
        <v>1</v>
      </c>
      <c r="N170" s="163" t="s">
        <v>38</v>
      </c>
      <c r="P170" s="149">
        <f t="shared" si="11"/>
        <v>0</v>
      </c>
      <c r="Q170" s="149">
        <v>1E-4</v>
      </c>
      <c r="R170" s="149">
        <f t="shared" si="12"/>
        <v>1.8000000000000002E-3</v>
      </c>
      <c r="S170" s="149">
        <v>0</v>
      </c>
      <c r="T170" s="150">
        <f t="shared" si="13"/>
        <v>0</v>
      </c>
      <c r="AR170" s="151" t="s">
        <v>972</v>
      </c>
      <c r="AT170" s="151" t="s">
        <v>236</v>
      </c>
      <c r="AU170" s="151" t="s">
        <v>84</v>
      </c>
      <c r="AY170" s="13" t="s">
        <v>193</v>
      </c>
      <c r="BE170" s="152">
        <f t="shared" si="14"/>
        <v>0</v>
      </c>
      <c r="BF170" s="152">
        <f t="shared" si="15"/>
        <v>0</v>
      </c>
      <c r="BG170" s="152">
        <f t="shared" si="16"/>
        <v>0</v>
      </c>
      <c r="BH170" s="152">
        <f t="shared" si="17"/>
        <v>0</v>
      </c>
      <c r="BI170" s="152">
        <f t="shared" si="18"/>
        <v>0</v>
      </c>
      <c r="BJ170" s="13" t="s">
        <v>84</v>
      </c>
      <c r="BK170" s="152">
        <f t="shared" si="19"/>
        <v>0</v>
      </c>
      <c r="BL170" s="13" t="s">
        <v>972</v>
      </c>
      <c r="BM170" s="151" t="s">
        <v>1289</v>
      </c>
    </row>
    <row r="171" spans="2:65" s="1" customFormat="1" ht="24.25" customHeight="1">
      <c r="B171" s="138"/>
      <c r="C171" s="139" t="s">
        <v>418</v>
      </c>
      <c r="D171" s="139" t="s">
        <v>195</v>
      </c>
      <c r="E171" s="140" t="s">
        <v>1290</v>
      </c>
      <c r="F171" s="141" t="s">
        <v>1291</v>
      </c>
      <c r="G171" s="142" t="s">
        <v>319</v>
      </c>
      <c r="H171" s="143">
        <v>6</v>
      </c>
      <c r="I171" s="144"/>
      <c r="J171" s="145">
        <f t="shared" si="10"/>
        <v>0</v>
      </c>
      <c r="K171" s="146"/>
      <c r="L171" s="28"/>
      <c r="M171" s="147" t="s">
        <v>1</v>
      </c>
      <c r="N171" s="148" t="s">
        <v>38</v>
      </c>
      <c r="P171" s="149">
        <f t="shared" si="11"/>
        <v>0</v>
      </c>
      <c r="Q171" s="149">
        <v>0</v>
      </c>
      <c r="R171" s="149">
        <f t="shared" si="12"/>
        <v>0</v>
      </c>
      <c r="S171" s="149">
        <v>0</v>
      </c>
      <c r="T171" s="150">
        <f t="shared" si="13"/>
        <v>0</v>
      </c>
      <c r="AR171" s="151" t="s">
        <v>519</v>
      </c>
      <c r="AT171" s="151" t="s">
        <v>195</v>
      </c>
      <c r="AU171" s="151" t="s">
        <v>84</v>
      </c>
      <c r="AY171" s="13" t="s">
        <v>193</v>
      </c>
      <c r="BE171" s="152">
        <f t="shared" si="14"/>
        <v>0</v>
      </c>
      <c r="BF171" s="152">
        <f t="shared" si="15"/>
        <v>0</v>
      </c>
      <c r="BG171" s="152">
        <f t="shared" si="16"/>
        <v>0</v>
      </c>
      <c r="BH171" s="152">
        <f t="shared" si="17"/>
        <v>0</v>
      </c>
      <c r="BI171" s="152">
        <f t="shared" si="18"/>
        <v>0</v>
      </c>
      <c r="BJ171" s="13" t="s">
        <v>84</v>
      </c>
      <c r="BK171" s="152">
        <f t="shared" si="19"/>
        <v>0</v>
      </c>
      <c r="BL171" s="13" t="s">
        <v>519</v>
      </c>
      <c r="BM171" s="151" t="s">
        <v>1292</v>
      </c>
    </row>
    <row r="172" spans="2:65" s="1" customFormat="1" ht="16.5" customHeight="1">
      <c r="B172" s="138"/>
      <c r="C172" s="153" t="s">
        <v>422</v>
      </c>
      <c r="D172" s="153" t="s">
        <v>236</v>
      </c>
      <c r="E172" s="154" t="s">
        <v>1293</v>
      </c>
      <c r="F172" s="155" t="s">
        <v>1294</v>
      </c>
      <c r="G172" s="156" t="s">
        <v>319</v>
      </c>
      <c r="H172" s="157">
        <v>6</v>
      </c>
      <c r="I172" s="158"/>
      <c r="J172" s="159">
        <f t="shared" si="10"/>
        <v>0</v>
      </c>
      <c r="K172" s="160"/>
      <c r="L172" s="161"/>
      <c r="M172" s="162" t="s">
        <v>1</v>
      </c>
      <c r="N172" s="163" t="s">
        <v>38</v>
      </c>
      <c r="P172" s="149">
        <f t="shared" si="11"/>
        <v>0</v>
      </c>
      <c r="Q172" s="149">
        <v>0</v>
      </c>
      <c r="R172" s="149">
        <f t="shared" si="12"/>
        <v>0</v>
      </c>
      <c r="S172" s="149">
        <v>0</v>
      </c>
      <c r="T172" s="150">
        <f t="shared" si="13"/>
        <v>0</v>
      </c>
      <c r="AR172" s="151" t="s">
        <v>972</v>
      </c>
      <c r="AT172" s="151" t="s">
        <v>236</v>
      </c>
      <c r="AU172" s="151" t="s">
        <v>84</v>
      </c>
      <c r="AY172" s="13" t="s">
        <v>193</v>
      </c>
      <c r="BE172" s="152">
        <f t="shared" si="14"/>
        <v>0</v>
      </c>
      <c r="BF172" s="152">
        <f t="shared" si="15"/>
        <v>0</v>
      </c>
      <c r="BG172" s="152">
        <f t="shared" si="16"/>
        <v>0</v>
      </c>
      <c r="BH172" s="152">
        <f t="shared" si="17"/>
        <v>0</v>
      </c>
      <c r="BI172" s="152">
        <f t="shared" si="18"/>
        <v>0</v>
      </c>
      <c r="BJ172" s="13" t="s">
        <v>84</v>
      </c>
      <c r="BK172" s="152">
        <f t="shared" si="19"/>
        <v>0</v>
      </c>
      <c r="BL172" s="13" t="s">
        <v>972</v>
      </c>
      <c r="BM172" s="151" t="s">
        <v>1295</v>
      </c>
    </row>
    <row r="173" spans="2:65" s="1" customFormat="1" ht="24.25" customHeight="1">
      <c r="B173" s="138"/>
      <c r="C173" s="153" t="s">
        <v>427</v>
      </c>
      <c r="D173" s="153" t="s">
        <v>236</v>
      </c>
      <c r="E173" s="154" t="s">
        <v>1296</v>
      </c>
      <c r="F173" s="155" t="s">
        <v>1297</v>
      </c>
      <c r="G173" s="156" t="s">
        <v>319</v>
      </c>
      <c r="H173" s="157">
        <v>6</v>
      </c>
      <c r="I173" s="158"/>
      <c r="J173" s="159">
        <f t="shared" si="10"/>
        <v>0</v>
      </c>
      <c r="K173" s="160"/>
      <c r="L173" s="161"/>
      <c r="M173" s="162" t="s">
        <v>1</v>
      </c>
      <c r="N173" s="163" t="s">
        <v>38</v>
      </c>
      <c r="P173" s="149">
        <f t="shared" si="11"/>
        <v>0</v>
      </c>
      <c r="Q173" s="149">
        <v>1.2E-4</v>
      </c>
      <c r="R173" s="149">
        <f t="shared" si="12"/>
        <v>7.2000000000000005E-4</v>
      </c>
      <c r="S173" s="149">
        <v>0</v>
      </c>
      <c r="T173" s="150">
        <f t="shared" si="13"/>
        <v>0</v>
      </c>
      <c r="AR173" s="151" t="s">
        <v>972</v>
      </c>
      <c r="AT173" s="151" t="s">
        <v>236</v>
      </c>
      <c r="AU173" s="151" t="s">
        <v>84</v>
      </c>
      <c r="AY173" s="13" t="s">
        <v>193</v>
      </c>
      <c r="BE173" s="152">
        <f t="shared" si="14"/>
        <v>0</v>
      </c>
      <c r="BF173" s="152">
        <f t="shared" si="15"/>
        <v>0</v>
      </c>
      <c r="BG173" s="152">
        <f t="shared" si="16"/>
        <v>0</v>
      </c>
      <c r="BH173" s="152">
        <f t="shared" si="17"/>
        <v>0</v>
      </c>
      <c r="BI173" s="152">
        <f t="shared" si="18"/>
        <v>0</v>
      </c>
      <c r="BJ173" s="13" t="s">
        <v>84</v>
      </c>
      <c r="BK173" s="152">
        <f t="shared" si="19"/>
        <v>0</v>
      </c>
      <c r="BL173" s="13" t="s">
        <v>972</v>
      </c>
      <c r="BM173" s="151" t="s">
        <v>1298</v>
      </c>
    </row>
    <row r="174" spans="2:65" s="1" customFormat="1" ht="21.75" customHeight="1">
      <c r="B174" s="138"/>
      <c r="C174" s="153" t="s">
        <v>431</v>
      </c>
      <c r="D174" s="153" t="s">
        <v>236</v>
      </c>
      <c r="E174" s="154" t="s">
        <v>1299</v>
      </c>
      <c r="F174" s="155" t="s">
        <v>1300</v>
      </c>
      <c r="G174" s="156" t="s">
        <v>319</v>
      </c>
      <c r="H174" s="157">
        <v>6</v>
      </c>
      <c r="I174" s="158"/>
      <c r="J174" s="159">
        <f t="shared" si="10"/>
        <v>0</v>
      </c>
      <c r="K174" s="160"/>
      <c r="L174" s="161"/>
      <c r="M174" s="162" t="s">
        <v>1</v>
      </c>
      <c r="N174" s="163" t="s">
        <v>38</v>
      </c>
      <c r="P174" s="149">
        <f t="shared" si="11"/>
        <v>0</v>
      </c>
      <c r="Q174" s="149">
        <v>1.4999999999999999E-4</v>
      </c>
      <c r="R174" s="149">
        <f t="shared" si="12"/>
        <v>8.9999999999999998E-4</v>
      </c>
      <c r="S174" s="149">
        <v>0</v>
      </c>
      <c r="T174" s="150">
        <f t="shared" si="13"/>
        <v>0</v>
      </c>
      <c r="AR174" s="151" t="s">
        <v>972</v>
      </c>
      <c r="AT174" s="151" t="s">
        <v>236</v>
      </c>
      <c r="AU174" s="151" t="s">
        <v>84</v>
      </c>
      <c r="AY174" s="13" t="s">
        <v>193</v>
      </c>
      <c r="BE174" s="152">
        <f t="shared" si="14"/>
        <v>0</v>
      </c>
      <c r="BF174" s="152">
        <f t="shared" si="15"/>
        <v>0</v>
      </c>
      <c r="BG174" s="152">
        <f t="shared" si="16"/>
        <v>0</v>
      </c>
      <c r="BH174" s="152">
        <f t="shared" si="17"/>
        <v>0</v>
      </c>
      <c r="BI174" s="152">
        <f t="shared" si="18"/>
        <v>0</v>
      </c>
      <c r="BJ174" s="13" t="s">
        <v>84</v>
      </c>
      <c r="BK174" s="152">
        <f t="shared" si="19"/>
        <v>0</v>
      </c>
      <c r="BL174" s="13" t="s">
        <v>972</v>
      </c>
      <c r="BM174" s="151" t="s">
        <v>1301</v>
      </c>
    </row>
    <row r="175" spans="2:65" s="1" customFormat="1" ht="16.5" customHeight="1">
      <c r="B175" s="138"/>
      <c r="C175" s="139" t="s">
        <v>435</v>
      </c>
      <c r="D175" s="139" t="s">
        <v>195</v>
      </c>
      <c r="E175" s="140" t="s">
        <v>1302</v>
      </c>
      <c r="F175" s="141" t="s">
        <v>1303</v>
      </c>
      <c r="G175" s="142" t="s">
        <v>319</v>
      </c>
      <c r="H175" s="143">
        <v>4</v>
      </c>
      <c r="I175" s="144"/>
      <c r="J175" s="145">
        <f t="shared" si="10"/>
        <v>0</v>
      </c>
      <c r="K175" s="146"/>
      <c r="L175" s="28"/>
      <c r="M175" s="147" t="s">
        <v>1</v>
      </c>
      <c r="N175" s="148" t="s">
        <v>38</v>
      </c>
      <c r="P175" s="149">
        <f t="shared" si="11"/>
        <v>0</v>
      </c>
      <c r="Q175" s="149">
        <v>0</v>
      </c>
      <c r="R175" s="149">
        <f t="shared" si="12"/>
        <v>0</v>
      </c>
      <c r="S175" s="149">
        <v>0</v>
      </c>
      <c r="T175" s="150">
        <f t="shared" si="13"/>
        <v>0</v>
      </c>
      <c r="AR175" s="151" t="s">
        <v>519</v>
      </c>
      <c r="AT175" s="151" t="s">
        <v>195</v>
      </c>
      <c r="AU175" s="151" t="s">
        <v>84</v>
      </c>
      <c r="AY175" s="13" t="s">
        <v>193</v>
      </c>
      <c r="BE175" s="152">
        <f t="shared" si="14"/>
        <v>0</v>
      </c>
      <c r="BF175" s="152">
        <f t="shared" si="15"/>
        <v>0</v>
      </c>
      <c r="BG175" s="152">
        <f t="shared" si="16"/>
        <v>0</v>
      </c>
      <c r="BH175" s="152">
        <f t="shared" si="17"/>
        <v>0</v>
      </c>
      <c r="BI175" s="152">
        <f t="shared" si="18"/>
        <v>0</v>
      </c>
      <c r="BJ175" s="13" t="s">
        <v>84</v>
      </c>
      <c r="BK175" s="152">
        <f t="shared" si="19"/>
        <v>0</v>
      </c>
      <c r="BL175" s="13" t="s">
        <v>519</v>
      </c>
      <c r="BM175" s="151" t="s">
        <v>1304</v>
      </c>
    </row>
    <row r="176" spans="2:65" s="1" customFormat="1" ht="24.25" customHeight="1">
      <c r="B176" s="138"/>
      <c r="C176" s="153" t="s">
        <v>440</v>
      </c>
      <c r="D176" s="153" t="s">
        <v>236</v>
      </c>
      <c r="E176" s="154" t="s">
        <v>1305</v>
      </c>
      <c r="F176" s="155" t="s">
        <v>1306</v>
      </c>
      <c r="G176" s="156" t="s">
        <v>319</v>
      </c>
      <c r="H176" s="157">
        <v>4</v>
      </c>
      <c r="I176" s="158"/>
      <c r="J176" s="159">
        <f t="shared" si="10"/>
        <v>0</v>
      </c>
      <c r="K176" s="160"/>
      <c r="L176" s="161"/>
      <c r="M176" s="162" t="s">
        <v>1</v>
      </c>
      <c r="N176" s="163" t="s">
        <v>38</v>
      </c>
      <c r="P176" s="149">
        <f t="shared" si="11"/>
        <v>0</v>
      </c>
      <c r="Q176" s="149">
        <v>1.6000000000000001E-4</v>
      </c>
      <c r="R176" s="149">
        <f t="shared" si="12"/>
        <v>6.4000000000000005E-4</v>
      </c>
      <c r="S176" s="149">
        <v>0</v>
      </c>
      <c r="T176" s="150">
        <f t="shared" si="13"/>
        <v>0</v>
      </c>
      <c r="AR176" s="151" t="s">
        <v>972</v>
      </c>
      <c r="AT176" s="151" t="s">
        <v>236</v>
      </c>
      <c r="AU176" s="151" t="s">
        <v>84</v>
      </c>
      <c r="AY176" s="13" t="s">
        <v>193</v>
      </c>
      <c r="BE176" s="152">
        <f t="shared" si="14"/>
        <v>0</v>
      </c>
      <c r="BF176" s="152">
        <f t="shared" si="15"/>
        <v>0</v>
      </c>
      <c r="BG176" s="152">
        <f t="shared" si="16"/>
        <v>0</v>
      </c>
      <c r="BH176" s="152">
        <f t="shared" si="17"/>
        <v>0</v>
      </c>
      <c r="BI176" s="152">
        <f t="shared" si="18"/>
        <v>0</v>
      </c>
      <c r="BJ176" s="13" t="s">
        <v>84</v>
      </c>
      <c r="BK176" s="152">
        <f t="shared" si="19"/>
        <v>0</v>
      </c>
      <c r="BL176" s="13" t="s">
        <v>972</v>
      </c>
      <c r="BM176" s="151" t="s">
        <v>1307</v>
      </c>
    </row>
    <row r="177" spans="2:65" s="1" customFormat="1" ht="24.25" customHeight="1">
      <c r="B177" s="138"/>
      <c r="C177" s="153" t="s">
        <v>444</v>
      </c>
      <c r="D177" s="153" t="s">
        <v>236</v>
      </c>
      <c r="E177" s="154" t="s">
        <v>1308</v>
      </c>
      <c r="F177" s="155" t="s">
        <v>1309</v>
      </c>
      <c r="G177" s="156" t="s">
        <v>319</v>
      </c>
      <c r="H177" s="157">
        <v>4</v>
      </c>
      <c r="I177" s="158"/>
      <c r="J177" s="159">
        <f t="shared" si="10"/>
        <v>0</v>
      </c>
      <c r="K177" s="160"/>
      <c r="L177" s="161"/>
      <c r="M177" s="162" t="s">
        <v>1</v>
      </c>
      <c r="N177" s="163" t="s">
        <v>38</v>
      </c>
      <c r="P177" s="149">
        <f t="shared" si="11"/>
        <v>0</v>
      </c>
      <c r="Q177" s="149">
        <v>1.2999999999999999E-4</v>
      </c>
      <c r="R177" s="149">
        <f t="shared" si="12"/>
        <v>5.1999999999999995E-4</v>
      </c>
      <c r="S177" s="149">
        <v>0</v>
      </c>
      <c r="T177" s="150">
        <f t="shared" si="13"/>
        <v>0</v>
      </c>
      <c r="AR177" s="151" t="s">
        <v>972</v>
      </c>
      <c r="AT177" s="151" t="s">
        <v>236</v>
      </c>
      <c r="AU177" s="151" t="s">
        <v>84</v>
      </c>
      <c r="AY177" s="13" t="s">
        <v>193</v>
      </c>
      <c r="BE177" s="152">
        <f t="shared" si="14"/>
        <v>0</v>
      </c>
      <c r="BF177" s="152">
        <f t="shared" si="15"/>
        <v>0</v>
      </c>
      <c r="BG177" s="152">
        <f t="shared" si="16"/>
        <v>0</v>
      </c>
      <c r="BH177" s="152">
        <f t="shared" si="17"/>
        <v>0</v>
      </c>
      <c r="BI177" s="152">
        <f t="shared" si="18"/>
        <v>0</v>
      </c>
      <c r="BJ177" s="13" t="s">
        <v>84</v>
      </c>
      <c r="BK177" s="152">
        <f t="shared" si="19"/>
        <v>0</v>
      </c>
      <c r="BL177" s="13" t="s">
        <v>972</v>
      </c>
      <c r="BM177" s="151" t="s">
        <v>1310</v>
      </c>
    </row>
    <row r="178" spans="2:65" s="1" customFormat="1" ht="24.25" customHeight="1">
      <c r="B178" s="138"/>
      <c r="C178" s="153" t="s">
        <v>448</v>
      </c>
      <c r="D178" s="153" t="s">
        <v>236</v>
      </c>
      <c r="E178" s="154" t="s">
        <v>1311</v>
      </c>
      <c r="F178" s="155" t="s">
        <v>1312</v>
      </c>
      <c r="G178" s="156" t="s">
        <v>319</v>
      </c>
      <c r="H178" s="157">
        <v>4</v>
      </c>
      <c r="I178" s="158"/>
      <c r="J178" s="159">
        <f t="shared" si="10"/>
        <v>0</v>
      </c>
      <c r="K178" s="160"/>
      <c r="L178" s="161"/>
      <c r="M178" s="162" t="s">
        <v>1</v>
      </c>
      <c r="N178" s="163" t="s">
        <v>38</v>
      </c>
      <c r="P178" s="149">
        <f t="shared" si="11"/>
        <v>0</v>
      </c>
      <c r="Q178" s="149">
        <v>1.1E-4</v>
      </c>
      <c r="R178" s="149">
        <f t="shared" si="12"/>
        <v>4.4000000000000002E-4</v>
      </c>
      <c r="S178" s="149">
        <v>0</v>
      </c>
      <c r="T178" s="150">
        <f t="shared" si="13"/>
        <v>0</v>
      </c>
      <c r="AR178" s="151" t="s">
        <v>972</v>
      </c>
      <c r="AT178" s="151" t="s">
        <v>236</v>
      </c>
      <c r="AU178" s="151" t="s">
        <v>84</v>
      </c>
      <c r="AY178" s="13" t="s">
        <v>193</v>
      </c>
      <c r="BE178" s="152">
        <f t="shared" si="14"/>
        <v>0</v>
      </c>
      <c r="BF178" s="152">
        <f t="shared" si="15"/>
        <v>0</v>
      </c>
      <c r="BG178" s="152">
        <f t="shared" si="16"/>
        <v>0</v>
      </c>
      <c r="BH178" s="152">
        <f t="shared" si="17"/>
        <v>0</v>
      </c>
      <c r="BI178" s="152">
        <f t="shared" si="18"/>
        <v>0</v>
      </c>
      <c r="BJ178" s="13" t="s">
        <v>84</v>
      </c>
      <c r="BK178" s="152">
        <f t="shared" si="19"/>
        <v>0</v>
      </c>
      <c r="BL178" s="13" t="s">
        <v>972</v>
      </c>
      <c r="BM178" s="151" t="s">
        <v>1313</v>
      </c>
    </row>
    <row r="179" spans="2:65" s="1" customFormat="1" ht="16.5" customHeight="1">
      <c r="B179" s="138"/>
      <c r="C179" s="139" t="s">
        <v>452</v>
      </c>
      <c r="D179" s="139" t="s">
        <v>195</v>
      </c>
      <c r="E179" s="140" t="s">
        <v>1314</v>
      </c>
      <c r="F179" s="141" t="s">
        <v>1315</v>
      </c>
      <c r="G179" s="142" t="s">
        <v>319</v>
      </c>
      <c r="H179" s="143">
        <v>2</v>
      </c>
      <c r="I179" s="144"/>
      <c r="J179" s="145">
        <f t="shared" si="10"/>
        <v>0</v>
      </c>
      <c r="K179" s="146"/>
      <c r="L179" s="28"/>
      <c r="M179" s="147" t="s">
        <v>1</v>
      </c>
      <c r="N179" s="148" t="s">
        <v>38</v>
      </c>
      <c r="P179" s="149">
        <f t="shared" si="11"/>
        <v>0</v>
      </c>
      <c r="Q179" s="149">
        <v>0</v>
      </c>
      <c r="R179" s="149">
        <f t="shared" si="12"/>
        <v>0</v>
      </c>
      <c r="S179" s="149">
        <v>0</v>
      </c>
      <c r="T179" s="150">
        <f t="shared" si="13"/>
        <v>0</v>
      </c>
      <c r="AR179" s="151" t="s">
        <v>519</v>
      </c>
      <c r="AT179" s="151" t="s">
        <v>195</v>
      </c>
      <c r="AU179" s="151" t="s">
        <v>84</v>
      </c>
      <c r="AY179" s="13" t="s">
        <v>193</v>
      </c>
      <c r="BE179" s="152">
        <f t="shared" si="14"/>
        <v>0</v>
      </c>
      <c r="BF179" s="152">
        <f t="shared" si="15"/>
        <v>0</v>
      </c>
      <c r="BG179" s="152">
        <f t="shared" si="16"/>
        <v>0</v>
      </c>
      <c r="BH179" s="152">
        <f t="shared" si="17"/>
        <v>0</v>
      </c>
      <c r="BI179" s="152">
        <f t="shared" si="18"/>
        <v>0</v>
      </c>
      <c r="BJ179" s="13" t="s">
        <v>84</v>
      </c>
      <c r="BK179" s="152">
        <f t="shared" si="19"/>
        <v>0</v>
      </c>
      <c r="BL179" s="13" t="s">
        <v>519</v>
      </c>
      <c r="BM179" s="151" t="s">
        <v>1316</v>
      </c>
    </row>
    <row r="180" spans="2:65" s="1" customFormat="1" ht="16.5" customHeight="1">
      <c r="B180" s="138"/>
      <c r="C180" s="153" t="s">
        <v>457</v>
      </c>
      <c r="D180" s="153" t="s">
        <v>236</v>
      </c>
      <c r="E180" s="154" t="s">
        <v>1317</v>
      </c>
      <c r="F180" s="155" t="s">
        <v>1318</v>
      </c>
      <c r="G180" s="156" t="s">
        <v>319</v>
      </c>
      <c r="H180" s="157">
        <v>2</v>
      </c>
      <c r="I180" s="158"/>
      <c r="J180" s="159">
        <f t="shared" si="10"/>
        <v>0</v>
      </c>
      <c r="K180" s="160"/>
      <c r="L180" s="161"/>
      <c r="M180" s="162" t="s">
        <v>1</v>
      </c>
      <c r="N180" s="163" t="s">
        <v>38</v>
      </c>
      <c r="P180" s="149">
        <f t="shared" si="11"/>
        <v>0</v>
      </c>
      <c r="Q180" s="149">
        <v>2.9E-4</v>
      </c>
      <c r="R180" s="149">
        <f t="shared" si="12"/>
        <v>5.8E-4</v>
      </c>
      <c r="S180" s="149">
        <v>0</v>
      </c>
      <c r="T180" s="150">
        <f t="shared" si="13"/>
        <v>0</v>
      </c>
      <c r="AR180" s="151" t="s">
        <v>972</v>
      </c>
      <c r="AT180" s="151" t="s">
        <v>236</v>
      </c>
      <c r="AU180" s="151" t="s">
        <v>84</v>
      </c>
      <c r="AY180" s="13" t="s">
        <v>193</v>
      </c>
      <c r="BE180" s="152">
        <f t="shared" si="14"/>
        <v>0</v>
      </c>
      <c r="BF180" s="152">
        <f t="shared" si="15"/>
        <v>0</v>
      </c>
      <c r="BG180" s="152">
        <f t="shared" si="16"/>
        <v>0</v>
      </c>
      <c r="BH180" s="152">
        <f t="shared" si="17"/>
        <v>0</v>
      </c>
      <c r="BI180" s="152">
        <f t="shared" si="18"/>
        <v>0</v>
      </c>
      <c r="BJ180" s="13" t="s">
        <v>84</v>
      </c>
      <c r="BK180" s="152">
        <f t="shared" si="19"/>
        <v>0</v>
      </c>
      <c r="BL180" s="13" t="s">
        <v>972</v>
      </c>
      <c r="BM180" s="151" t="s">
        <v>1319</v>
      </c>
    </row>
    <row r="181" spans="2:65" s="1" customFormat="1" ht="16.5" customHeight="1">
      <c r="B181" s="138"/>
      <c r="C181" s="139" t="s">
        <v>461</v>
      </c>
      <c r="D181" s="139" t="s">
        <v>195</v>
      </c>
      <c r="E181" s="140" t="s">
        <v>1320</v>
      </c>
      <c r="F181" s="141" t="s">
        <v>1321</v>
      </c>
      <c r="G181" s="142" t="s">
        <v>319</v>
      </c>
      <c r="H181" s="143">
        <v>2</v>
      </c>
      <c r="I181" s="144"/>
      <c r="J181" s="145">
        <f t="shared" si="10"/>
        <v>0</v>
      </c>
      <c r="K181" s="146"/>
      <c r="L181" s="28"/>
      <c r="M181" s="147" t="s">
        <v>1</v>
      </c>
      <c r="N181" s="148" t="s">
        <v>38</v>
      </c>
      <c r="P181" s="149">
        <f t="shared" si="11"/>
        <v>0</v>
      </c>
      <c r="Q181" s="149">
        <v>0</v>
      </c>
      <c r="R181" s="149">
        <f t="shared" si="12"/>
        <v>0</v>
      </c>
      <c r="S181" s="149">
        <v>0</v>
      </c>
      <c r="T181" s="150">
        <f t="shared" si="13"/>
        <v>0</v>
      </c>
      <c r="AR181" s="151" t="s">
        <v>519</v>
      </c>
      <c r="AT181" s="151" t="s">
        <v>195</v>
      </c>
      <c r="AU181" s="151" t="s">
        <v>84</v>
      </c>
      <c r="AY181" s="13" t="s">
        <v>193</v>
      </c>
      <c r="BE181" s="152">
        <f t="shared" si="14"/>
        <v>0</v>
      </c>
      <c r="BF181" s="152">
        <f t="shared" si="15"/>
        <v>0</v>
      </c>
      <c r="BG181" s="152">
        <f t="shared" si="16"/>
        <v>0</v>
      </c>
      <c r="BH181" s="152">
        <f t="shared" si="17"/>
        <v>0</v>
      </c>
      <c r="BI181" s="152">
        <f t="shared" si="18"/>
        <v>0</v>
      </c>
      <c r="BJ181" s="13" t="s">
        <v>84</v>
      </c>
      <c r="BK181" s="152">
        <f t="shared" si="19"/>
        <v>0</v>
      </c>
      <c r="BL181" s="13" t="s">
        <v>519</v>
      </c>
      <c r="BM181" s="151" t="s">
        <v>1322</v>
      </c>
    </row>
    <row r="182" spans="2:65" s="1" customFormat="1" ht="16.5" customHeight="1">
      <c r="B182" s="138"/>
      <c r="C182" s="153" t="s">
        <v>465</v>
      </c>
      <c r="D182" s="153" t="s">
        <v>236</v>
      </c>
      <c r="E182" s="154" t="s">
        <v>1323</v>
      </c>
      <c r="F182" s="155" t="s">
        <v>1324</v>
      </c>
      <c r="G182" s="156" t="s">
        <v>319</v>
      </c>
      <c r="H182" s="157">
        <v>2</v>
      </c>
      <c r="I182" s="158"/>
      <c r="J182" s="159">
        <f t="shared" si="10"/>
        <v>0</v>
      </c>
      <c r="K182" s="160"/>
      <c r="L182" s="161"/>
      <c r="M182" s="162" t="s">
        <v>1</v>
      </c>
      <c r="N182" s="163" t="s">
        <v>38</v>
      </c>
      <c r="P182" s="149">
        <f t="shared" si="11"/>
        <v>0</v>
      </c>
      <c r="Q182" s="149">
        <v>1.7000000000000001E-4</v>
      </c>
      <c r="R182" s="149">
        <f t="shared" si="12"/>
        <v>3.4000000000000002E-4</v>
      </c>
      <c r="S182" s="149">
        <v>0</v>
      </c>
      <c r="T182" s="150">
        <f t="shared" si="13"/>
        <v>0</v>
      </c>
      <c r="AR182" s="151" t="s">
        <v>972</v>
      </c>
      <c r="AT182" s="151" t="s">
        <v>236</v>
      </c>
      <c r="AU182" s="151" t="s">
        <v>84</v>
      </c>
      <c r="AY182" s="13" t="s">
        <v>193</v>
      </c>
      <c r="BE182" s="152">
        <f t="shared" si="14"/>
        <v>0</v>
      </c>
      <c r="BF182" s="152">
        <f t="shared" si="15"/>
        <v>0</v>
      </c>
      <c r="BG182" s="152">
        <f t="shared" si="16"/>
        <v>0</v>
      </c>
      <c r="BH182" s="152">
        <f t="shared" si="17"/>
        <v>0</v>
      </c>
      <c r="BI182" s="152">
        <f t="shared" si="18"/>
        <v>0</v>
      </c>
      <c r="BJ182" s="13" t="s">
        <v>84</v>
      </c>
      <c r="BK182" s="152">
        <f t="shared" si="19"/>
        <v>0</v>
      </c>
      <c r="BL182" s="13" t="s">
        <v>972</v>
      </c>
      <c r="BM182" s="151" t="s">
        <v>1325</v>
      </c>
    </row>
    <row r="183" spans="2:65" s="1" customFormat="1" ht="24.25" customHeight="1">
      <c r="B183" s="138"/>
      <c r="C183" s="139" t="s">
        <v>469</v>
      </c>
      <c r="D183" s="139" t="s">
        <v>195</v>
      </c>
      <c r="E183" s="140" t="s">
        <v>1326</v>
      </c>
      <c r="F183" s="141" t="s">
        <v>1327</v>
      </c>
      <c r="G183" s="142" t="s">
        <v>319</v>
      </c>
      <c r="H183" s="143">
        <v>2</v>
      </c>
      <c r="I183" s="144"/>
      <c r="J183" s="145">
        <f t="shared" si="10"/>
        <v>0</v>
      </c>
      <c r="K183" s="146"/>
      <c r="L183" s="28"/>
      <c r="M183" s="147" t="s">
        <v>1</v>
      </c>
      <c r="N183" s="148" t="s">
        <v>38</v>
      </c>
      <c r="P183" s="149">
        <f t="shared" si="11"/>
        <v>0</v>
      </c>
      <c r="Q183" s="149">
        <v>0</v>
      </c>
      <c r="R183" s="149">
        <f t="shared" si="12"/>
        <v>0</v>
      </c>
      <c r="S183" s="149">
        <v>0</v>
      </c>
      <c r="T183" s="150">
        <f t="shared" si="13"/>
        <v>0</v>
      </c>
      <c r="AR183" s="151" t="s">
        <v>519</v>
      </c>
      <c r="AT183" s="151" t="s">
        <v>195</v>
      </c>
      <c r="AU183" s="151" t="s">
        <v>84</v>
      </c>
      <c r="AY183" s="13" t="s">
        <v>193</v>
      </c>
      <c r="BE183" s="152">
        <f t="shared" si="14"/>
        <v>0</v>
      </c>
      <c r="BF183" s="152">
        <f t="shared" si="15"/>
        <v>0</v>
      </c>
      <c r="BG183" s="152">
        <f t="shared" si="16"/>
        <v>0</v>
      </c>
      <c r="BH183" s="152">
        <f t="shared" si="17"/>
        <v>0</v>
      </c>
      <c r="BI183" s="152">
        <f t="shared" si="18"/>
        <v>0</v>
      </c>
      <c r="BJ183" s="13" t="s">
        <v>84</v>
      </c>
      <c r="BK183" s="152">
        <f t="shared" si="19"/>
        <v>0</v>
      </c>
      <c r="BL183" s="13" t="s">
        <v>519</v>
      </c>
      <c r="BM183" s="151" t="s">
        <v>1328</v>
      </c>
    </row>
    <row r="184" spans="2:65" s="1" customFormat="1" ht="21.75" customHeight="1">
      <c r="B184" s="138"/>
      <c r="C184" s="153" t="s">
        <v>473</v>
      </c>
      <c r="D184" s="153" t="s">
        <v>236</v>
      </c>
      <c r="E184" s="154" t="s">
        <v>1329</v>
      </c>
      <c r="F184" s="155" t="s">
        <v>1330</v>
      </c>
      <c r="G184" s="156" t="s">
        <v>319</v>
      </c>
      <c r="H184" s="157">
        <v>2</v>
      </c>
      <c r="I184" s="158"/>
      <c r="J184" s="159">
        <f t="shared" si="10"/>
        <v>0</v>
      </c>
      <c r="K184" s="160"/>
      <c r="L184" s="161"/>
      <c r="M184" s="162" t="s">
        <v>1</v>
      </c>
      <c r="N184" s="163" t="s">
        <v>38</v>
      </c>
      <c r="P184" s="149">
        <f t="shared" si="11"/>
        <v>0</v>
      </c>
      <c r="Q184" s="149">
        <v>1.6000000000000001E-4</v>
      </c>
      <c r="R184" s="149">
        <f t="shared" si="12"/>
        <v>3.2000000000000003E-4</v>
      </c>
      <c r="S184" s="149">
        <v>0</v>
      </c>
      <c r="T184" s="150">
        <f t="shared" si="13"/>
        <v>0</v>
      </c>
      <c r="AR184" s="151" t="s">
        <v>972</v>
      </c>
      <c r="AT184" s="151" t="s">
        <v>236</v>
      </c>
      <c r="AU184" s="151" t="s">
        <v>84</v>
      </c>
      <c r="AY184" s="13" t="s">
        <v>193</v>
      </c>
      <c r="BE184" s="152">
        <f t="shared" si="14"/>
        <v>0</v>
      </c>
      <c r="BF184" s="152">
        <f t="shared" si="15"/>
        <v>0</v>
      </c>
      <c r="BG184" s="152">
        <f t="shared" si="16"/>
        <v>0</v>
      </c>
      <c r="BH184" s="152">
        <f t="shared" si="17"/>
        <v>0</v>
      </c>
      <c r="BI184" s="152">
        <f t="shared" si="18"/>
        <v>0</v>
      </c>
      <c r="BJ184" s="13" t="s">
        <v>84</v>
      </c>
      <c r="BK184" s="152">
        <f t="shared" si="19"/>
        <v>0</v>
      </c>
      <c r="BL184" s="13" t="s">
        <v>972</v>
      </c>
      <c r="BM184" s="151" t="s">
        <v>1331</v>
      </c>
    </row>
    <row r="185" spans="2:65" s="1" customFormat="1" ht="24.25" customHeight="1">
      <c r="B185" s="138"/>
      <c r="C185" s="153" t="s">
        <v>479</v>
      </c>
      <c r="D185" s="153" t="s">
        <v>236</v>
      </c>
      <c r="E185" s="154" t="s">
        <v>1332</v>
      </c>
      <c r="F185" s="155" t="s">
        <v>1333</v>
      </c>
      <c r="G185" s="156" t="s">
        <v>319</v>
      </c>
      <c r="H185" s="157">
        <v>2</v>
      </c>
      <c r="I185" s="158"/>
      <c r="J185" s="159">
        <f t="shared" si="10"/>
        <v>0</v>
      </c>
      <c r="K185" s="160"/>
      <c r="L185" s="161"/>
      <c r="M185" s="162" t="s">
        <v>1</v>
      </c>
      <c r="N185" s="163" t="s">
        <v>38</v>
      </c>
      <c r="P185" s="149">
        <f t="shared" si="11"/>
        <v>0</v>
      </c>
      <c r="Q185" s="149">
        <v>1.8000000000000001E-4</v>
      </c>
      <c r="R185" s="149">
        <f t="shared" si="12"/>
        <v>3.6000000000000002E-4</v>
      </c>
      <c r="S185" s="149">
        <v>0</v>
      </c>
      <c r="T185" s="150">
        <f t="shared" si="13"/>
        <v>0</v>
      </c>
      <c r="AR185" s="151" t="s">
        <v>972</v>
      </c>
      <c r="AT185" s="151" t="s">
        <v>236</v>
      </c>
      <c r="AU185" s="151" t="s">
        <v>84</v>
      </c>
      <c r="AY185" s="13" t="s">
        <v>193</v>
      </c>
      <c r="BE185" s="152">
        <f t="shared" si="14"/>
        <v>0</v>
      </c>
      <c r="BF185" s="152">
        <f t="shared" si="15"/>
        <v>0</v>
      </c>
      <c r="BG185" s="152">
        <f t="shared" si="16"/>
        <v>0</v>
      </c>
      <c r="BH185" s="152">
        <f t="shared" si="17"/>
        <v>0</v>
      </c>
      <c r="BI185" s="152">
        <f t="shared" si="18"/>
        <v>0</v>
      </c>
      <c r="BJ185" s="13" t="s">
        <v>84</v>
      </c>
      <c r="BK185" s="152">
        <f t="shared" si="19"/>
        <v>0</v>
      </c>
      <c r="BL185" s="13" t="s">
        <v>972</v>
      </c>
      <c r="BM185" s="151" t="s">
        <v>1334</v>
      </c>
    </row>
    <row r="186" spans="2:65" s="1" customFormat="1" ht="16.5" customHeight="1">
      <c r="B186" s="138"/>
      <c r="C186" s="139" t="s">
        <v>487</v>
      </c>
      <c r="D186" s="139" t="s">
        <v>195</v>
      </c>
      <c r="E186" s="140" t="s">
        <v>1335</v>
      </c>
      <c r="F186" s="141" t="s">
        <v>1336</v>
      </c>
      <c r="G186" s="142" t="s">
        <v>319</v>
      </c>
      <c r="H186" s="143">
        <v>2</v>
      </c>
      <c r="I186" s="144"/>
      <c r="J186" s="145">
        <f t="shared" si="10"/>
        <v>0</v>
      </c>
      <c r="K186" s="146"/>
      <c r="L186" s="28"/>
      <c r="M186" s="147" t="s">
        <v>1</v>
      </c>
      <c r="N186" s="148" t="s">
        <v>38</v>
      </c>
      <c r="P186" s="149">
        <f t="shared" si="11"/>
        <v>0</v>
      </c>
      <c r="Q186" s="149">
        <v>0</v>
      </c>
      <c r="R186" s="149">
        <f t="shared" si="12"/>
        <v>0</v>
      </c>
      <c r="S186" s="149">
        <v>0</v>
      </c>
      <c r="T186" s="150">
        <f t="shared" si="13"/>
        <v>0</v>
      </c>
      <c r="AR186" s="151" t="s">
        <v>519</v>
      </c>
      <c r="AT186" s="151" t="s">
        <v>195</v>
      </c>
      <c r="AU186" s="151" t="s">
        <v>84</v>
      </c>
      <c r="AY186" s="13" t="s">
        <v>193</v>
      </c>
      <c r="BE186" s="152">
        <f t="shared" si="14"/>
        <v>0</v>
      </c>
      <c r="BF186" s="152">
        <f t="shared" si="15"/>
        <v>0</v>
      </c>
      <c r="BG186" s="152">
        <f t="shared" si="16"/>
        <v>0</v>
      </c>
      <c r="BH186" s="152">
        <f t="shared" si="17"/>
        <v>0</v>
      </c>
      <c r="BI186" s="152">
        <f t="shared" si="18"/>
        <v>0</v>
      </c>
      <c r="BJ186" s="13" t="s">
        <v>84</v>
      </c>
      <c r="BK186" s="152">
        <f t="shared" si="19"/>
        <v>0</v>
      </c>
      <c r="BL186" s="13" t="s">
        <v>519</v>
      </c>
      <c r="BM186" s="151" t="s">
        <v>1337</v>
      </c>
    </row>
    <row r="187" spans="2:65" s="1" customFormat="1" ht="16.5" customHeight="1">
      <c r="B187" s="138"/>
      <c r="C187" s="153" t="s">
        <v>491</v>
      </c>
      <c r="D187" s="153" t="s">
        <v>236</v>
      </c>
      <c r="E187" s="154" t="s">
        <v>1338</v>
      </c>
      <c r="F187" s="155" t="s">
        <v>1339</v>
      </c>
      <c r="G187" s="156" t="s">
        <v>319</v>
      </c>
      <c r="H187" s="157">
        <v>2</v>
      </c>
      <c r="I187" s="158"/>
      <c r="J187" s="159">
        <f t="shared" si="10"/>
        <v>0</v>
      </c>
      <c r="K187" s="160"/>
      <c r="L187" s="161"/>
      <c r="M187" s="162" t="s">
        <v>1</v>
      </c>
      <c r="N187" s="163" t="s">
        <v>38</v>
      </c>
      <c r="P187" s="149">
        <f t="shared" si="11"/>
        <v>0</v>
      </c>
      <c r="Q187" s="149">
        <v>2.1000000000000001E-4</v>
      </c>
      <c r="R187" s="149">
        <f t="shared" si="12"/>
        <v>4.2000000000000002E-4</v>
      </c>
      <c r="S187" s="149">
        <v>0</v>
      </c>
      <c r="T187" s="150">
        <f t="shared" si="13"/>
        <v>0</v>
      </c>
      <c r="AR187" s="151" t="s">
        <v>972</v>
      </c>
      <c r="AT187" s="151" t="s">
        <v>236</v>
      </c>
      <c r="AU187" s="151" t="s">
        <v>84</v>
      </c>
      <c r="AY187" s="13" t="s">
        <v>193</v>
      </c>
      <c r="BE187" s="152">
        <f t="shared" si="14"/>
        <v>0</v>
      </c>
      <c r="BF187" s="152">
        <f t="shared" si="15"/>
        <v>0</v>
      </c>
      <c r="BG187" s="152">
        <f t="shared" si="16"/>
        <v>0</v>
      </c>
      <c r="BH187" s="152">
        <f t="shared" si="17"/>
        <v>0</v>
      </c>
      <c r="BI187" s="152">
        <f t="shared" si="18"/>
        <v>0</v>
      </c>
      <c r="BJ187" s="13" t="s">
        <v>84</v>
      </c>
      <c r="BK187" s="152">
        <f t="shared" si="19"/>
        <v>0</v>
      </c>
      <c r="BL187" s="13" t="s">
        <v>972</v>
      </c>
      <c r="BM187" s="151" t="s">
        <v>1340</v>
      </c>
    </row>
    <row r="188" spans="2:65" s="1" customFormat="1" ht="24.25" customHeight="1">
      <c r="B188" s="138"/>
      <c r="C188" s="139" t="s">
        <v>495</v>
      </c>
      <c r="D188" s="139" t="s">
        <v>195</v>
      </c>
      <c r="E188" s="140" t="s">
        <v>1341</v>
      </c>
      <c r="F188" s="141" t="s">
        <v>1342</v>
      </c>
      <c r="G188" s="142" t="s">
        <v>257</v>
      </c>
      <c r="H188" s="143">
        <v>10</v>
      </c>
      <c r="I188" s="144"/>
      <c r="J188" s="145">
        <f t="shared" si="10"/>
        <v>0</v>
      </c>
      <c r="K188" s="146"/>
      <c r="L188" s="28"/>
      <c r="M188" s="147" t="s">
        <v>1</v>
      </c>
      <c r="N188" s="148" t="s">
        <v>38</v>
      </c>
      <c r="P188" s="149">
        <f t="shared" si="11"/>
        <v>0</v>
      </c>
      <c r="Q188" s="149">
        <v>0</v>
      </c>
      <c r="R188" s="149">
        <f t="shared" si="12"/>
        <v>0</v>
      </c>
      <c r="S188" s="149">
        <v>0</v>
      </c>
      <c r="T188" s="150">
        <f t="shared" si="13"/>
        <v>0</v>
      </c>
      <c r="AR188" s="151" t="s">
        <v>519</v>
      </c>
      <c r="AT188" s="151" t="s">
        <v>195</v>
      </c>
      <c r="AU188" s="151" t="s">
        <v>84</v>
      </c>
      <c r="AY188" s="13" t="s">
        <v>193</v>
      </c>
      <c r="BE188" s="152">
        <f t="shared" si="14"/>
        <v>0</v>
      </c>
      <c r="BF188" s="152">
        <f t="shared" si="15"/>
        <v>0</v>
      </c>
      <c r="BG188" s="152">
        <f t="shared" si="16"/>
        <v>0</v>
      </c>
      <c r="BH188" s="152">
        <f t="shared" si="17"/>
        <v>0</v>
      </c>
      <c r="BI188" s="152">
        <f t="shared" si="18"/>
        <v>0</v>
      </c>
      <c r="BJ188" s="13" t="s">
        <v>84</v>
      </c>
      <c r="BK188" s="152">
        <f t="shared" si="19"/>
        <v>0</v>
      </c>
      <c r="BL188" s="13" t="s">
        <v>519</v>
      </c>
      <c r="BM188" s="151" t="s">
        <v>1343</v>
      </c>
    </row>
    <row r="189" spans="2:65" s="1" customFormat="1" ht="16.5" customHeight="1">
      <c r="B189" s="138"/>
      <c r="C189" s="153" t="s">
        <v>499</v>
      </c>
      <c r="D189" s="153" t="s">
        <v>236</v>
      </c>
      <c r="E189" s="154" t="s">
        <v>1344</v>
      </c>
      <c r="F189" s="155" t="s">
        <v>1345</v>
      </c>
      <c r="G189" s="156" t="s">
        <v>257</v>
      </c>
      <c r="H189" s="157">
        <v>10</v>
      </c>
      <c r="I189" s="158"/>
      <c r="J189" s="159">
        <f t="shared" si="10"/>
        <v>0</v>
      </c>
      <c r="K189" s="160"/>
      <c r="L189" s="161"/>
      <c r="M189" s="162" t="s">
        <v>1</v>
      </c>
      <c r="N189" s="163" t="s">
        <v>38</v>
      </c>
      <c r="P189" s="149">
        <f t="shared" si="11"/>
        <v>0</v>
      </c>
      <c r="Q189" s="149">
        <v>5.0000000000000002E-5</v>
      </c>
      <c r="R189" s="149">
        <f t="shared" si="12"/>
        <v>5.0000000000000001E-4</v>
      </c>
      <c r="S189" s="149">
        <v>0</v>
      </c>
      <c r="T189" s="150">
        <f t="shared" si="13"/>
        <v>0</v>
      </c>
      <c r="AR189" s="151" t="s">
        <v>972</v>
      </c>
      <c r="AT189" s="151" t="s">
        <v>236</v>
      </c>
      <c r="AU189" s="151" t="s">
        <v>84</v>
      </c>
      <c r="AY189" s="13" t="s">
        <v>193</v>
      </c>
      <c r="BE189" s="152">
        <f t="shared" si="14"/>
        <v>0</v>
      </c>
      <c r="BF189" s="152">
        <f t="shared" si="15"/>
        <v>0</v>
      </c>
      <c r="BG189" s="152">
        <f t="shared" si="16"/>
        <v>0</v>
      </c>
      <c r="BH189" s="152">
        <f t="shared" si="17"/>
        <v>0</v>
      </c>
      <c r="BI189" s="152">
        <f t="shared" si="18"/>
        <v>0</v>
      </c>
      <c r="BJ189" s="13" t="s">
        <v>84</v>
      </c>
      <c r="BK189" s="152">
        <f t="shared" si="19"/>
        <v>0</v>
      </c>
      <c r="BL189" s="13" t="s">
        <v>972</v>
      </c>
      <c r="BM189" s="151" t="s">
        <v>1346</v>
      </c>
    </row>
    <row r="190" spans="2:65" s="1" customFormat="1" ht="24.25" customHeight="1">
      <c r="B190" s="138"/>
      <c r="C190" s="139" t="s">
        <v>503</v>
      </c>
      <c r="D190" s="139" t="s">
        <v>195</v>
      </c>
      <c r="E190" s="140" t="s">
        <v>1347</v>
      </c>
      <c r="F190" s="141" t="s">
        <v>1348</v>
      </c>
      <c r="G190" s="142" t="s">
        <v>257</v>
      </c>
      <c r="H190" s="143">
        <v>10</v>
      </c>
      <c r="I190" s="144"/>
      <c r="J190" s="145">
        <f t="shared" si="10"/>
        <v>0</v>
      </c>
      <c r="K190" s="146"/>
      <c r="L190" s="28"/>
      <c r="M190" s="147" t="s">
        <v>1</v>
      </c>
      <c r="N190" s="148" t="s">
        <v>38</v>
      </c>
      <c r="P190" s="149">
        <f t="shared" si="11"/>
        <v>0</v>
      </c>
      <c r="Q190" s="149">
        <v>0</v>
      </c>
      <c r="R190" s="149">
        <f t="shared" si="12"/>
        <v>0</v>
      </c>
      <c r="S190" s="149">
        <v>0</v>
      </c>
      <c r="T190" s="150">
        <f t="shared" si="13"/>
        <v>0</v>
      </c>
      <c r="AR190" s="151" t="s">
        <v>519</v>
      </c>
      <c r="AT190" s="151" t="s">
        <v>195</v>
      </c>
      <c r="AU190" s="151" t="s">
        <v>84</v>
      </c>
      <c r="AY190" s="13" t="s">
        <v>193</v>
      </c>
      <c r="BE190" s="152">
        <f t="shared" si="14"/>
        <v>0</v>
      </c>
      <c r="BF190" s="152">
        <f t="shared" si="15"/>
        <v>0</v>
      </c>
      <c r="BG190" s="152">
        <f t="shared" si="16"/>
        <v>0</v>
      </c>
      <c r="BH190" s="152">
        <f t="shared" si="17"/>
        <v>0</v>
      </c>
      <c r="BI190" s="152">
        <f t="shared" si="18"/>
        <v>0</v>
      </c>
      <c r="BJ190" s="13" t="s">
        <v>84</v>
      </c>
      <c r="BK190" s="152">
        <f t="shared" si="19"/>
        <v>0</v>
      </c>
      <c r="BL190" s="13" t="s">
        <v>519</v>
      </c>
      <c r="BM190" s="151" t="s">
        <v>1349</v>
      </c>
    </row>
    <row r="191" spans="2:65" s="1" customFormat="1" ht="16.5" customHeight="1">
      <c r="B191" s="138"/>
      <c r="C191" s="153" t="s">
        <v>507</v>
      </c>
      <c r="D191" s="153" t="s">
        <v>236</v>
      </c>
      <c r="E191" s="154" t="s">
        <v>1350</v>
      </c>
      <c r="F191" s="155" t="s">
        <v>1351</v>
      </c>
      <c r="G191" s="156" t="s">
        <v>257</v>
      </c>
      <c r="H191" s="157">
        <v>10</v>
      </c>
      <c r="I191" s="158"/>
      <c r="J191" s="159">
        <f t="shared" si="10"/>
        <v>0</v>
      </c>
      <c r="K191" s="160"/>
      <c r="L191" s="161"/>
      <c r="M191" s="162" t="s">
        <v>1</v>
      </c>
      <c r="N191" s="163" t="s">
        <v>38</v>
      </c>
      <c r="P191" s="149">
        <f t="shared" si="11"/>
        <v>0</v>
      </c>
      <c r="Q191" s="149">
        <v>2.0000000000000001E-4</v>
      </c>
      <c r="R191" s="149">
        <f t="shared" si="12"/>
        <v>2E-3</v>
      </c>
      <c r="S191" s="149">
        <v>0</v>
      </c>
      <c r="T191" s="150">
        <f t="shared" si="13"/>
        <v>0</v>
      </c>
      <c r="AR191" s="151" t="s">
        <v>972</v>
      </c>
      <c r="AT191" s="151" t="s">
        <v>236</v>
      </c>
      <c r="AU191" s="151" t="s">
        <v>84</v>
      </c>
      <c r="AY191" s="13" t="s">
        <v>193</v>
      </c>
      <c r="BE191" s="152">
        <f t="shared" si="14"/>
        <v>0</v>
      </c>
      <c r="BF191" s="152">
        <f t="shared" si="15"/>
        <v>0</v>
      </c>
      <c r="BG191" s="152">
        <f t="shared" si="16"/>
        <v>0</v>
      </c>
      <c r="BH191" s="152">
        <f t="shared" si="17"/>
        <v>0</v>
      </c>
      <c r="BI191" s="152">
        <f t="shared" si="18"/>
        <v>0</v>
      </c>
      <c r="BJ191" s="13" t="s">
        <v>84</v>
      </c>
      <c r="BK191" s="152">
        <f t="shared" si="19"/>
        <v>0</v>
      </c>
      <c r="BL191" s="13" t="s">
        <v>972</v>
      </c>
      <c r="BM191" s="151" t="s">
        <v>1352</v>
      </c>
    </row>
    <row r="192" spans="2:65" s="1" customFormat="1" ht="24.25" customHeight="1">
      <c r="B192" s="138"/>
      <c r="C192" s="139" t="s">
        <v>511</v>
      </c>
      <c r="D192" s="139" t="s">
        <v>195</v>
      </c>
      <c r="E192" s="140" t="s">
        <v>1353</v>
      </c>
      <c r="F192" s="141" t="s">
        <v>1354</v>
      </c>
      <c r="G192" s="142" t="s">
        <v>257</v>
      </c>
      <c r="H192" s="143">
        <v>28</v>
      </c>
      <c r="I192" s="144"/>
      <c r="J192" s="145">
        <f t="shared" si="10"/>
        <v>0</v>
      </c>
      <c r="K192" s="146"/>
      <c r="L192" s="28"/>
      <c r="M192" s="147" t="s">
        <v>1</v>
      </c>
      <c r="N192" s="148" t="s">
        <v>38</v>
      </c>
      <c r="P192" s="149">
        <f t="shared" si="11"/>
        <v>0</v>
      </c>
      <c r="Q192" s="149">
        <v>0</v>
      </c>
      <c r="R192" s="149">
        <f t="shared" si="12"/>
        <v>0</v>
      </c>
      <c r="S192" s="149">
        <v>0</v>
      </c>
      <c r="T192" s="150">
        <f t="shared" si="13"/>
        <v>0</v>
      </c>
      <c r="AR192" s="151" t="s">
        <v>519</v>
      </c>
      <c r="AT192" s="151" t="s">
        <v>195</v>
      </c>
      <c r="AU192" s="151" t="s">
        <v>84</v>
      </c>
      <c r="AY192" s="13" t="s">
        <v>193</v>
      </c>
      <c r="BE192" s="152">
        <f t="shared" si="14"/>
        <v>0</v>
      </c>
      <c r="BF192" s="152">
        <f t="shared" si="15"/>
        <v>0</v>
      </c>
      <c r="BG192" s="152">
        <f t="shared" si="16"/>
        <v>0</v>
      </c>
      <c r="BH192" s="152">
        <f t="shared" si="17"/>
        <v>0</v>
      </c>
      <c r="BI192" s="152">
        <f t="shared" si="18"/>
        <v>0</v>
      </c>
      <c r="BJ192" s="13" t="s">
        <v>84</v>
      </c>
      <c r="BK192" s="152">
        <f t="shared" si="19"/>
        <v>0</v>
      </c>
      <c r="BL192" s="13" t="s">
        <v>519</v>
      </c>
      <c r="BM192" s="151" t="s">
        <v>1355</v>
      </c>
    </row>
    <row r="193" spans="2:65" s="1" customFormat="1" ht="16.5" customHeight="1">
      <c r="B193" s="138"/>
      <c r="C193" s="153" t="s">
        <v>515</v>
      </c>
      <c r="D193" s="153" t="s">
        <v>236</v>
      </c>
      <c r="E193" s="154" t="s">
        <v>1356</v>
      </c>
      <c r="F193" s="155" t="s">
        <v>1357</v>
      </c>
      <c r="G193" s="156" t="s">
        <v>239</v>
      </c>
      <c r="H193" s="157">
        <v>3.92</v>
      </c>
      <c r="I193" s="158"/>
      <c r="J193" s="159">
        <f t="shared" si="10"/>
        <v>0</v>
      </c>
      <c r="K193" s="160"/>
      <c r="L193" s="161"/>
      <c r="M193" s="162" t="s">
        <v>1</v>
      </c>
      <c r="N193" s="163" t="s">
        <v>38</v>
      </c>
      <c r="P193" s="149">
        <f t="shared" si="11"/>
        <v>0</v>
      </c>
      <c r="Q193" s="149">
        <v>1E-3</v>
      </c>
      <c r="R193" s="149">
        <f t="shared" si="12"/>
        <v>3.9199999999999999E-3</v>
      </c>
      <c r="S193" s="149">
        <v>0</v>
      </c>
      <c r="T193" s="150">
        <f t="shared" si="13"/>
        <v>0</v>
      </c>
      <c r="AR193" s="151" t="s">
        <v>972</v>
      </c>
      <c r="AT193" s="151" t="s">
        <v>236</v>
      </c>
      <c r="AU193" s="151" t="s">
        <v>84</v>
      </c>
      <c r="AY193" s="13" t="s">
        <v>193</v>
      </c>
      <c r="BE193" s="152">
        <f t="shared" si="14"/>
        <v>0</v>
      </c>
      <c r="BF193" s="152">
        <f t="shared" si="15"/>
        <v>0</v>
      </c>
      <c r="BG193" s="152">
        <f t="shared" si="16"/>
        <v>0</v>
      </c>
      <c r="BH193" s="152">
        <f t="shared" si="17"/>
        <v>0</v>
      </c>
      <c r="BI193" s="152">
        <f t="shared" si="18"/>
        <v>0</v>
      </c>
      <c r="BJ193" s="13" t="s">
        <v>84</v>
      </c>
      <c r="BK193" s="152">
        <f t="shared" si="19"/>
        <v>0</v>
      </c>
      <c r="BL193" s="13" t="s">
        <v>972</v>
      </c>
      <c r="BM193" s="151" t="s">
        <v>1358</v>
      </c>
    </row>
    <row r="194" spans="2:65" s="1" customFormat="1" ht="21.75" customHeight="1">
      <c r="B194" s="138"/>
      <c r="C194" s="139" t="s">
        <v>519</v>
      </c>
      <c r="D194" s="139" t="s">
        <v>195</v>
      </c>
      <c r="E194" s="140" t="s">
        <v>1359</v>
      </c>
      <c r="F194" s="141" t="s">
        <v>1360</v>
      </c>
      <c r="G194" s="142" t="s">
        <v>257</v>
      </c>
      <c r="H194" s="143">
        <v>10</v>
      </c>
      <c r="I194" s="144"/>
      <c r="J194" s="145">
        <f t="shared" si="10"/>
        <v>0</v>
      </c>
      <c r="K194" s="146"/>
      <c r="L194" s="28"/>
      <c r="M194" s="147" t="s">
        <v>1</v>
      </c>
      <c r="N194" s="148" t="s">
        <v>38</v>
      </c>
      <c r="P194" s="149">
        <f t="shared" si="11"/>
        <v>0</v>
      </c>
      <c r="Q194" s="149">
        <v>0</v>
      </c>
      <c r="R194" s="149">
        <f t="shared" si="12"/>
        <v>0</v>
      </c>
      <c r="S194" s="149">
        <v>0</v>
      </c>
      <c r="T194" s="150">
        <f t="shared" si="13"/>
        <v>0</v>
      </c>
      <c r="AR194" s="151" t="s">
        <v>519</v>
      </c>
      <c r="AT194" s="151" t="s">
        <v>195</v>
      </c>
      <c r="AU194" s="151" t="s">
        <v>84</v>
      </c>
      <c r="AY194" s="13" t="s">
        <v>193</v>
      </c>
      <c r="BE194" s="152">
        <f t="shared" si="14"/>
        <v>0</v>
      </c>
      <c r="BF194" s="152">
        <f t="shared" si="15"/>
        <v>0</v>
      </c>
      <c r="BG194" s="152">
        <f t="shared" si="16"/>
        <v>0</v>
      </c>
      <c r="BH194" s="152">
        <f t="shared" si="17"/>
        <v>0</v>
      </c>
      <c r="BI194" s="152">
        <f t="shared" si="18"/>
        <v>0</v>
      </c>
      <c r="BJ194" s="13" t="s">
        <v>84</v>
      </c>
      <c r="BK194" s="152">
        <f t="shared" si="19"/>
        <v>0</v>
      </c>
      <c r="BL194" s="13" t="s">
        <v>519</v>
      </c>
      <c r="BM194" s="151" t="s">
        <v>1361</v>
      </c>
    </row>
    <row r="195" spans="2:65" s="1" customFormat="1" ht="16.5" customHeight="1">
      <c r="B195" s="138"/>
      <c r="C195" s="153" t="s">
        <v>525</v>
      </c>
      <c r="D195" s="153" t="s">
        <v>236</v>
      </c>
      <c r="E195" s="154" t="s">
        <v>1362</v>
      </c>
      <c r="F195" s="155" t="s">
        <v>1363</v>
      </c>
      <c r="G195" s="156" t="s">
        <v>257</v>
      </c>
      <c r="H195" s="157">
        <v>10</v>
      </c>
      <c r="I195" s="158"/>
      <c r="J195" s="159">
        <f t="shared" si="10"/>
        <v>0</v>
      </c>
      <c r="K195" s="160"/>
      <c r="L195" s="161"/>
      <c r="M195" s="162" t="s">
        <v>1</v>
      </c>
      <c r="N195" s="163" t="s">
        <v>38</v>
      </c>
      <c r="P195" s="149">
        <f t="shared" si="11"/>
        <v>0</v>
      </c>
      <c r="Q195" s="149">
        <v>1.2E-4</v>
      </c>
      <c r="R195" s="149">
        <f t="shared" si="12"/>
        <v>1.2000000000000001E-3</v>
      </c>
      <c r="S195" s="149">
        <v>0</v>
      </c>
      <c r="T195" s="150">
        <f t="shared" si="13"/>
        <v>0</v>
      </c>
      <c r="AR195" s="151" t="s">
        <v>972</v>
      </c>
      <c r="AT195" s="151" t="s">
        <v>236</v>
      </c>
      <c r="AU195" s="151" t="s">
        <v>84</v>
      </c>
      <c r="AY195" s="13" t="s">
        <v>193</v>
      </c>
      <c r="BE195" s="152">
        <f t="shared" si="14"/>
        <v>0</v>
      </c>
      <c r="BF195" s="152">
        <f t="shared" si="15"/>
        <v>0</v>
      </c>
      <c r="BG195" s="152">
        <f t="shared" si="16"/>
        <v>0</v>
      </c>
      <c r="BH195" s="152">
        <f t="shared" si="17"/>
        <v>0</v>
      </c>
      <c r="BI195" s="152">
        <f t="shared" si="18"/>
        <v>0</v>
      </c>
      <c r="BJ195" s="13" t="s">
        <v>84</v>
      </c>
      <c r="BK195" s="152">
        <f t="shared" si="19"/>
        <v>0</v>
      </c>
      <c r="BL195" s="13" t="s">
        <v>972</v>
      </c>
      <c r="BM195" s="151" t="s">
        <v>1364</v>
      </c>
    </row>
    <row r="196" spans="2:65" s="1" customFormat="1" ht="21.75" customHeight="1">
      <c r="B196" s="138"/>
      <c r="C196" s="139" t="s">
        <v>529</v>
      </c>
      <c r="D196" s="139" t="s">
        <v>195</v>
      </c>
      <c r="E196" s="140" t="s">
        <v>1365</v>
      </c>
      <c r="F196" s="141" t="s">
        <v>1366</v>
      </c>
      <c r="G196" s="142" t="s">
        <v>257</v>
      </c>
      <c r="H196" s="143">
        <v>20</v>
      </c>
      <c r="I196" s="144"/>
      <c r="J196" s="145">
        <f t="shared" ref="J196:J204" si="20">ROUND(I196*H196,2)</f>
        <v>0</v>
      </c>
      <c r="K196" s="146"/>
      <c r="L196" s="28"/>
      <c r="M196" s="147" t="s">
        <v>1</v>
      </c>
      <c r="N196" s="148" t="s">
        <v>38</v>
      </c>
      <c r="P196" s="149">
        <f t="shared" ref="P196:P204" si="21">O196*H196</f>
        <v>0</v>
      </c>
      <c r="Q196" s="149">
        <v>0</v>
      </c>
      <c r="R196" s="149">
        <f t="shared" ref="R196:R204" si="22">Q196*H196</f>
        <v>0</v>
      </c>
      <c r="S196" s="149">
        <v>0</v>
      </c>
      <c r="T196" s="150">
        <f t="shared" ref="T196:T204" si="23">S196*H196</f>
        <v>0</v>
      </c>
      <c r="AR196" s="151" t="s">
        <v>519</v>
      </c>
      <c r="AT196" s="151" t="s">
        <v>195</v>
      </c>
      <c r="AU196" s="151" t="s">
        <v>84</v>
      </c>
      <c r="AY196" s="13" t="s">
        <v>193</v>
      </c>
      <c r="BE196" s="152">
        <f t="shared" ref="BE196:BE204" si="24">IF(N196="základná",J196,0)</f>
        <v>0</v>
      </c>
      <c r="BF196" s="152">
        <f t="shared" ref="BF196:BF204" si="25">IF(N196="znížená",J196,0)</f>
        <v>0</v>
      </c>
      <c r="BG196" s="152">
        <f t="shared" ref="BG196:BG204" si="26">IF(N196="zákl. prenesená",J196,0)</f>
        <v>0</v>
      </c>
      <c r="BH196" s="152">
        <f t="shared" ref="BH196:BH204" si="27">IF(N196="zníž. prenesená",J196,0)</f>
        <v>0</v>
      </c>
      <c r="BI196" s="152">
        <f t="shared" ref="BI196:BI204" si="28">IF(N196="nulová",J196,0)</f>
        <v>0</v>
      </c>
      <c r="BJ196" s="13" t="s">
        <v>84</v>
      </c>
      <c r="BK196" s="152">
        <f t="shared" ref="BK196:BK204" si="29">ROUND(I196*H196,2)</f>
        <v>0</v>
      </c>
      <c r="BL196" s="13" t="s">
        <v>519</v>
      </c>
      <c r="BM196" s="151" t="s">
        <v>1367</v>
      </c>
    </row>
    <row r="197" spans="2:65" s="1" customFormat="1" ht="16.5" customHeight="1">
      <c r="B197" s="138"/>
      <c r="C197" s="153" t="s">
        <v>533</v>
      </c>
      <c r="D197" s="153" t="s">
        <v>236</v>
      </c>
      <c r="E197" s="154" t="s">
        <v>1368</v>
      </c>
      <c r="F197" s="155" t="s">
        <v>1369</v>
      </c>
      <c r="G197" s="156" t="s">
        <v>257</v>
      </c>
      <c r="H197" s="157">
        <v>20</v>
      </c>
      <c r="I197" s="158"/>
      <c r="J197" s="159">
        <f t="shared" si="20"/>
        <v>0</v>
      </c>
      <c r="K197" s="160"/>
      <c r="L197" s="161"/>
      <c r="M197" s="162" t="s">
        <v>1</v>
      </c>
      <c r="N197" s="163" t="s">
        <v>38</v>
      </c>
      <c r="P197" s="149">
        <f t="shared" si="21"/>
        <v>0</v>
      </c>
      <c r="Q197" s="149">
        <v>1.3999999999999999E-4</v>
      </c>
      <c r="R197" s="149">
        <f t="shared" si="22"/>
        <v>2.7999999999999995E-3</v>
      </c>
      <c r="S197" s="149">
        <v>0</v>
      </c>
      <c r="T197" s="150">
        <f t="shared" si="23"/>
        <v>0</v>
      </c>
      <c r="AR197" s="151" t="s">
        <v>972</v>
      </c>
      <c r="AT197" s="151" t="s">
        <v>236</v>
      </c>
      <c r="AU197" s="151" t="s">
        <v>84</v>
      </c>
      <c r="AY197" s="13" t="s">
        <v>193</v>
      </c>
      <c r="BE197" s="152">
        <f t="shared" si="24"/>
        <v>0</v>
      </c>
      <c r="BF197" s="152">
        <f t="shared" si="25"/>
        <v>0</v>
      </c>
      <c r="BG197" s="152">
        <f t="shared" si="26"/>
        <v>0</v>
      </c>
      <c r="BH197" s="152">
        <f t="shared" si="27"/>
        <v>0</v>
      </c>
      <c r="BI197" s="152">
        <f t="shared" si="28"/>
        <v>0</v>
      </c>
      <c r="BJ197" s="13" t="s">
        <v>84</v>
      </c>
      <c r="BK197" s="152">
        <f t="shared" si="29"/>
        <v>0</v>
      </c>
      <c r="BL197" s="13" t="s">
        <v>972</v>
      </c>
      <c r="BM197" s="151" t="s">
        <v>1370</v>
      </c>
    </row>
    <row r="198" spans="2:65" s="1" customFormat="1" ht="21.75" customHeight="1">
      <c r="B198" s="138"/>
      <c r="C198" s="139" t="s">
        <v>539</v>
      </c>
      <c r="D198" s="139" t="s">
        <v>195</v>
      </c>
      <c r="E198" s="140" t="s">
        <v>1371</v>
      </c>
      <c r="F198" s="141" t="s">
        <v>1372</v>
      </c>
      <c r="G198" s="142" t="s">
        <v>257</v>
      </c>
      <c r="H198" s="143">
        <v>2</v>
      </c>
      <c r="I198" s="144"/>
      <c r="J198" s="145">
        <f t="shared" si="20"/>
        <v>0</v>
      </c>
      <c r="K198" s="146"/>
      <c r="L198" s="28"/>
      <c r="M198" s="147" t="s">
        <v>1</v>
      </c>
      <c r="N198" s="148" t="s">
        <v>38</v>
      </c>
      <c r="P198" s="149">
        <f t="shared" si="21"/>
        <v>0</v>
      </c>
      <c r="Q198" s="149">
        <v>0</v>
      </c>
      <c r="R198" s="149">
        <f t="shared" si="22"/>
        <v>0</v>
      </c>
      <c r="S198" s="149">
        <v>0</v>
      </c>
      <c r="T198" s="150">
        <f t="shared" si="23"/>
        <v>0</v>
      </c>
      <c r="AR198" s="151" t="s">
        <v>519</v>
      </c>
      <c r="AT198" s="151" t="s">
        <v>195</v>
      </c>
      <c r="AU198" s="151" t="s">
        <v>84</v>
      </c>
      <c r="AY198" s="13" t="s">
        <v>193</v>
      </c>
      <c r="BE198" s="152">
        <f t="shared" si="24"/>
        <v>0</v>
      </c>
      <c r="BF198" s="152">
        <f t="shared" si="25"/>
        <v>0</v>
      </c>
      <c r="BG198" s="152">
        <f t="shared" si="26"/>
        <v>0</v>
      </c>
      <c r="BH198" s="152">
        <f t="shared" si="27"/>
        <v>0</v>
      </c>
      <c r="BI198" s="152">
        <f t="shared" si="28"/>
        <v>0</v>
      </c>
      <c r="BJ198" s="13" t="s">
        <v>84</v>
      </c>
      <c r="BK198" s="152">
        <f t="shared" si="29"/>
        <v>0</v>
      </c>
      <c r="BL198" s="13" t="s">
        <v>519</v>
      </c>
      <c r="BM198" s="151" t="s">
        <v>1373</v>
      </c>
    </row>
    <row r="199" spans="2:65" s="1" customFormat="1" ht="16.5" customHeight="1">
      <c r="B199" s="138"/>
      <c r="C199" s="153" t="s">
        <v>543</v>
      </c>
      <c r="D199" s="153" t="s">
        <v>236</v>
      </c>
      <c r="E199" s="154" t="s">
        <v>1374</v>
      </c>
      <c r="F199" s="155" t="s">
        <v>1375</v>
      </c>
      <c r="G199" s="156" t="s">
        <v>257</v>
      </c>
      <c r="H199" s="157">
        <v>2</v>
      </c>
      <c r="I199" s="158"/>
      <c r="J199" s="159">
        <f t="shared" si="20"/>
        <v>0</v>
      </c>
      <c r="K199" s="160"/>
      <c r="L199" s="161"/>
      <c r="M199" s="162" t="s">
        <v>1</v>
      </c>
      <c r="N199" s="163" t="s">
        <v>38</v>
      </c>
      <c r="P199" s="149">
        <f t="shared" si="21"/>
        <v>0</v>
      </c>
      <c r="Q199" s="149">
        <v>1.9000000000000001E-4</v>
      </c>
      <c r="R199" s="149">
        <f t="shared" si="22"/>
        <v>3.8000000000000002E-4</v>
      </c>
      <c r="S199" s="149">
        <v>0</v>
      </c>
      <c r="T199" s="150">
        <f t="shared" si="23"/>
        <v>0</v>
      </c>
      <c r="AR199" s="151" t="s">
        <v>972</v>
      </c>
      <c r="AT199" s="151" t="s">
        <v>236</v>
      </c>
      <c r="AU199" s="151" t="s">
        <v>84</v>
      </c>
      <c r="AY199" s="13" t="s">
        <v>193</v>
      </c>
      <c r="BE199" s="152">
        <f t="shared" si="24"/>
        <v>0</v>
      </c>
      <c r="BF199" s="152">
        <f t="shared" si="25"/>
        <v>0</v>
      </c>
      <c r="BG199" s="152">
        <f t="shared" si="26"/>
        <v>0</v>
      </c>
      <c r="BH199" s="152">
        <f t="shared" si="27"/>
        <v>0</v>
      </c>
      <c r="BI199" s="152">
        <f t="shared" si="28"/>
        <v>0</v>
      </c>
      <c r="BJ199" s="13" t="s">
        <v>84</v>
      </c>
      <c r="BK199" s="152">
        <f t="shared" si="29"/>
        <v>0</v>
      </c>
      <c r="BL199" s="13" t="s">
        <v>972</v>
      </c>
      <c r="BM199" s="151" t="s">
        <v>1376</v>
      </c>
    </row>
    <row r="200" spans="2:65" s="1" customFormat="1" ht="21.75" customHeight="1">
      <c r="B200" s="138"/>
      <c r="C200" s="139" t="s">
        <v>547</v>
      </c>
      <c r="D200" s="139" t="s">
        <v>195</v>
      </c>
      <c r="E200" s="140" t="s">
        <v>1377</v>
      </c>
      <c r="F200" s="141" t="s">
        <v>1378</v>
      </c>
      <c r="G200" s="142" t="s">
        <v>257</v>
      </c>
      <c r="H200" s="143">
        <v>32</v>
      </c>
      <c r="I200" s="144"/>
      <c r="J200" s="145">
        <f t="shared" si="20"/>
        <v>0</v>
      </c>
      <c r="K200" s="146"/>
      <c r="L200" s="28"/>
      <c r="M200" s="147" t="s">
        <v>1</v>
      </c>
      <c r="N200" s="148" t="s">
        <v>38</v>
      </c>
      <c r="P200" s="149">
        <f t="shared" si="21"/>
        <v>0</v>
      </c>
      <c r="Q200" s="149">
        <v>0</v>
      </c>
      <c r="R200" s="149">
        <f t="shared" si="22"/>
        <v>0</v>
      </c>
      <c r="S200" s="149">
        <v>0</v>
      </c>
      <c r="T200" s="150">
        <f t="shared" si="23"/>
        <v>0</v>
      </c>
      <c r="AR200" s="151" t="s">
        <v>519</v>
      </c>
      <c r="AT200" s="151" t="s">
        <v>195</v>
      </c>
      <c r="AU200" s="151" t="s">
        <v>84</v>
      </c>
      <c r="AY200" s="13" t="s">
        <v>193</v>
      </c>
      <c r="BE200" s="152">
        <f t="shared" si="24"/>
        <v>0</v>
      </c>
      <c r="BF200" s="152">
        <f t="shared" si="25"/>
        <v>0</v>
      </c>
      <c r="BG200" s="152">
        <f t="shared" si="26"/>
        <v>0</v>
      </c>
      <c r="BH200" s="152">
        <f t="shared" si="27"/>
        <v>0</v>
      </c>
      <c r="BI200" s="152">
        <f t="shared" si="28"/>
        <v>0</v>
      </c>
      <c r="BJ200" s="13" t="s">
        <v>84</v>
      </c>
      <c r="BK200" s="152">
        <f t="shared" si="29"/>
        <v>0</v>
      </c>
      <c r="BL200" s="13" t="s">
        <v>519</v>
      </c>
      <c r="BM200" s="151" t="s">
        <v>1379</v>
      </c>
    </row>
    <row r="201" spans="2:65" s="1" customFormat="1" ht="16.5" customHeight="1">
      <c r="B201" s="138"/>
      <c r="C201" s="153" t="s">
        <v>551</v>
      </c>
      <c r="D201" s="153" t="s">
        <v>236</v>
      </c>
      <c r="E201" s="154" t="s">
        <v>1380</v>
      </c>
      <c r="F201" s="155" t="s">
        <v>1381</v>
      </c>
      <c r="G201" s="156" t="s">
        <v>257</v>
      </c>
      <c r="H201" s="157">
        <v>32</v>
      </c>
      <c r="I201" s="158"/>
      <c r="J201" s="159">
        <f t="shared" si="20"/>
        <v>0</v>
      </c>
      <c r="K201" s="160"/>
      <c r="L201" s="161"/>
      <c r="M201" s="162" t="s">
        <v>1</v>
      </c>
      <c r="N201" s="163" t="s">
        <v>38</v>
      </c>
      <c r="P201" s="149">
        <f t="shared" si="21"/>
        <v>0</v>
      </c>
      <c r="Q201" s="149">
        <v>2.5000000000000001E-4</v>
      </c>
      <c r="R201" s="149">
        <f t="shared" si="22"/>
        <v>8.0000000000000002E-3</v>
      </c>
      <c r="S201" s="149">
        <v>0</v>
      </c>
      <c r="T201" s="150">
        <f t="shared" si="23"/>
        <v>0</v>
      </c>
      <c r="AR201" s="151" t="s">
        <v>972</v>
      </c>
      <c r="AT201" s="151" t="s">
        <v>236</v>
      </c>
      <c r="AU201" s="151" t="s">
        <v>84</v>
      </c>
      <c r="AY201" s="13" t="s">
        <v>193</v>
      </c>
      <c r="BE201" s="152">
        <f t="shared" si="24"/>
        <v>0</v>
      </c>
      <c r="BF201" s="152">
        <f t="shared" si="25"/>
        <v>0</v>
      </c>
      <c r="BG201" s="152">
        <f t="shared" si="26"/>
        <v>0</v>
      </c>
      <c r="BH201" s="152">
        <f t="shared" si="27"/>
        <v>0</v>
      </c>
      <c r="BI201" s="152">
        <f t="shared" si="28"/>
        <v>0</v>
      </c>
      <c r="BJ201" s="13" t="s">
        <v>84</v>
      </c>
      <c r="BK201" s="152">
        <f t="shared" si="29"/>
        <v>0</v>
      </c>
      <c r="BL201" s="13" t="s">
        <v>972</v>
      </c>
      <c r="BM201" s="151" t="s">
        <v>1382</v>
      </c>
    </row>
    <row r="202" spans="2:65" s="1" customFormat="1" ht="21.75" customHeight="1">
      <c r="B202" s="138"/>
      <c r="C202" s="139" t="s">
        <v>555</v>
      </c>
      <c r="D202" s="139" t="s">
        <v>195</v>
      </c>
      <c r="E202" s="140" t="s">
        <v>1383</v>
      </c>
      <c r="F202" s="141" t="s">
        <v>1384</v>
      </c>
      <c r="G202" s="142" t="s">
        <v>257</v>
      </c>
      <c r="H202" s="143">
        <v>44</v>
      </c>
      <c r="I202" s="144"/>
      <c r="J202" s="145">
        <f t="shared" si="20"/>
        <v>0</v>
      </c>
      <c r="K202" s="146"/>
      <c r="L202" s="28"/>
      <c r="M202" s="147" t="s">
        <v>1</v>
      </c>
      <c r="N202" s="148" t="s">
        <v>38</v>
      </c>
      <c r="P202" s="149">
        <f t="shared" si="21"/>
        <v>0</v>
      </c>
      <c r="Q202" s="149">
        <v>0</v>
      </c>
      <c r="R202" s="149">
        <f t="shared" si="22"/>
        <v>0</v>
      </c>
      <c r="S202" s="149">
        <v>0</v>
      </c>
      <c r="T202" s="150">
        <f t="shared" si="23"/>
        <v>0</v>
      </c>
      <c r="AR202" s="151" t="s">
        <v>519</v>
      </c>
      <c r="AT202" s="151" t="s">
        <v>195</v>
      </c>
      <c r="AU202" s="151" t="s">
        <v>84</v>
      </c>
      <c r="AY202" s="13" t="s">
        <v>193</v>
      </c>
      <c r="BE202" s="152">
        <f t="shared" si="24"/>
        <v>0</v>
      </c>
      <c r="BF202" s="152">
        <f t="shared" si="25"/>
        <v>0</v>
      </c>
      <c r="BG202" s="152">
        <f t="shared" si="26"/>
        <v>0</v>
      </c>
      <c r="BH202" s="152">
        <f t="shared" si="27"/>
        <v>0</v>
      </c>
      <c r="BI202" s="152">
        <f t="shared" si="28"/>
        <v>0</v>
      </c>
      <c r="BJ202" s="13" t="s">
        <v>84</v>
      </c>
      <c r="BK202" s="152">
        <f t="shared" si="29"/>
        <v>0</v>
      </c>
      <c r="BL202" s="13" t="s">
        <v>519</v>
      </c>
      <c r="BM202" s="151" t="s">
        <v>1385</v>
      </c>
    </row>
    <row r="203" spans="2:65" s="1" customFormat="1" ht="16.5" customHeight="1">
      <c r="B203" s="138"/>
      <c r="C203" s="153" t="s">
        <v>562</v>
      </c>
      <c r="D203" s="153" t="s">
        <v>236</v>
      </c>
      <c r="E203" s="154" t="s">
        <v>1386</v>
      </c>
      <c r="F203" s="155" t="s">
        <v>1387</v>
      </c>
      <c r="G203" s="156" t="s">
        <v>319</v>
      </c>
      <c r="H203" s="157">
        <v>2</v>
      </c>
      <c r="I203" s="158"/>
      <c r="J203" s="159">
        <f t="shared" si="20"/>
        <v>0</v>
      </c>
      <c r="K203" s="160"/>
      <c r="L203" s="161"/>
      <c r="M203" s="162" t="s">
        <v>1</v>
      </c>
      <c r="N203" s="163" t="s">
        <v>38</v>
      </c>
      <c r="P203" s="149">
        <f t="shared" si="21"/>
        <v>0</v>
      </c>
      <c r="Q203" s="149">
        <v>3.0000000000000001E-5</v>
      </c>
      <c r="R203" s="149">
        <f t="shared" si="22"/>
        <v>6.0000000000000002E-5</v>
      </c>
      <c r="S203" s="149">
        <v>0</v>
      </c>
      <c r="T203" s="150">
        <f t="shared" si="23"/>
        <v>0</v>
      </c>
      <c r="AR203" s="151" t="s">
        <v>972</v>
      </c>
      <c r="AT203" s="151" t="s">
        <v>236</v>
      </c>
      <c r="AU203" s="151" t="s">
        <v>84</v>
      </c>
      <c r="AY203" s="13" t="s">
        <v>193</v>
      </c>
      <c r="BE203" s="152">
        <f t="shared" si="24"/>
        <v>0</v>
      </c>
      <c r="BF203" s="152">
        <f t="shared" si="25"/>
        <v>0</v>
      </c>
      <c r="BG203" s="152">
        <f t="shared" si="26"/>
        <v>0</v>
      </c>
      <c r="BH203" s="152">
        <f t="shared" si="27"/>
        <v>0</v>
      </c>
      <c r="BI203" s="152">
        <f t="shared" si="28"/>
        <v>0</v>
      </c>
      <c r="BJ203" s="13" t="s">
        <v>84</v>
      </c>
      <c r="BK203" s="152">
        <f t="shared" si="29"/>
        <v>0</v>
      </c>
      <c r="BL203" s="13" t="s">
        <v>972</v>
      </c>
      <c r="BM203" s="151" t="s">
        <v>1388</v>
      </c>
    </row>
    <row r="204" spans="2:65" s="1" customFormat="1" ht="16.5" customHeight="1">
      <c r="B204" s="138"/>
      <c r="C204" s="153" t="s">
        <v>566</v>
      </c>
      <c r="D204" s="153" t="s">
        <v>236</v>
      </c>
      <c r="E204" s="154" t="s">
        <v>1389</v>
      </c>
      <c r="F204" s="155" t="s">
        <v>1390</v>
      </c>
      <c r="G204" s="156" t="s">
        <v>319</v>
      </c>
      <c r="H204" s="157">
        <v>1</v>
      </c>
      <c r="I204" s="158"/>
      <c r="J204" s="159">
        <f t="shared" si="20"/>
        <v>0</v>
      </c>
      <c r="K204" s="160"/>
      <c r="L204" s="161"/>
      <c r="M204" s="162" t="s">
        <v>1</v>
      </c>
      <c r="N204" s="163" t="s">
        <v>38</v>
      </c>
      <c r="P204" s="149">
        <f t="shared" si="21"/>
        <v>0</v>
      </c>
      <c r="Q204" s="149">
        <v>2.0000000000000001E-4</v>
      </c>
      <c r="R204" s="149">
        <f t="shared" si="22"/>
        <v>2.0000000000000001E-4</v>
      </c>
      <c r="S204" s="149">
        <v>0</v>
      </c>
      <c r="T204" s="150">
        <f t="shared" si="23"/>
        <v>0</v>
      </c>
      <c r="AR204" s="151" t="s">
        <v>972</v>
      </c>
      <c r="AT204" s="151" t="s">
        <v>236</v>
      </c>
      <c r="AU204" s="151" t="s">
        <v>84</v>
      </c>
      <c r="AY204" s="13" t="s">
        <v>193</v>
      </c>
      <c r="BE204" s="152">
        <f t="shared" si="24"/>
        <v>0</v>
      </c>
      <c r="BF204" s="152">
        <f t="shared" si="25"/>
        <v>0</v>
      </c>
      <c r="BG204" s="152">
        <f t="shared" si="26"/>
        <v>0</v>
      </c>
      <c r="BH204" s="152">
        <f t="shared" si="27"/>
        <v>0</v>
      </c>
      <c r="BI204" s="152">
        <f t="shared" si="28"/>
        <v>0</v>
      </c>
      <c r="BJ204" s="13" t="s">
        <v>84</v>
      </c>
      <c r="BK204" s="152">
        <f t="shared" si="29"/>
        <v>0</v>
      </c>
      <c r="BL204" s="13" t="s">
        <v>972</v>
      </c>
      <c r="BM204" s="151" t="s">
        <v>1391</v>
      </c>
    </row>
    <row r="205" spans="2:65" s="11" customFormat="1" ht="22.75" customHeight="1">
      <c r="B205" s="126"/>
      <c r="D205" s="127" t="s">
        <v>71</v>
      </c>
      <c r="E205" s="136" t="s">
        <v>1392</v>
      </c>
      <c r="F205" s="136" t="s">
        <v>1393</v>
      </c>
      <c r="I205" s="129"/>
      <c r="J205" s="137">
        <f>BK205</f>
        <v>0</v>
      </c>
      <c r="L205" s="126"/>
      <c r="M205" s="131"/>
      <c r="P205" s="132">
        <f>SUM(P206:P212)</f>
        <v>0</v>
      </c>
      <c r="R205" s="132">
        <f>SUM(R206:R212)</f>
        <v>2.1000000000000003E-3</v>
      </c>
      <c r="T205" s="133">
        <f>SUM(T206:T212)</f>
        <v>0</v>
      </c>
      <c r="AR205" s="127" t="s">
        <v>106</v>
      </c>
      <c r="AT205" s="134" t="s">
        <v>71</v>
      </c>
      <c r="AU205" s="134" t="s">
        <v>76</v>
      </c>
      <c r="AY205" s="127" t="s">
        <v>193</v>
      </c>
      <c r="BK205" s="135">
        <f>SUM(BK206:BK212)</f>
        <v>0</v>
      </c>
    </row>
    <row r="206" spans="2:65" s="1" customFormat="1" ht="24.25" customHeight="1">
      <c r="B206" s="138"/>
      <c r="C206" s="139" t="s">
        <v>572</v>
      </c>
      <c r="D206" s="139" t="s">
        <v>195</v>
      </c>
      <c r="E206" s="140" t="s">
        <v>1394</v>
      </c>
      <c r="F206" s="141" t="s">
        <v>1395</v>
      </c>
      <c r="G206" s="142" t="s">
        <v>257</v>
      </c>
      <c r="H206" s="143">
        <v>44</v>
      </c>
      <c r="I206" s="144"/>
      <c r="J206" s="145">
        <f t="shared" ref="J206:J212" si="30">ROUND(I206*H206,2)</f>
        <v>0</v>
      </c>
      <c r="K206" s="146"/>
      <c r="L206" s="28"/>
      <c r="M206" s="147" t="s">
        <v>1</v>
      </c>
      <c r="N206" s="148" t="s">
        <v>38</v>
      </c>
      <c r="P206" s="149">
        <f t="shared" ref="P206:P212" si="31">O206*H206</f>
        <v>0</v>
      </c>
      <c r="Q206" s="149">
        <v>0</v>
      </c>
      <c r="R206" s="149">
        <f t="shared" ref="R206:R212" si="32">Q206*H206</f>
        <v>0</v>
      </c>
      <c r="S206" s="149">
        <v>0</v>
      </c>
      <c r="T206" s="150">
        <f t="shared" ref="T206:T212" si="33">S206*H206</f>
        <v>0</v>
      </c>
      <c r="AR206" s="151" t="s">
        <v>519</v>
      </c>
      <c r="AT206" s="151" t="s">
        <v>195</v>
      </c>
      <c r="AU206" s="151" t="s">
        <v>84</v>
      </c>
      <c r="AY206" s="13" t="s">
        <v>193</v>
      </c>
      <c r="BE206" s="152">
        <f t="shared" ref="BE206:BE212" si="34">IF(N206="základná",J206,0)</f>
        <v>0</v>
      </c>
      <c r="BF206" s="152">
        <f t="shared" ref="BF206:BF212" si="35">IF(N206="znížená",J206,0)</f>
        <v>0</v>
      </c>
      <c r="BG206" s="152">
        <f t="shared" ref="BG206:BG212" si="36">IF(N206="zákl. prenesená",J206,0)</f>
        <v>0</v>
      </c>
      <c r="BH206" s="152">
        <f t="shared" ref="BH206:BH212" si="37">IF(N206="zníž. prenesená",J206,0)</f>
        <v>0</v>
      </c>
      <c r="BI206" s="152">
        <f t="shared" ref="BI206:BI212" si="38">IF(N206="nulová",J206,0)</f>
        <v>0</v>
      </c>
      <c r="BJ206" s="13" t="s">
        <v>84</v>
      </c>
      <c r="BK206" s="152">
        <f t="shared" ref="BK206:BK212" si="39">ROUND(I206*H206,2)</f>
        <v>0</v>
      </c>
      <c r="BL206" s="13" t="s">
        <v>519</v>
      </c>
      <c r="BM206" s="151" t="s">
        <v>1396</v>
      </c>
    </row>
    <row r="207" spans="2:65" s="1" customFormat="1" ht="24.25" customHeight="1">
      <c r="B207" s="138"/>
      <c r="C207" s="139" t="s">
        <v>576</v>
      </c>
      <c r="D207" s="139" t="s">
        <v>195</v>
      </c>
      <c r="E207" s="140" t="s">
        <v>1397</v>
      </c>
      <c r="F207" s="141" t="s">
        <v>1398</v>
      </c>
      <c r="G207" s="142" t="s">
        <v>257</v>
      </c>
      <c r="H207" s="143">
        <v>10</v>
      </c>
      <c r="I207" s="144"/>
      <c r="J207" s="145">
        <f t="shared" si="30"/>
        <v>0</v>
      </c>
      <c r="K207" s="146"/>
      <c r="L207" s="28"/>
      <c r="M207" s="147" t="s">
        <v>1</v>
      </c>
      <c r="N207" s="148" t="s">
        <v>38</v>
      </c>
      <c r="P207" s="149">
        <f t="shared" si="31"/>
        <v>0</v>
      </c>
      <c r="Q207" s="149">
        <v>0</v>
      </c>
      <c r="R207" s="149">
        <f t="shared" si="32"/>
        <v>0</v>
      </c>
      <c r="S207" s="149">
        <v>0</v>
      </c>
      <c r="T207" s="150">
        <f t="shared" si="33"/>
        <v>0</v>
      </c>
      <c r="AR207" s="151" t="s">
        <v>519</v>
      </c>
      <c r="AT207" s="151" t="s">
        <v>195</v>
      </c>
      <c r="AU207" s="151" t="s">
        <v>84</v>
      </c>
      <c r="AY207" s="13" t="s">
        <v>193</v>
      </c>
      <c r="BE207" s="152">
        <f t="shared" si="34"/>
        <v>0</v>
      </c>
      <c r="BF207" s="152">
        <f t="shared" si="35"/>
        <v>0</v>
      </c>
      <c r="BG207" s="152">
        <f t="shared" si="36"/>
        <v>0</v>
      </c>
      <c r="BH207" s="152">
        <f t="shared" si="37"/>
        <v>0</v>
      </c>
      <c r="BI207" s="152">
        <f t="shared" si="38"/>
        <v>0</v>
      </c>
      <c r="BJ207" s="13" t="s">
        <v>84</v>
      </c>
      <c r="BK207" s="152">
        <f t="shared" si="39"/>
        <v>0</v>
      </c>
      <c r="BL207" s="13" t="s">
        <v>519</v>
      </c>
      <c r="BM207" s="151" t="s">
        <v>1399</v>
      </c>
    </row>
    <row r="208" spans="2:65" s="1" customFormat="1" ht="24.25" customHeight="1">
      <c r="B208" s="138"/>
      <c r="C208" s="139" t="s">
        <v>580</v>
      </c>
      <c r="D208" s="139" t="s">
        <v>195</v>
      </c>
      <c r="E208" s="140" t="s">
        <v>1400</v>
      </c>
      <c r="F208" s="141" t="s">
        <v>1401</v>
      </c>
      <c r="G208" s="142" t="s">
        <v>257</v>
      </c>
      <c r="H208" s="143">
        <v>10</v>
      </c>
      <c r="I208" s="144"/>
      <c r="J208" s="145">
        <f t="shared" si="30"/>
        <v>0</v>
      </c>
      <c r="K208" s="146"/>
      <c r="L208" s="28"/>
      <c r="M208" s="147" t="s">
        <v>1</v>
      </c>
      <c r="N208" s="148" t="s">
        <v>38</v>
      </c>
      <c r="P208" s="149">
        <f t="shared" si="31"/>
        <v>0</v>
      </c>
      <c r="Q208" s="149">
        <v>0</v>
      </c>
      <c r="R208" s="149">
        <f t="shared" si="32"/>
        <v>0</v>
      </c>
      <c r="S208" s="149">
        <v>0</v>
      </c>
      <c r="T208" s="150">
        <f t="shared" si="33"/>
        <v>0</v>
      </c>
      <c r="AR208" s="151" t="s">
        <v>519</v>
      </c>
      <c r="AT208" s="151" t="s">
        <v>195</v>
      </c>
      <c r="AU208" s="151" t="s">
        <v>84</v>
      </c>
      <c r="AY208" s="13" t="s">
        <v>193</v>
      </c>
      <c r="BE208" s="152">
        <f t="shared" si="34"/>
        <v>0</v>
      </c>
      <c r="BF208" s="152">
        <f t="shared" si="35"/>
        <v>0</v>
      </c>
      <c r="BG208" s="152">
        <f t="shared" si="36"/>
        <v>0</v>
      </c>
      <c r="BH208" s="152">
        <f t="shared" si="37"/>
        <v>0</v>
      </c>
      <c r="BI208" s="152">
        <f t="shared" si="38"/>
        <v>0</v>
      </c>
      <c r="BJ208" s="13" t="s">
        <v>84</v>
      </c>
      <c r="BK208" s="152">
        <f t="shared" si="39"/>
        <v>0</v>
      </c>
      <c r="BL208" s="13" t="s">
        <v>519</v>
      </c>
      <c r="BM208" s="151" t="s">
        <v>1402</v>
      </c>
    </row>
    <row r="209" spans="2:65" s="1" customFormat="1" ht="16.5" customHeight="1">
      <c r="B209" s="138"/>
      <c r="C209" s="153" t="s">
        <v>586</v>
      </c>
      <c r="D209" s="153" t="s">
        <v>236</v>
      </c>
      <c r="E209" s="154" t="s">
        <v>1403</v>
      </c>
      <c r="F209" s="155" t="s">
        <v>1404</v>
      </c>
      <c r="G209" s="156" t="s">
        <v>257</v>
      </c>
      <c r="H209" s="157">
        <v>10</v>
      </c>
      <c r="I209" s="158"/>
      <c r="J209" s="159">
        <f t="shared" si="30"/>
        <v>0</v>
      </c>
      <c r="K209" s="160"/>
      <c r="L209" s="161"/>
      <c r="M209" s="162" t="s">
        <v>1</v>
      </c>
      <c r="N209" s="163" t="s">
        <v>38</v>
      </c>
      <c r="P209" s="149">
        <f t="shared" si="31"/>
        <v>0</v>
      </c>
      <c r="Q209" s="149">
        <v>2.1000000000000001E-4</v>
      </c>
      <c r="R209" s="149">
        <f t="shared" si="32"/>
        <v>2.1000000000000003E-3</v>
      </c>
      <c r="S209" s="149">
        <v>0</v>
      </c>
      <c r="T209" s="150">
        <f t="shared" si="33"/>
        <v>0</v>
      </c>
      <c r="AR209" s="151" t="s">
        <v>972</v>
      </c>
      <c r="AT209" s="151" t="s">
        <v>236</v>
      </c>
      <c r="AU209" s="151" t="s">
        <v>84</v>
      </c>
      <c r="AY209" s="13" t="s">
        <v>193</v>
      </c>
      <c r="BE209" s="152">
        <f t="shared" si="34"/>
        <v>0</v>
      </c>
      <c r="BF209" s="152">
        <f t="shared" si="35"/>
        <v>0</v>
      </c>
      <c r="BG209" s="152">
        <f t="shared" si="36"/>
        <v>0</v>
      </c>
      <c r="BH209" s="152">
        <f t="shared" si="37"/>
        <v>0</v>
      </c>
      <c r="BI209" s="152">
        <f t="shared" si="38"/>
        <v>0</v>
      </c>
      <c r="BJ209" s="13" t="s">
        <v>84</v>
      </c>
      <c r="BK209" s="152">
        <f t="shared" si="39"/>
        <v>0</v>
      </c>
      <c r="BL209" s="13" t="s">
        <v>972</v>
      </c>
      <c r="BM209" s="151" t="s">
        <v>1405</v>
      </c>
    </row>
    <row r="210" spans="2:65" s="1" customFormat="1" ht="33" customHeight="1">
      <c r="B210" s="138"/>
      <c r="C210" s="139" t="s">
        <v>590</v>
      </c>
      <c r="D210" s="139" t="s">
        <v>195</v>
      </c>
      <c r="E210" s="140" t="s">
        <v>1406</v>
      </c>
      <c r="F210" s="141" t="s">
        <v>1407</v>
      </c>
      <c r="G210" s="142" t="s">
        <v>257</v>
      </c>
      <c r="H210" s="143">
        <v>22</v>
      </c>
      <c r="I210" s="144"/>
      <c r="J210" s="145">
        <f t="shared" si="30"/>
        <v>0</v>
      </c>
      <c r="K210" s="146"/>
      <c r="L210" s="28"/>
      <c r="M210" s="147" t="s">
        <v>1</v>
      </c>
      <c r="N210" s="148" t="s">
        <v>38</v>
      </c>
      <c r="P210" s="149">
        <f t="shared" si="31"/>
        <v>0</v>
      </c>
      <c r="Q210" s="149">
        <v>0</v>
      </c>
      <c r="R210" s="149">
        <f t="shared" si="32"/>
        <v>0</v>
      </c>
      <c r="S210" s="149">
        <v>0</v>
      </c>
      <c r="T210" s="150">
        <f t="shared" si="33"/>
        <v>0</v>
      </c>
      <c r="AR210" s="151" t="s">
        <v>519</v>
      </c>
      <c r="AT210" s="151" t="s">
        <v>195</v>
      </c>
      <c r="AU210" s="151" t="s">
        <v>84</v>
      </c>
      <c r="AY210" s="13" t="s">
        <v>193</v>
      </c>
      <c r="BE210" s="152">
        <f t="shared" si="34"/>
        <v>0</v>
      </c>
      <c r="BF210" s="152">
        <f t="shared" si="35"/>
        <v>0</v>
      </c>
      <c r="BG210" s="152">
        <f t="shared" si="36"/>
        <v>0</v>
      </c>
      <c r="BH210" s="152">
        <f t="shared" si="37"/>
        <v>0</v>
      </c>
      <c r="BI210" s="152">
        <f t="shared" si="38"/>
        <v>0</v>
      </c>
      <c r="BJ210" s="13" t="s">
        <v>84</v>
      </c>
      <c r="BK210" s="152">
        <f t="shared" si="39"/>
        <v>0</v>
      </c>
      <c r="BL210" s="13" t="s">
        <v>519</v>
      </c>
      <c r="BM210" s="151" t="s">
        <v>1408</v>
      </c>
    </row>
    <row r="211" spans="2:65" s="1" customFormat="1" ht="33" customHeight="1">
      <c r="B211" s="138"/>
      <c r="C211" s="139" t="s">
        <v>594</v>
      </c>
      <c r="D211" s="139" t="s">
        <v>195</v>
      </c>
      <c r="E211" s="140" t="s">
        <v>1409</v>
      </c>
      <c r="F211" s="141" t="s">
        <v>1410</v>
      </c>
      <c r="G211" s="142" t="s">
        <v>257</v>
      </c>
      <c r="H211" s="143">
        <v>10</v>
      </c>
      <c r="I211" s="144"/>
      <c r="J211" s="145">
        <f t="shared" si="30"/>
        <v>0</v>
      </c>
      <c r="K211" s="146"/>
      <c r="L211" s="28"/>
      <c r="M211" s="147" t="s">
        <v>1</v>
      </c>
      <c r="N211" s="148" t="s">
        <v>38</v>
      </c>
      <c r="P211" s="149">
        <f t="shared" si="31"/>
        <v>0</v>
      </c>
      <c r="Q211" s="149">
        <v>0</v>
      </c>
      <c r="R211" s="149">
        <f t="shared" si="32"/>
        <v>0</v>
      </c>
      <c r="S211" s="149">
        <v>0</v>
      </c>
      <c r="T211" s="150">
        <f t="shared" si="33"/>
        <v>0</v>
      </c>
      <c r="AR211" s="151" t="s">
        <v>519</v>
      </c>
      <c r="AT211" s="151" t="s">
        <v>195</v>
      </c>
      <c r="AU211" s="151" t="s">
        <v>84</v>
      </c>
      <c r="AY211" s="13" t="s">
        <v>193</v>
      </c>
      <c r="BE211" s="152">
        <f t="shared" si="34"/>
        <v>0</v>
      </c>
      <c r="BF211" s="152">
        <f t="shared" si="35"/>
        <v>0</v>
      </c>
      <c r="BG211" s="152">
        <f t="shared" si="36"/>
        <v>0</v>
      </c>
      <c r="BH211" s="152">
        <f t="shared" si="37"/>
        <v>0</v>
      </c>
      <c r="BI211" s="152">
        <f t="shared" si="38"/>
        <v>0</v>
      </c>
      <c r="BJ211" s="13" t="s">
        <v>84</v>
      </c>
      <c r="BK211" s="152">
        <f t="shared" si="39"/>
        <v>0</v>
      </c>
      <c r="BL211" s="13" t="s">
        <v>519</v>
      </c>
      <c r="BM211" s="151" t="s">
        <v>1411</v>
      </c>
    </row>
    <row r="212" spans="2:65" s="1" customFormat="1" ht="33" customHeight="1">
      <c r="B212" s="138"/>
      <c r="C212" s="139" t="s">
        <v>598</v>
      </c>
      <c r="D212" s="139" t="s">
        <v>195</v>
      </c>
      <c r="E212" s="140" t="s">
        <v>1412</v>
      </c>
      <c r="F212" s="141" t="s">
        <v>1413</v>
      </c>
      <c r="G212" s="142" t="s">
        <v>234</v>
      </c>
      <c r="H212" s="143">
        <v>10</v>
      </c>
      <c r="I212" s="144"/>
      <c r="J212" s="145">
        <f t="shared" si="30"/>
        <v>0</v>
      </c>
      <c r="K212" s="146"/>
      <c r="L212" s="28"/>
      <c r="M212" s="147" t="s">
        <v>1</v>
      </c>
      <c r="N212" s="148" t="s">
        <v>38</v>
      </c>
      <c r="P212" s="149">
        <f t="shared" si="31"/>
        <v>0</v>
      </c>
      <c r="Q212" s="149">
        <v>0</v>
      </c>
      <c r="R212" s="149">
        <f t="shared" si="32"/>
        <v>0</v>
      </c>
      <c r="S212" s="149">
        <v>0</v>
      </c>
      <c r="T212" s="150">
        <f t="shared" si="33"/>
        <v>0</v>
      </c>
      <c r="AR212" s="151" t="s">
        <v>519</v>
      </c>
      <c r="AT212" s="151" t="s">
        <v>195</v>
      </c>
      <c r="AU212" s="151" t="s">
        <v>84</v>
      </c>
      <c r="AY212" s="13" t="s">
        <v>193</v>
      </c>
      <c r="BE212" s="152">
        <f t="shared" si="34"/>
        <v>0</v>
      </c>
      <c r="BF212" s="152">
        <f t="shared" si="35"/>
        <v>0</v>
      </c>
      <c r="BG212" s="152">
        <f t="shared" si="36"/>
        <v>0</v>
      </c>
      <c r="BH212" s="152">
        <f t="shared" si="37"/>
        <v>0</v>
      </c>
      <c r="BI212" s="152">
        <f t="shared" si="38"/>
        <v>0</v>
      </c>
      <c r="BJ212" s="13" t="s">
        <v>84</v>
      </c>
      <c r="BK212" s="152">
        <f t="shared" si="39"/>
        <v>0</v>
      </c>
      <c r="BL212" s="13" t="s">
        <v>519</v>
      </c>
      <c r="BM212" s="151" t="s">
        <v>1414</v>
      </c>
    </row>
    <row r="213" spans="2:65" s="11" customFormat="1" ht="26" customHeight="1">
      <c r="B213" s="126"/>
      <c r="D213" s="127" t="s">
        <v>71</v>
      </c>
      <c r="E213" s="128" t="s">
        <v>1415</v>
      </c>
      <c r="F213" s="128" t="s">
        <v>1416</v>
      </c>
      <c r="I213" s="129"/>
      <c r="J213" s="130">
        <f>BK213</f>
        <v>0</v>
      </c>
      <c r="L213" s="126"/>
      <c r="M213" s="131"/>
      <c r="P213" s="132">
        <f>P214</f>
        <v>0</v>
      </c>
      <c r="R213" s="132">
        <f>R214</f>
        <v>0</v>
      </c>
      <c r="T213" s="133">
        <f>T214</f>
        <v>0</v>
      </c>
      <c r="AR213" s="127" t="s">
        <v>109</v>
      </c>
      <c r="AT213" s="134" t="s">
        <v>71</v>
      </c>
      <c r="AU213" s="134" t="s">
        <v>72</v>
      </c>
      <c r="AY213" s="127" t="s">
        <v>193</v>
      </c>
      <c r="BK213" s="135">
        <f>BK214</f>
        <v>0</v>
      </c>
    </row>
    <row r="214" spans="2:65" s="1" customFormat="1" ht="37.75" customHeight="1">
      <c r="B214" s="138"/>
      <c r="C214" s="139" t="s">
        <v>602</v>
      </c>
      <c r="D214" s="139" t="s">
        <v>195</v>
      </c>
      <c r="E214" s="140" t="s">
        <v>1417</v>
      </c>
      <c r="F214" s="141" t="s">
        <v>1418</v>
      </c>
      <c r="G214" s="142" t="s">
        <v>1419</v>
      </c>
      <c r="H214" s="143">
        <v>10</v>
      </c>
      <c r="I214" s="144"/>
      <c r="J214" s="145">
        <f>ROUND(I214*H214,2)</f>
        <v>0</v>
      </c>
      <c r="K214" s="146"/>
      <c r="L214" s="28"/>
      <c r="M214" s="164" t="s">
        <v>1</v>
      </c>
      <c r="N214" s="165" t="s">
        <v>38</v>
      </c>
      <c r="O214" s="166"/>
      <c r="P214" s="167">
        <f>O214*H214</f>
        <v>0</v>
      </c>
      <c r="Q214" s="167">
        <v>0</v>
      </c>
      <c r="R214" s="167">
        <f>Q214*H214</f>
        <v>0</v>
      </c>
      <c r="S214" s="167">
        <v>0</v>
      </c>
      <c r="T214" s="168">
        <f>S214*H214</f>
        <v>0</v>
      </c>
      <c r="AR214" s="151" t="s">
        <v>151</v>
      </c>
      <c r="AT214" s="151" t="s">
        <v>195</v>
      </c>
      <c r="AU214" s="151" t="s">
        <v>76</v>
      </c>
      <c r="AY214" s="13" t="s">
        <v>193</v>
      </c>
      <c r="BE214" s="152">
        <f>IF(N214="základná",J214,0)</f>
        <v>0</v>
      </c>
      <c r="BF214" s="152">
        <f>IF(N214="znížená",J214,0)</f>
        <v>0</v>
      </c>
      <c r="BG214" s="152">
        <f>IF(N214="zákl. prenesená",J214,0)</f>
        <v>0</v>
      </c>
      <c r="BH214" s="152">
        <f>IF(N214="zníž. prenesená",J214,0)</f>
        <v>0</v>
      </c>
      <c r="BI214" s="152">
        <f>IF(N214="nulová",J214,0)</f>
        <v>0</v>
      </c>
      <c r="BJ214" s="13" t="s">
        <v>84</v>
      </c>
      <c r="BK214" s="152">
        <f>ROUND(I214*H214,2)</f>
        <v>0</v>
      </c>
      <c r="BL214" s="13" t="s">
        <v>151</v>
      </c>
      <c r="BM214" s="151" t="s">
        <v>1420</v>
      </c>
    </row>
    <row r="215" spans="2:65" s="1" customFormat="1" ht="7" customHeight="1">
      <c r="B215" s="43"/>
      <c r="C215" s="44"/>
      <c r="D215" s="44"/>
      <c r="E215" s="44"/>
      <c r="F215" s="44"/>
      <c r="G215" s="44"/>
      <c r="H215" s="44"/>
      <c r="I215" s="44"/>
      <c r="J215" s="44"/>
      <c r="K215" s="44"/>
      <c r="L215" s="28"/>
    </row>
  </sheetData>
  <autoFilter ref="C125:K214" xr:uid="{00000000-0009-0000-0000-000005000000}"/>
  <mergeCells count="12">
    <mergeCell ref="E118:H118"/>
    <mergeCell ref="L2:V2"/>
    <mergeCell ref="E85:H85"/>
    <mergeCell ref="E87:H87"/>
    <mergeCell ref="E89:H89"/>
    <mergeCell ref="E114:H114"/>
    <mergeCell ref="E116:H116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2:BM128"/>
  <sheetViews>
    <sheetView showGridLines="0" workbookViewId="0">
      <selection activeCell="V24" sqref="V24"/>
    </sheetView>
  </sheetViews>
  <sheetFormatPr baseColWidth="10" defaultRowHeight="11"/>
  <cols>
    <col min="1" max="1" width="8.25" customWidth="1"/>
    <col min="2" max="2" width="1.25" customWidth="1"/>
    <col min="3" max="4" width="4.25" customWidth="1"/>
    <col min="5" max="5" width="17.25" customWidth="1"/>
    <col min="6" max="6" width="50.75" customWidth="1"/>
    <col min="7" max="7" width="7.5" customWidth="1"/>
    <col min="8" max="8" width="14" customWidth="1"/>
    <col min="9" max="9" width="15.75" customWidth="1"/>
    <col min="10" max="10" width="22.25" customWidth="1"/>
    <col min="11" max="11" width="22.25" hidden="1" customWidth="1"/>
    <col min="12" max="12" width="9.25" customWidth="1"/>
    <col min="13" max="13" width="10.75" hidden="1" customWidth="1"/>
    <col min="14" max="14" width="9.25" hidden="1"/>
    <col min="15" max="20" width="14.25" hidden="1" customWidth="1"/>
    <col min="21" max="21" width="16.25" hidden="1" customWidth="1"/>
    <col min="22" max="22" width="12.25" customWidth="1"/>
    <col min="23" max="23" width="16.25" customWidth="1"/>
    <col min="24" max="24" width="12.25" customWidth="1"/>
    <col min="25" max="25" width="15" customWidth="1"/>
    <col min="26" max="26" width="11" customWidth="1"/>
    <col min="27" max="27" width="15" customWidth="1"/>
    <col min="28" max="28" width="16.25" customWidth="1"/>
    <col min="29" max="29" width="11" customWidth="1"/>
    <col min="30" max="30" width="15" customWidth="1"/>
    <col min="31" max="31" width="16.25" customWidth="1"/>
    <col min="44" max="65" width="9.25" hidden="1"/>
  </cols>
  <sheetData>
    <row r="2" spans="2:46" ht="37" customHeight="1">
      <c r="L2" s="210" t="s">
        <v>5</v>
      </c>
      <c r="M2" s="211"/>
      <c r="N2" s="211"/>
      <c r="O2" s="211"/>
      <c r="P2" s="211"/>
      <c r="Q2" s="211"/>
      <c r="R2" s="211"/>
      <c r="S2" s="211"/>
      <c r="T2" s="211"/>
      <c r="U2" s="211"/>
      <c r="V2" s="211"/>
      <c r="AT2" s="13" t="s">
        <v>100</v>
      </c>
    </row>
    <row r="3" spans="2:46" ht="7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72</v>
      </c>
    </row>
    <row r="4" spans="2:46" ht="25" customHeight="1">
      <c r="B4" s="16"/>
      <c r="D4" s="17" t="s">
        <v>166</v>
      </c>
      <c r="L4" s="16"/>
      <c r="M4" s="92" t="s">
        <v>9</v>
      </c>
      <c r="AT4" s="13" t="s">
        <v>3</v>
      </c>
    </row>
    <row r="5" spans="2:46" ht="7" customHeight="1">
      <c r="B5" s="16"/>
      <c r="L5" s="16"/>
    </row>
    <row r="6" spans="2:46" ht="12" customHeight="1">
      <c r="B6" s="16"/>
      <c r="D6" s="23" t="s">
        <v>15</v>
      </c>
      <c r="L6" s="16"/>
    </row>
    <row r="7" spans="2:46" ht="16.5" customHeight="1">
      <c r="B7" s="16"/>
      <c r="E7" s="231" t="str">
        <f>'Rekapitulácia stavby'!K6</f>
        <v>Rokycany - Infraštruktúra, 100 Zásobovanie vodou</v>
      </c>
      <c r="F7" s="232"/>
      <c r="G7" s="232"/>
      <c r="H7" s="232"/>
      <c r="L7" s="16"/>
    </row>
    <row r="8" spans="2:46" ht="12" customHeight="1">
      <c r="B8" s="16"/>
      <c r="D8" s="23" t="s">
        <v>167</v>
      </c>
      <c r="L8" s="16"/>
    </row>
    <row r="9" spans="2:46" s="1" customFormat="1" ht="16.5" customHeight="1">
      <c r="B9" s="28"/>
      <c r="E9" s="231" t="s">
        <v>168</v>
      </c>
      <c r="F9" s="230"/>
      <c r="G9" s="230"/>
      <c r="H9" s="230"/>
      <c r="L9" s="28"/>
    </row>
    <row r="10" spans="2:46" s="1" customFormat="1" ht="12" customHeight="1">
      <c r="B10" s="28"/>
      <c r="D10" s="23" t="s">
        <v>169</v>
      </c>
      <c r="L10" s="28"/>
    </row>
    <row r="11" spans="2:46" s="1" customFormat="1" ht="16.5" customHeight="1">
      <c r="B11" s="28"/>
      <c r="E11" s="187" t="s">
        <v>1421</v>
      </c>
      <c r="F11" s="230"/>
      <c r="G11" s="230"/>
      <c r="H11" s="230"/>
      <c r="L11" s="28"/>
    </row>
    <row r="12" spans="2:46" s="1" customFormat="1">
      <c r="B12" s="28"/>
      <c r="L12" s="28"/>
    </row>
    <row r="13" spans="2:46" s="1" customFormat="1" ht="12" customHeight="1">
      <c r="B13" s="28"/>
      <c r="D13" s="23" t="s">
        <v>17</v>
      </c>
      <c r="F13" s="21" t="s">
        <v>1</v>
      </c>
      <c r="I13" s="23" t="s">
        <v>18</v>
      </c>
      <c r="J13" s="21" t="s">
        <v>1</v>
      </c>
      <c r="L13" s="28"/>
    </row>
    <row r="14" spans="2:46" s="1" customFormat="1" ht="12" customHeight="1">
      <c r="B14" s="28"/>
      <c r="D14" s="23" t="s">
        <v>19</v>
      </c>
      <c r="F14" s="21" t="s">
        <v>20</v>
      </c>
      <c r="I14" s="23" t="s">
        <v>21</v>
      </c>
      <c r="J14" s="51" t="str">
        <f>'Rekapitulácia stavby'!AN8</f>
        <v>Vyplň údaj</v>
      </c>
      <c r="L14" s="28"/>
    </row>
    <row r="15" spans="2:46" s="1" customFormat="1" ht="10.75" customHeight="1">
      <c r="B15" s="28"/>
      <c r="L15" s="28"/>
    </row>
    <row r="16" spans="2:46" s="1" customFormat="1" ht="12" customHeight="1">
      <c r="B16" s="28"/>
      <c r="D16" s="23" t="s">
        <v>22</v>
      </c>
      <c r="I16" s="23" t="s">
        <v>23</v>
      </c>
      <c r="J16" s="21" t="str">
        <f>IF('Rekapitulácia stavby'!AN10="","",'Rekapitulácia stavby'!AN10)</f>
        <v/>
      </c>
      <c r="L16" s="28"/>
    </row>
    <row r="17" spans="2:12" s="1" customFormat="1" ht="18" customHeight="1">
      <c r="B17" s="28"/>
      <c r="E17" s="21" t="str">
        <f>IF('Rekapitulácia stavby'!E11="","",'Rekapitulácia stavby'!E11)</f>
        <v xml:space="preserve"> </v>
      </c>
      <c r="I17" s="23" t="s">
        <v>25</v>
      </c>
      <c r="J17" s="21" t="str">
        <f>IF('Rekapitulácia stavby'!AN11="","",'Rekapitulácia stavby'!AN11)</f>
        <v/>
      </c>
      <c r="L17" s="28"/>
    </row>
    <row r="18" spans="2:12" s="1" customFormat="1" ht="7" customHeight="1">
      <c r="B18" s="28"/>
      <c r="L18" s="28"/>
    </row>
    <row r="19" spans="2:12" s="1" customFormat="1" ht="12" customHeight="1">
      <c r="B19" s="28"/>
      <c r="D19" s="23" t="s">
        <v>26</v>
      </c>
      <c r="I19" s="23" t="s">
        <v>23</v>
      </c>
      <c r="J19" s="179" t="str">
        <f>'Rekapitulácia stavby'!AN13</f>
        <v>Vyplň údaj</v>
      </c>
      <c r="L19" s="28"/>
    </row>
    <row r="20" spans="2:12" s="1" customFormat="1" ht="18" customHeight="1">
      <c r="B20" s="28"/>
      <c r="E20" s="233" t="str">
        <f>'Rekapitulácia stavby'!E14</f>
        <v>Vyplň údaj</v>
      </c>
      <c r="F20" s="215"/>
      <c r="G20" s="215"/>
      <c r="H20" s="215"/>
      <c r="I20" s="23" t="s">
        <v>25</v>
      </c>
      <c r="J20" s="179" t="str">
        <f>'Rekapitulácia stavby'!AN14</f>
        <v>Vyplň údaj</v>
      </c>
      <c r="L20" s="28"/>
    </row>
    <row r="21" spans="2:12" s="1" customFormat="1" ht="7" customHeight="1">
      <c r="B21" s="28"/>
      <c r="L21" s="28"/>
    </row>
    <row r="22" spans="2:12" s="1" customFormat="1" ht="12" customHeight="1">
      <c r="B22" s="28"/>
      <c r="D22" s="23" t="s">
        <v>28</v>
      </c>
      <c r="I22" s="23" t="s">
        <v>23</v>
      </c>
      <c r="J22" s="21" t="str">
        <f>IF('Rekapitulácia stavby'!AN16="","",'Rekapitulácia stavby'!AN16)</f>
        <v/>
      </c>
      <c r="L22" s="28"/>
    </row>
    <row r="23" spans="2:12" s="1" customFormat="1" ht="18" customHeight="1">
      <c r="B23" s="28"/>
      <c r="E23" s="21" t="str">
        <f>IF('Rekapitulácia stavby'!E17="","",'Rekapitulácia stavby'!E17)</f>
        <v xml:space="preserve"> </v>
      </c>
      <c r="I23" s="23" t="s">
        <v>25</v>
      </c>
      <c r="J23" s="21" t="str">
        <f>IF('Rekapitulácia stavby'!AN17="","",'Rekapitulácia stavby'!AN17)</f>
        <v/>
      </c>
      <c r="L23" s="28"/>
    </row>
    <row r="24" spans="2:12" s="1" customFormat="1" ht="7" customHeight="1">
      <c r="B24" s="28"/>
      <c r="L24" s="28"/>
    </row>
    <row r="25" spans="2:12" s="1" customFormat="1" ht="12" customHeight="1">
      <c r="B25" s="28"/>
      <c r="D25" s="23" t="s">
        <v>30</v>
      </c>
      <c r="I25" s="23" t="s">
        <v>23</v>
      </c>
      <c r="J25" s="21" t="str">
        <f>IF('Rekapitulácia stavby'!AN19="","",'Rekapitulácia stavby'!AN19)</f>
        <v/>
      </c>
      <c r="L25" s="28"/>
    </row>
    <row r="26" spans="2:12" s="1" customFormat="1" ht="18" customHeight="1">
      <c r="B26" s="28"/>
      <c r="E26" s="21" t="str">
        <f>IF('Rekapitulácia stavby'!E20="","",'Rekapitulácia stavby'!E20)</f>
        <v xml:space="preserve"> </v>
      </c>
      <c r="I26" s="23" t="s">
        <v>25</v>
      </c>
      <c r="J26" s="21" t="str">
        <f>IF('Rekapitulácia stavby'!AN20="","",'Rekapitulácia stavby'!AN20)</f>
        <v/>
      </c>
      <c r="L26" s="28"/>
    </row>
    <row r="27" spans="2:12" s="1" customFormat="1" ht="7" customHeight="1">
      <c r="B27" s="28"/>
      <c r="L27" s="28"/>
    </row>
    <row r="28" spans="2:12" s="1" customFormat="1" ht="12" customHeight="1">
      <c r="B28" s="28"/>
      <c r="D28" s="23" t="s">
        <v>31</v>
      </c>
      <c r="L28" s="28"/>
    </row>
    <row r="29" spans="2:12" s="7" customFormat="1" ht="16.5" customHeight="1">
      <c r="B29" s="93"/>
      <c r="E29" s="219" t="s">
        <v>1</v>
      </c>
      <c r="F29" s="219"/>
      <c r="G29" s="219"/>
      <c r="H29" s="219"/>
      <c r="L29" s="93"/>
    </row>
    <row r="30" spans="2:12" s="1" customFormat="1" ht="7" customHeight="1">
      <c r="B30" s="28"/>
      <c r="L30" s="28"/>
    </row>
    <row r="31" spans="2:12" s="1" customFormat="1" ht="7" customHeight="1">
      <c r="B31" s="28"/>
      <c r="D31" s="52"/>
      <c r="E31" s="52"/>
      <c r="F31" s="52"/>
      <c r="G31" s="52"/>
      <c r="H31" s="52"/>
      <c r="I31" s="52"/>
      <c r="J31" s="52"/>
      <c r="K31" s="52"/>
      <c r="L31" s="28"/>
    </row>
    <row r="32" spans="2:12" s="1" customFormat="1" ht="25.5" customHeight="1">
      <c r="B32" s="28"/>
      <c r="D32" s="94" t="s">
        <v>32</v>
      </c>
      <c r="J32" s="65">
        <f>ROUND(J122, 2)</f>
        <v>0</v>
      </c>
      <c r="L32" s="28"/>
    </row>
    <row r="33" spans="2:12" s="1" customFormat="1" ht="7" customHeight="1">
      <c r="B33" s="28"/>
      <c r="D33" s="52"/>
      <c r="E33" s="52"/>
      <c r="F33" s="52"/>
      <c r="G33" s="52"/>
      <c r="H33" s="52"/>
      <c r="I33" s="52"/>
      <c r="J33" s="52"/>
      <c r="K33" s="52"/>
      <c r="L33" s="28"/>
    </row>
    <row r="34" spans="2:12" s="1" customFormat="1" ht="14.5" customHeight="1">
      <c r="B34" s="28"/>
      <c r="F34" s="31" t="s">
        <v>34</v>
      </c>
      <c r="I34" s="31" t="s">
        <v>33</v>
      </c>
      <c r="J34" s="31" t="s">
        <v>35</v>
      </c>
      <c r="L34" s="28"/>
    </row>
    <row r="35" spans="2:12" s="1" customFormat="1" ht="14.5" customHeight="1">
      <c r="B35" s="28"/>
      <c r="D35" s="54" t="s">
        <v>36</v>
      </c>
      <c r="E35" s="33" t="s">
        <v>37</v>
      </c>
      <c r="F35" s="95">
        <f>ROUND((SUM(BE122:BE127)),  2)</f>
        <v>0</v>
      </c>
      <c r="G35" s="96"/>
      <c r="H35" s="96"/>
      <c r="I35" s="97">
        <v>0.23</v>
      </c>
      <c r="J35" s="95">
        <f>ROUND(((SUM(BE122:BE127))*I35),  2)</f>
        <v>0</v>
      </c>
      <c r="L35" s="28"/>
    </row>
    <row r="36" spans="2:12" s="1" customFormat="1" ht="14.5" customHeight="1">
      <c r="B36" s="28"/>
      <c r="E36" s="33" t="s">
        <v>38</v>
      </c>
      <c r="F36" s="85">
        <f>ROUND((SUM(BF122:BF127)),  2)</f>
        <v>0</v>
      </c>
      <c r="I36" s="178">
        <v>0.23</v>
      </c>
      <c r="J36" s="85">
        <f>ROUND(((SUM(BF122:BF127))*I36),  2)</f>
        <v>0</v>
      </c>
      <c r="L36" s="28"/>
    </row>
    <row r="37" spans="2:12" s="1" customFormat="1" ht="14.5" customHeight="1">
      <c r="B37" s="28"/>
      <c r="E37" s="23" t="s">
        <v>39</v>
      </c>
      <c r="F37" s="85">
        <f>ROUND((SUM(BG122:BG127)),  2)</f>
        <v>0</v>
      </c>
      <c r="I37" s="178">
        <v>0.23</v>
      </c>
      <c r="J37" s="85">
        <f>0</f>
        <v>0</v>
      </c>
      <c r="L37" s="28"/>
    </row>
    <row r="38" spans="2:12" s="1" customFormat="1" ht="14.5" customHeight="1">
      <c r="B38" s="28"/>
      <c r="E38" s="23" t="s">
        <v>40</v>
      </c>
      <c r="F38" s="85">
        <f>ROUND((SUM(BH122:BH127)),  2)</f>
        <v>0</v>
      </c>
      <c r="I38" s="178">
        <v>0.23</v>
      </c>
      <c r="J38" s="85">
        <f>0</f>
        <v>0</v>
      </c>
      <c r="L38" s="28"/>
    </row>
    <row r="39" spans="2:12" s="1" customFormat="1" ht="14.5" customHeight="1">
      <c r="B39" s="28"/>
      <c r="E39" s="33" t="s">
        <v>41</v>
      </c>
      <c r="F39" s="95">
        <f>ROUND((SUM(BI122:BI127)),  2)</f>
        <v>0</v>
      </c>
      <c r="G39" s="96"/>
      <c r="H39" s="96"/>
      <c r="I39" s="97">
        <v>0</v>
      </c>
      <c r="J39" s="95">
        <f>0</f>
        <v>0</v>
      </c>
      <c r="L39" s="28"/>
    </row>
    <row r="40" spans="2:12" s="1" customFormat="1" ht="7" customHeight="1">
      <c r="B40" s="28"/>
      <c r="L40" s="28"/>
    </row>
    <row r="41" spans="2:12" s="1" customFormat="1" ht="25.5" customHeight="1">
      <c r="B41" s="28"/>
      <c r="C41" s="98"/>
      <c r="D41" s="99" t="s">
        <v>42</v>
      </c>
      <c r="E41" s="56"/>
      <c r="F41" s="56"/>
      <c r="G41" s="100" t="s">
        <v>43</v>
      </c>
      <c r="H41" s="101" t="s">
        <v>44</v>
      </c>
      <c r="I41" s="56"/>
      <c r="J41" s="102">
        <f>SUM(J32:J39)</f>
        <v>0</v>
      </c>
      <c r="K41" s="103"/>
      <c r="L41" s="28"/>
    </row>
    <row r="42" spans="2:12" s="1" customFormat="1" ht="14.5" customHeight="1">
      <c r="B42" s="28"/>
      <c r="L42" s="28"/>
    </row>
    <row r="43" spans="2:12" ht="14.5" customHeight="1">
      <c r="B43" s="16"/>
      <c r="L43" s="16"/>
    </row>
    <row r="44" spans="2:12" ht="14.5" customHeight="1">
      <c r="B44" s="16"/>
      <c r="L44" s="16"/>
    </row>
    <row r="45" spans="2:12" ht="14.5" customHeight="1">
      <c r="B45" s="16"/>
      <c r="L45" s="16"/>
    </row>
    <row r="46" spans="2:12" ht="14.5" customHeight="1">
      <c r="B46" s="16"/>
      <c r="L46" s="16"/>
    </row>
    <row r="47" spans="2:12" ht="14.5" customHeight="1">
      <c r="B47" s="16"/>
      <c r="L47" s="16"/>
    </row>
    <row r="48" spans="2:12" ht="14.5" customHeight="1">
      <c r="B48" s="16"/>
      <c r="L48" s="16"/>
    </row>
    <row r="49" spans="2:12" ht="14.5" customHeight="1">
      <c r="B49" s="16"/>
      <c r="L49" s="16"/>
    </row>
    <row r="50" spans="2:12" s="1" customFormat="1" ht="14.5" customHeight="1">
      <c r="B50" s="28"/>
      <c r="D50" s="40" t="s">
        <v>45</v>
      </c>
      <c r="E50" s="41"/>
      <c r="F50" s="41"/>
      <c r="G50" s="40" t="s">
        <v>46</v>
      </c>
      <c r="H50" s="41"/>
      <c r="I50" s="41"/>
      <c r="J50" s="41"/>
      <c r="K50" s="41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3">
      <c r="B61" s="28"/>
      <c r="D61" s="42" t="s">
        <v>47</v>
      </c>
      <c r="E61" s="30"/>
      <c r="F61" s="104" t="s">
        <v>48</v>
      </c>
      <c r="G61" s="42" t="s">
        <v>47</v>
      </c>
      <c r="H61" s="30"/>
      <c r="I61" s="30"/>
      <c r="J61" s="105" t="s">
        <v>48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3">
      <c r="B65" s="28"/>
      <c r="D65" s="40" t="s">
        <v>49</v>
      </c>
      <c r="E65" s="41"/>
      <c r="F65" s="41"/>
      <c r="G65" s="40" t="s">
        <v>50</v>
      </c>
      <c r="H65" s="41"/>
      <c r="I65" s="41"/>
      <c r="J65" s="41"/>
      <c r="K65" s="41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3">
      <c r="B76" s="28"/>
      <c r="D76" s="42" t="s">
        <v>47</v>
      </c>
      <c r="E76" s="30"/>
      <c r="F76" s="104" t="s">
        <v>48</v>
      </c>
      <c r="G76" s="42" t="s">
        <v>47</v>
      </c>
      <c r="H76" s="30"/>
      <c r="I76" s="30"/>
      <c r="J76" s="105" t="s">
        <v>48</v>
      </c>
      <c r="K76" s="30"/>
      <c r="L76" s="28"/>
    </row>
    <row r="77" spans="2:12" s="1" customFormat="1" ht="14.5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28"/>
    </row>
    <row r="81" spans="2:12" s="1" customFormat="1" ht="7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28"/>
    </row>
    <row r="82" spans="2:12" s="1" customFormat="1" ht="25" customHeight="1">
      <c r="B82" s="28"/>
      <c r="C82" s="17" t="s">
        <v>171</v>
      </c>
      <c r="L82" s="28"/>
    </row>
    <row r="83" spans="2:12" s="1" customFormat="1" ht="7" customHeight="1">
      <c r="B83" s="28"/>
      <c r="L83" s="28"/>
    </row>
    <row r="84" spans="2:12" s="1" customFormat="1" ht="12" customHeight="1">
      <c r="B84" s="28"/>
      <c r="C84" s="23" t="s">
        <v>15</v>
      </c>
      <c r="L84" s="28"/>
    </row>
    <row r="85" spans="2:12" s="1" customFormat="1" ht="16.5" customHeight="1">
      <c r="B85" s="28"/>
      <c r="E85" s="231" t="str">
        <f>E7</f>
        <v>Rokycany - Infraštruktúra, 100 Zásobovanie vodou</v>
      </c>
      <c r="F85" s="232"/>
      <c r="G85" s="232"/>
      <c r="H85" s="232"/>
      <c r="L85" s="28"/>
    </row>
    <row r="86" spans="2:12" ht="12" customHeight="1">
      <c r="B86" s="16"/>
      <c r="C86" s="23" t="s">
        <v>167</v>
      </c>
      <c r="L86" s="16"/>
    </row>
    <row r="87" spans="2:12" s="1" customFormat="1" ht="16.5" customHeight="1">
      <c r="B87" s="28"/>
      <c r="E87" s="231" t="s">
        <v>168</v>
      </c>
      <c r="F87" s="230"/>
      <c r="G87" s="230"/>
      <c r="H87" s="230"/>
      <c r="L87" s="28"/>
    </row>
    <row r="88" spans="2:12" s="1" customFormat="1" ht="12" customHeight="1">
      <c r="B88" s="28"/>
      <c r="C88" s="23" t="s">
        <v>169</v>
      </c>
      <c r="L88" s="28"/>
    </row>
    <row r="89" spans="2:12" s="1" customFormat="1" ht="16.5" customHeight="1">
      <c r="B89" s="28"/>
      <c r="E89" s="187" t="str">
        <f>E11</f>
        <v>16 - Hygienické zabezpečenie vody</v>
      </c>
      <c r="F89" s="230"/>
      <c r="G89" s="230"/>
      <c r="H89" s="230"/>
      <c r="L89" s="28"/>
    </row>
    <row r="90" spans="2:12" s="1" customFormat="1" ht="7" customHeight="1">
      <c r="B90" s="28"/>
      <c r="L90" s="28"/>
    </row>
    <row r="91" spans="2:12" s="1" customFormat="1" ht="12" customHeight="1">
      <c r="B91" s="28"/>
      <c r="C91" s="23" t="s">
        <v>19</v>
      </c>
      <c r="F91" s="21" t="str">
        <f>F14</f>
        <v>Rokycany</v>
      </c>
      <c r="I91" s="23" t="s">
        <v>21</v>
      </c>
      <c r="J91" s="51" t="str">
        <f>IF(J14="","",J14)</f>
        <v>Vyplň údaj</v>
      </c>
      <c r="L91" s="28"/>
    </row>
    <row r="92" spans="2:12" s="1" customFormat="1" ht="7" customHeight="1">
      <c r="B92" s="28"/>
      <c r="L92" s="28"/>
    </row>
    <row r="93" spans="2:12" s="1" customFormat="1" ht="15.25" customHeight="1">
      <c r="B93" s="28"/>
      <c r="C93" s="23" t="s">
        <v>22</v>
      </c>
      <c r="F93" s="21" t="str">
        <f>E17</f>
        <v xml:space="preserve"> </v>
      </c>
      <c r="I93" s="23" t="s">
        <v>28</v>
      </c>
      <c r="J93" s="26" t="str">
        <f>E23</f>
        <v xml:space="preserve"> </v>
      </c>
      <c r="L93" s="28"/>
    </row>
    <row r="94" spans="2:12" s="1" customFormat="1" ht="15.25" customHeight="1">
      <c r="B94" s="28"/>
      <c r="C94" s="23" t="s">
        <v>26</v>
      </c>
      <c r="F94" s="21" t="str">
        <f>IF(E20="","",E20)</f>
        <v>Vyplň údaj</v>
      </c>
      <c r="I94" s="23" t="s">
        <v>30</v>
      </c>
      <c r="J94" s="26" t="str">
        <f>E26</f>
        <v xml:space="preserve"> </v>
      </c>
      <c r="L94" s="28"/>
    </row>
    <row r="95" spans="2:12" s="1" customFormat="1" ht="10.25" customHeight="1">
      <c r="B95" s="28"/>
      <c r="L95" s="28"/>
    </row>
    <row r="96" spans="2:12" s="1" customFormat="1" ht="29.25" customHeight="1">
      <c r="B96" s="28"/>
      <c r="C96" s="106" t="s">
        <v>172</v>
      </c>
      <c r="D96" s="98"/>
      <c r="E96" s="98"/>
      <c r="F96" s="98"/>
      <c r="G96" s="98"/>
      <c r="H96" s="98"/>
      <c r="I96" s="98"/>
      <c r="J96" s="107" t="s">
        <v>173</v>
      </c>
      <c r="K96" s="98"/>
      <c r="L96" s="28"/>
    </row>
    <row r="97" spans="2:47" s="1" customFormat="1" ht="10.25" customHeight="1">
      <c r="B97" s="28"/>
      <c r="L97" s="28"/>
    </row>
    <row r="98" spans="2:47" s="1" customFormat="1" ht="22.75" customHeight="1">
      <c r="B98" s="28"/>
      <c r="C98" s="108" t="s">
        <v>174</v>
      </c>
      <c r="J98" s="65">
        <f>J122</f>
        <v>0</v>
      </c>
      <c r="L98" s="28"/>
      <c r="AU98" s="13" t="s">
        <v>175</v>
      </c>
    </row>
    <row r="99" spans="2:47" s="8" customFormat="1" ht="25" customHeight="1">
      <c r="B99" s="109"/>
      <c r="D99" s="110" t="s">
        <v>266</v>
      </c>
      <c r="E99" s="111"/>
      <c r="F99" s="111"/>
      <c r="G99" s="111"/>
      <c r="H99" s="111"/>
      <c r="I99" s="111"/>
      <c r="J99" s="112">
        <f>J123</f>
        <v>0</v>
      </c>
      <c r="L99" s="109"/>
    </row>
    <row r="100" spans="2:47" s="9" customFormat="1" ht="20" customHeight="1">
      <c r="B100" s="113"/>
      <c r="D100" s="114" t="s">
        <v>1422</v>
      </c>
      <c r="E100" s="115"/>
      <c r="F100" s="115"/>
      <c r="G100" s="115"/>
      <c r="H100" s="115"/>
      <c r="I100" s="115"/>
      <c r="J100" s="116">
        <f>J124</f>
        <v>0</v>
      </c>
      <c r="L100" s="113"/>
    </row>
    <row r="101" spans="2:47" s="1" customFormat="1" ht="21.75" customHeight="1">
      <c r="B101" s="28"/>
      <c r="L101" s="28"/>
    </row>
    <row r="102" spans="2:47" s="1" customFormat="1" ht="7" customHeight="1">
      <c r="B102" s="43"/>
      <c r="C102" s="44"/>
      <c r="D102" s="44"/>
      <c r="E102" s="44"/>
      <c r="F102" s="44"/>
      <c r="G102" s="44"/>
      <c r="H102" s="44"/>
      <c r="I102" s="44"/>
      <c r="J102" s="44"/>
      <c r="K102" s="44"/>
      <c r="L102" s="28"/>
    </row>
    <row r="106" spans="2:47" s="1" customFormat="1" ht="7" customHeight="1">
      <c r="B106" s="45"/>
      <c r="C106" s="46"/>
      <c r="D106" s="46"/>
      <c r="E106" s="46"/>
      <c r="F106" s="46"/>
      <c r="G106" s="46"/>
      <c r="H106" s="46"/>
      <c r="I106" s="46"/>
      <c r="J106" s="46"/>
      <c r="K106" s="46"/>
      <c r="L106" s="28"/>
    </row>
    <row r="107" spans="2:47" s="1" customFormat="1" ht="25" customHeight="1">
      <c r="B107" s="28"/>
      <c r="C107" s="17" t="s">
        <v>179</v>
      </c>
      <c r="L107" s="28"/>
    </row>
    <row r="108" spans="2:47" s="1" customFormat="1" ht="7" customHeight="1">
      <c r="B108" s="28"/>
      <c r="L108" s="28"/>
    </row>
    <row r="109" spans="2:47" s="1" customFormat="1" ht="12" customHeight="1">
      <c r="B109" s="28"/>
      <c r="C109" s="23" t="s">
        <v>15</v>
      </c>
      <c r="L109" s="28"/>
    </row>
    <row r="110" spans="2:47" s="1" customFormat="1" ht="16.5" customHeight="1">
      <c r="B110" s="28"/>
      <c r="E110" s="231" t="str">
        <f>E7</f>
        <v>Rokycany - Infraštruktúra, 100 Zásobovanie vodou</v>
      </c>
      <c r="F110" s="232"/>
      <c r="G110" s="232"/>
      <c r="H110" s="232"/>
      <c r="L110" s="28"/>
    </row>
    <row r="111" spans="2:47" ht="12" customHeight="1">
      <c r="B111" s="16"/>
      <c r="C111" s="23" t="s">
        <v>167</v>
      </c>
      <c r="L111" s="16"/>
    </row>
    <row r="112" spans="2:47" s="1" customFormat="1" ht="16.5" customHeight="1">
      <c r="B112" s="28"/>
      <c r="E112" s="231" t="s">
        <v>168</v>
      </c>
      <c r="F112" s="230"/>
      <c r="G112" s="230"/>
      <c r="H112" s="230"/>
      <c r="L112" s="28"/>
    </row>
    <row r="113" spans="2:65" s="1" customFormat="1" ht="12" customHeight="1">
      <c r="B113" s="28"/>
      <c r="C113" s="23" t="s">
        <v>169</v>
      </c>
      <c r="L113" s="28"/>
    </row>
    <row r="114" spans="2:65" s="1" customFormat="1" ht="16.5" customHeight="1">
      <c r="B114" s="28"/>
      <c r="E114" s="187" t="str">
        <f>E11</f>
        <v>16 - Hygienické zabezpečenie vody</v>
      </c>
      <c r="F114" s="230"/>
      <c r="G114" s="230"/>
      <c r="H114" s="230"/>
      <c r="L114" s="28"/>
    </row>
    <row r="115" spans="2:65" s="1" customFormat="1" ht="7" customHeight="1">
      <c r="B115" s="28"/>
      <c r="L115" s="28"/>
    </row>
    <row r="116" spans="2:65" s="1" customFormat="1" ht="12" customHeight="1">
      <c r="B116" s="28"/>
      <c r="C116" s="23" t="s">
        <v>19</v>
      </c>
      <c r="F116" s="21" t="str">
        <f>F14</f>
        <v>Rokycany</v>
      </c>
      <c r="I116" s="23" t="s">
        <v>21</v>
      </c>
      <c r="J116" s="51" t="str">
        <f>IF(J14="","",J14)</f>
        <v>Vyplň údaj</v>
      </c>
      <c r="L116" s="28"/>
    </row>
    <row r="117" spans="2:65" s="1" customFormat="1" ht="7" customHeight="1">
      <c r="B117" s="28"/>
      <c r="L117" s="28"/>
    </row>
    <row r="118" spans="2:65" s="1" customFormat="1" ht="15.25" customHeight="1">
      <c r="B118" s="28"/>
      <c r="C118" s="23" t="s">
        <v>22</v>
      </c>
      <c r="F118" s="21" t="str">
        <f>E17</f>
        <v xml:space="preserve"> </v>
      </c>
      <c r="I118" s="23" t="s">
        <v>28</v>
      </c>
      <c r="J118" s="26" t="str">
        <f>E23</f>
        <v xml:space="preserve"> </v>
      </c>
      <c r="L118" s="28"/>
    </row>
    <row r="119" spans="2:65" s="1" customFormat="1" ht="15.25" customHeight="1">
      <c r="B119" s="28"/>
      <c r="C119" s="23" t="s">
        <v>26</v>
      </c>
      <c r="F119" s="21" t="str">
        <f>IF(E20="","",E20)</f>
        <v>Vyplň údaj</v>
      </c>
      <c r="I119" s="23" t="s">
        <v>30</v>
      </c>
      <c r="J119" s="26" t="str">
        <f>E26</f>
        <v xml:space="preserve"> </v>
      </c>
      <c r="L119" s="28"/>
    </row>
    <row r="120" spans="2:65" s="1" customFormat="1" ht="10.25" customHeight="1">
      <c r="B120" s="28"/>
      <c r="L120" s="28"/>
    </row>
    <row r="121" spans="2:65" s="10" customFormat="1" ht="29.25" customHeight="1">
      <c r="B121" s="117"/>
      <c r="C121" s="118" t="s">
        <v>180</v>
      </c>
      <c r="D121" s="119" t="s">
        <v>57</v>
      </c>
      <c r="E121" s="119" t="s">
        <v>53</v>
      </c>
      <c r="F121" s="119" t="s">
        <v>54</v>
      </c>
      <c r="G121" s="119" t="s">
        <v>181</v>
      </c>
      <c r="H121" s="119" t="s">
        <v>182</v>
      </c>
      <c r="I121" s="119" t="s">
        <v>183</v>
      </c>
      <c r="J121" s="120" t="s">
        <v>173</v>
      </c>
      <c r="K121" s="121" t="s">
        <v>184</v>
      </c>
      <c r="L121" s="117"/>
      <c r="M121" s="58" t="s">
        <v>1</v>
      </c>
      <c r="N121" s="59" t="s">
        <v>36</v>
      </c>
      <c r="O121" s="59" t="s">
        <v>185</v>
      </c>
      <c r="P121" s="59" t="s">
        <v>186</v>
      </c>
      <c r="Q121" s="59" t="s">
        <v>187</v>
      </c>
      <c r="R121" s="59" t="s">
        <v>188</v>
      </c>
      <c r="S121" s="59" t="s">
        <v>189</v>
      </c>
      <c r="T121" s="60" t="s">
        <v>190</v>
      </c>
    </row>
    <row r="122" spans="2:65" s="1" customFormat="1" ht="22.75" customHeight="1">
      <c r="B122" s="28"/>
      <c r="C122" s="63" t="s">
        <v>174</v>
      </c>
      <c r="J122" s="122">
        <f>BK122</f>
        <v>0</v>
      </c>
      <c r="L122" s="28"/>
      <c r="M122" s="61"/>
      <c r="N122" s="52"/>
      <c r="O122" s="52"/>
      <c r="P122" s="123">
        <f>P123</f>
        <v>0</v>
      </c>
      <c r="Q122" s="52"/>
      <c r="R122" s="123">
        <f>R123</f>
        <v>9.0000000000000006E-5</v>
      </c>
      <c r="S122" s="52"/>
      <c r="T122" s="124">
        <f>T123</f>
        <v>0</v>
      </c>
      <c r="AT122" s="13" t="s">
        <v>71</v>
      </c>
      <c r="AU122" s="13" t="s">
        <v>175</v>
      </c>
      <c r="BK122" s="125">
        <f>BK123</f>
        <v>0</v>
      </c>
    </row>
    <row r="123" spans="2:65" s="11" customFormat="1" ht="26" customHeight="1">
      <c r="B123" s="126"/>
      <c r="D123" s="127" t="s">
        <v>71</v>
      </c>
      <c r="E123" s="128" t="s">
        <v>483</v>
      </c>
      <c r="F123" s="128" t="s">
        <v>484</v>
      </c>
      <c r="I123" s="129"/>
      <c r="J123" s="130">
        <f>BK123</f>
        <v>0</v>
      </c>
      <c r="L123" s="126"/>
      <c r="M123" s="131"/>
      <c r="P123" s="132">
        <f>P124</f>
        <v>0</v>
      </c>
      <c r="R123" s="132">
        <f>R124</f>
        <v>9.0000000000000006E-5</v>
      </c>
      <c r="T123" s="133">
        <f>T124</f>
        <v>0</v>
      </c>
      <c r="AR123" s="127" t="s">
        <v>84</v>
      </c>
      <c r="AT123" s="134" t="s">
        <v>71</v>
      </c>
      <c r="AU123" s="134" t="s">
        <v>72</v>
      </c>
      <c r="AY123" s="127" t="s">
        <v>193</v>
      </c>
      <c r="BK123" s="135">
        <f>BK124</f>
        <v>0</v>
      </c>
    </row>
    <row r="124" spans="2:65" s="11" customFormat="1" ht="22.75" customHeight="1">
      <c r="B124" s="126"/>
      <c r="D124" s="127" t="s">
        <v>71</v>
      </c>
      <c r="E124" s="136" t="s">
        <v>1423</v>
      </c>
      <c r="F124" s="136" t="s">
        <v>1424</v>
      </c>
      <c r="I124" s="129"/>
      <c r="J124" s="137">
        <f>BK124</f>
        <v>0</v>
      </c>
      <c r="L124" s="126"/>
      <c r="M124" s="131"/>
      <c r="P124" s="132">
        <f>SUM(P125:P127)</f>
        <v>0</v>
      </c>
      <c r="R124" s="132">
        <f>SUM(R125:R127)</f>
        <v>9.0000000000000006E-5</v>
      </c>
      <c r="T124" s="133">
        <f>SUM(T125:T127)</f>
        <v>0</v>
      </c>
      <c r="AR124" s="127" t="s">
        <v>84</v>
      </c>
      <c r="AT124" s="134" t="s">
        <v>71</v>
      </c>
      <c r="AU124" s="134" t="s">
        <v>76</v>
      </c>
      <c r="AY124" s="127" t="s">
        <v>193</v>
      </c>
      <c r="BK124" s="135">
        <f>SUM(BK125:BK127)</f>
        <v>0</v>
      </c>
    </row>
    <row r="125" spans="2:65" s="1" customFormat="1" ht="16.5" customHeight="1">
      <c r="B125" s="138"/>
      <c r="C125" s="139" t="s">
        <v>76</v>
      </c>
      <c r="D125" s="139" t="s">
        <v>195</v>
      </c>
      <c r="E125" s="140" t="s">
        <v>1425</v>
      </c>
      <c r="F125" s="141" t="s">
        <v>1426</v>
      </c>
      <c r="G125" s="142" t="s">
        <v>319</v>
      </c>
      <c r="H125" s="143">
        <v>1</v>
      </c>
      <c r="I125" s="144"/>
      <c r="J125" s="145">
        <f>ROUND(I125*H125,2)</f>
        <v>0</v>
      </c>
      <c r="K125" s="146"/>
      <c r="L125" s="28"/>
      <c r="M125" s="147" t="s">
        <v>1</v>
      </c>
      <c r="N125" s="148" t="s">
        <v>38</v>
      </c>
      <c r="P125" s="149">
        <f>O125*H125</f>
        <v>0</v>
      </c>
      <c r="Q125" s="149">
        <v>3.0000000000000001E-5</v>
      </c>
      <c r="R125" s="149">
        <f>Q125*H125</f>
        <v>3.0000000000000001E-5</v>
      </c>
      <c r="S125" s="149">
        <v>0</v>
      </c>
      <c r="T125" s="150">
        <f>S125*H125</f>
        <v>0</v>
      </c>
      <c r="AR125" s="151" t="s">
        <v>98</v>
      </c>
      <c r="AT125" s="151" t="s">
        <v>195</v>
      </c>
      <c r="AU125" s="151" t="s">
        <v>84</v>
      </c>
      <c r="AY125" s="13" t="s">
        <v>193</v>
      </c>
      <c r="BE125" s="152">
        <f>IF(N125="základná",J125,0)</f>
        <v>0</v>
      </c>
      <c r="BF125" s="152">
        <f>IF(N125="znížená",J125,0)</f>
        <v>0</v>
      </c>
      <c r="BG125" s="152">
        <f>IF(N125="zákl. prenesená",J125,0)</f>
        <v>0</v>
      </c>
      <c r="BH125" s="152">
        <f>IF(N125="zníž. prenesená",J125,0)</f>
        <v>0</v>
      </c>
      <c r="BI125" s="152">
        <f>IF(N125="nulová",J125,0)</f>
        <v>0</v>
      </c>
      <c r="BJ125" s="13" t="s">
        <v>84</v>
      </c>
      <c r="BK125" s="152">
        <f>ROUND(I125*H125,2)</f>
        <v>0</v>
      </c>
      <c r="BL125" s="13" t="s">
        <v>98</v>
      </c>
      <c r="BM125" s="151" t="s">
        <v>1427</v>
      </c>
    </row>
    <row r="126" spans="2:65" s="1" customFormat="1" ht="16.5" customHeight="1">
      <c r="B126" s="138"/>
      <c r="C126" s="139" t="s">
        <v>84</v>
      </c>
      <c r="D126" s="139" t="s">
        <v>195</v>
      </c>
      <c r="E126" s="140" t="s">
        <v>1428</v>
      </c>
      <c r="F126" s="141" t="s">
        <v>1429</v>
      </c>
      <c r="G126" s="142" t="s">
        <v>1430</v>
      </c>
      <c r="H126" s="143">
        <v>1</v>
      </c>
      <c r="I126" s="144"/>
      <c r="J126" s="145">
        <f>ROUND(I126*H126,2)</f>
        <v>0</v>
      </c>
      <c r="K126" s="146"/>
      <c r="L126" s="28"/>
      <c r="M126" s="147" t="s">
        <v>1</v>
      </c>
      <c r="N126" s="148" t="s">
        <v>38</v>
      </c>
      <c r="P126" s="149">
        <f>O126*H126</f>
        <v>0</v>
      </c>
      <c r="Q126" s="149">
        <v>3.0000000000000001E-5</v>
      </c>
      <c r="R126" s="149">
        <f>Q126*H126</f>
        <v>3.0000000000000001E-5</v>
      </c>
      <c r="S126" s="149">
        <v>0</v>
      </c>
      <c r="T126" s="150">
        <f>S126*H126</f>
        <v>0</v>
      </c>
      <c r="AR126" s="151" t="s">
        <v>98</v>
      </c>
      <c r="AT126" s="151" t="s">
        <v>195</v>
      </c>
      <c r="AU126" s="151" t="s">
        <v>84</v>
      </c>
      <c r="AY126" s="13" t="s">
        <v>193</v>
      </c>
      <c r="BE126" s="152">
        <f>IF(N126="základná",J126,0)</f>
        <v>0</v>
      </c>
      <c r="BF126" s="152">
        <f>IF(N126="znížená",J126,0)</f>
        <v>0</v>
      </c>
      <c r="BG126" s="152">
        <f>IF(N126="zákl. prenesená",J126,0)</f>
        <v>0</v>
      </c>
      <c r="BH126" s="152">
        <f>IF(N126="zníž. prenesená",J126,0)</f>
        <v>0</v>
      </c>
      <c r="BI126" s="152">
        <f>IF(N126="nulová",J126,0)</f>
        <v>0</v>
      </c>
      <c r="BJ126" s="13" t="s">
        <v>84</v>
      </c>
      <c r="BK126" s="152">
        <f>ROUND(I126*H126,2)</f>
        <v>0</v>
      </c>
      <c r="BL126" s="13" t="s">
        <v>98</v>
      </c>
      <c r="BM126" s="151" t="s">
        <v>1431</v>
      </c>
    </row>
    <row r="127" spans="2:65" s="1" customFormat="1" ht="24.25" customHeight="1">
      <c r="B127" s="138"/>
      <c r="C127" s="139" t="s">
        <v>106</v>
      </c>
      <c r="D127" s="139" t="s">
        <v>195</v>
      </c>
      <c r="E127" s="140" t="s">
        <v>1432</v>
      </c>
      <c r="F127" s="141" t="s">
        <v>1433</v>
      </c>
      <c r="G127" s="142" t="s">
        <v>1430</v>
      </c>
      <c r="H127" s="143">
        <v>1</v>
      </c>
      <c r="I127" s="144"/>
      <c r="J127" s="145">
        <f>ROUND(I127*H127,2)</f>
        <v>0</v>
      </c>
      <c r="K127" s="146"/>
      <c r="L127" s="28"/>
      <c r="M127" s="164" t="s">
        <v>1</v>
      </c>
      <c r="N127" s="165" t="s">
        <v>38</v>
      </c>
      <c r="O127" s="166"/>
      <c r="P127" s="167">
        <f>O127*H127</f>
        <v>0</v>
      </c>
      <c r="Q127" s="167">
        <v>3.0000000000000001E-5</v>
      </c>
      <c r="R127" s="167">
        <f>Q127*H127</f>
        <v>3.0000000000000001E-5</v>
      </c>
      <c r="S127" s="167">
        <v>0</v>
      </c>
      <c r="T127" s="168">
        <f>S127*H127</f>
        <v>0</v>
      </c>
      <c r="AR127" s="151" t="s">
        <v>98</v>
      </c>
      <c r="AT127" s="151" t="s">
        <v>195</v>
      </c>
      <c r="AU127" s="151" t="s">
        <v>84</v>
      </c>
      <c r="AY127" s="13" t="s">
        <v>193</v>
      </c>
      <c r="BE127" s="152">
        <f>IF(N127="základná",J127,0)</f>
        <v>0</v>
      </c>
      <c r="BF127" s="152">
        <f>IF(N127="znížená",J127,0)</f>
        <v>0</v>
      </c>
      <c r="BG127" s="152">
        <f>IF(N127="zákl. prenesená",J127,0)</f>
        <v>0</v>
      </c>
      <c r="BH127" s="152">
        <f>IF(N127="zníž. prenesená",J127,0)</f>
        <v>0</v>
      </c>
      <c r="BI127" s="152">
        <f>IF(N127="nulová",J127,0)</f>
        <v>0</v>
      </c>
      <c r="BJ127" s="13" t="s">
        <v>84</v>
      </c>
      <c r="BK127" s="152">
        <f>ROUND(I127*H127,2)</f>
        <v>0</v>
      </c>
      <c r="BL127" s="13" t="s">
        <v>98</v>
      </c>
      <c r="BM127" s="151" t="s">
        <v>1434</v>
      </c>
    </row>
    <row r="128" spans="2:65" s="1" customFormat="1" ht="7" customHeight="1">
      <c r="B128" s="43"/>
      <c r="C128" s="44"/>
      <c r="D128" s="44"/>
      <c r="E128" s="44"/>
      <c r="F128" s="44"/>
      <c r="G128" s="44"/>
      <c r="H128" s="44"/>
      <c r="I128" s="44"/>
      <c r="J128" s="44"/>
      <c r="K128" s="44"/>
      <c r="L128" s="28"/>
    </row>
  </sheetData>
  <autoFilter ref="C121:K127" xr:uid="{00000000-0009-0000-0000-000006000000}"/>
  <mergeCells count="12">
    <mergeCell ref="E114:H114"/>
    <mergeCell ref="L2:V2"/>
    <mergeCell ref="E85:H85"/>
    <mergeCell ref="E87:H87"/>
    <mergeCell ref="E89:H89"/>
    <mergeCell ref="E110:H110"/>
    <mergeCell ref="E112:H112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2:BM131"/>
  <sheetViews>
    <sheetView showGridLines="0" workbookViewId="0">
      <selection activeCell="AD49" sqref="AD49"/>
    </sheetView>
  </sheetViews>
  <sheetFormatPr baseColWidth="10" defaultRowHeight="11"/>
  <cols>
    <col min="1" max="1" width="8.25" customWidth="1"/>
    <col min="2" max="2" width="1.25" customWidth="1"/>
    <col min="3" max="4" width="4.25" customWidth="1"/>
    <col min="5" max="5" width="17.25" customWidth="1"/>
    <col min="6" max="6" width="50.75" customWidth="1"/>
    <col min="7" max="7" width="7.5" customWidth="1"/>
    <col min="8" max="8" width="14" customWidth="1"/>
    <col min="9" max="9" width="15.75" customWidth="1"/>
    <col min="10" max="10" width="22.25" customWidth="1"/>
    <col min="11" max="11" width="22.25" hidden="1" customWidth="1"/>
    <col min="12" max="12" width="9.25" customWidth="1"/>
    <col min="13" max="13" width="10.75" hidden="1" customWidth="1"/>
    <col min="14" max="14" width="9.25" hidden="1"/>
    <col min="15" max="20" width="14.25" hidden="1" customWidth="1"/>
    <col min="21" max="21" width="16.25" hidden="1" customWidth="1"/>
    <col min="22" max="22" width="12.25" customWidth="1"/>
    <col min="23" max="23" width="16.25" customWidth="1"/>
    <col min="24" max="24" width="12.25" customWidth="1"/>
    <col min="25" max="25" width="15" customWidth="1"/>
    <col min="26" max="26" width="11" customWidth="1"/>
    <col min="27" max="27" width="15" customWidth="1"/>
    <col min="28" max="28" width="16.25" customWidth="1"/>
    <col min="29" max="29" width="11" customWidth="1"/>
    <col min="30" max="30" width="15" customWidth="1"/>
    <col min="31" max="31" width="16.25" customWidth="1"/>
    <col min="44" max="65" width="9.25" hidden="1"/>
  </cols>
  <sheetData>
    <row r="2" spans="2:46" ht="37" customHeight="1">
      <c r="L2" s="210" t="s">
        <v>5</v>
      </c>
      <c r="M2" s="211"/>
      <c r="N2" s="211"/>
      <c r="O2" s="211"/>
      <c r="P2" s="211"/>
      <c r="Q2" s="211"/>
      <c r="R2" s="211"/>
      <c r="S2" s="211"/>
      <c r="T2" s="211"/>
      <c r="U2" s="211"/>
      <c r="V2" s="211"/>
      <c r="AT2" s="13" t="s">
        <v>103</v>
      </c>
    </row>
    <row r="3" spans="2:46" ht="7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72</v>
      </c>
    </row>
    <row r="4" spans="2:46" ht="25" customHeight="1">
      <c r="B4" s="16"/>
      <c r="D4" s="17" t="s">
        <v>166</v>
      </c>
      <c r="L4" s="16"/>
      <c r="M4" s="92" t="s">
        <v>9</v>
      </c>
      <c r="AT4" s="13" t="s">
        <v>3</v>
      </c>
    </row>
    <row r="5" spans="2:46" ht="7" customHeight="1">
      <c r="B5" s="16"/>
      <c r="L5" s="16"/>
    </row>
    <row r="6" spans="2:46" ht="12" customHeight="1">
      <c r="B6" s="16"/>
      <c r="D6" s="23" t="s">
        <v>15</v>
      </c>
      <c r="L6" s="16"/>
    </row>
    <row r="7" spans="2:46" ht="16.5" customHeight="1">
      <c r="B7" s="16"/>
      <c r="E7" s="231" t="str">
        <f>'Rekapitulácia stavby'!K6</f>
        <v>Rokycany - Infraštruktúra, 100 Zásobovanie vodou</v>
      </c>
      <c r="F7" s="232"/>
      <c r="G7" s="232"/>
      <c r="H7" s="232"/>
      <c r="L7" s="16"/>
    </row>
    <row r="8" spans="2:46" ht="12" customHeight="1">
      <c r="B8" s="16"/>
      <c r="D8" s="23" t="s">
        <v>167</v>
      </c>
      <c r="L8" s="16"/>
    </row>
    <row r="9" spans="2:46" s="1" customFormat="1" ht="16.5" customHeight="1">
      <c r="B9" s="28"/>
      <c r="E9" s="231" t="s">
        <v>168</v>
      </c>
      <c r="F9" s="230"/>
      <c r="G9" s="230"/>
      <c r="H9" s="230"/>
      <c r="L9" s="28"/>
    </row>
    <row r="10" spans="2:46" s="1" customFormat="1" ht="12" customHeight="1">
      <c r="B10" s="28"/>
      <c r="D10" s="23" t="s">
        <v>169</v>
      </c>
      <c r="L10" s="28"/>
    </row>
    <row r="11" spans="2:46" s="1" customFormat="1" ht="16.5" customHeight="1">
      <c r="B11" s="28"/>
      <c r="E11" s="187" t="s">
        <v>1435</v>
      </c>
      <c r="F11" s="230"/>
      <c r="G11" s="230"/>
      <c r="H11" s="230"/>
      <c r="L11" s="28"/>
    </row>
    <row r="12" spans="2:46" s="1" customFormat="1">
      <c r="B12" s="28"/>
      <c r="L12" s="28"/>
    </row>
    <row r="13" spans="2:46" s="1" customFormat="1" ht="12" customHeight="1">
      <c r="B13" s="28"/>
      <c r="D13" s="23" t="s">
        <v>17</v>
      </c>
      <c r="F13" s="21" t="s">
        <v>1</v>
      </c>
      <c r="I13" s="23" t="s">
        <v>18</v>
      </c>
      <c r="J13" s="21" t="s">
        <v>1</v>
      </c>
      <c r="L13" s="28"/>
    </row>
    <row r="14" spans="2:46" s="1" customFormat="1" ht="12" customHeight="1">
      <c r="B14" s="28"/>
      <c r="D14" s="23" t="s">
        <v>19</v>
      </c>
      <c r="F14" s="21" t="s">
        <v>20</v>
      </c>
      <c r="I14" s="23" t="s">
        <v>21</v>
      </c>
      <c r="J14" s="51" t="str">
        <f>'Rekapitulácia stavby'!AN8</f>
        <v>Vyplň údaj</v>
      </c>
      <c r="L14" s="28"/>
    </row>
    <row r="15" spans="2:46" s="1" customFormat="1" ht="10.75" customHeight="1">
      <c r="B15" s="28"/>
      <c r="L15" s="28"/>
    </row>
    <row r="16" spans="2:46" s="1" customFormat="1" ht="12" customHeight="1">
      <c r="B16" s="28"/>
      <c r="D16" s="23" t="s">
        <v>22</v>
      </c>
      <c r="I16" s="23" t="s">
        <v>23</v>
      </c>
      <c r="J16" s="21" t="str">
        <f>IF('Rekapitulácia stavby'!AN10="","",'Rekapitulácia stavby'!AN10)</f>
        <v/>
      </c>
      <c r="L16" s="28"/>
    </row>
    <row r="17" spans="2:12" s="1" customFormat="1" ht="18" customHeight="1">
      <c r="B17" s="28"/>
      <c r="E17" s="21" t="str">
        <f>IF('Rekapitulácia stavby'!E11="","",'Rekapitulácia stavby'!E11)</f>
        <v xml:space="preserve"> </v>
      </c>
      <c r="I17" s="23" t="s">
        <v>25</v>
      </c>
      <c r="J17" s="21" t="str">
        <f>IF('Rekapitulácia stavby'!AN11="","",'Rekapitulácia stavby'!AN11)</f>
        <v/>
      </c>
      <c r="L17" s="28"/>
    </row>
    <row r="18" spans="2:12" s="1" customFormat="1" ht="7" customHeight="1">
      <c r="B18" s="28"/>
      <c r="L18" s="28"/>
    </row>
    <row r="19" spans="2:12" s="1" customFormat="1" ht="12" customHeight="1">
      <c r="B19" s="28"/>
      <c r="D19" s="23" t="s">
        <v>26</v>
      </c>
      <c r="I19" s="23" t="s">
        <v>23</v>
      </c>
      <c r="J19" s="179" t="str">
        <f>'Rekapitulácia stavby'!AN13</f>
        <v>Vyplň údaj</v>
      </c>
      <c r="L19" s="28"/>
    </row>
    <row r="20" spans="2:12" s="1" customFormat="1" ht="18" customHeight="1">
      <c r="B20" s="28"/>
      <c r="E20" s="233" t="str">
        <f>'Rekapitulácia stavby'!E14</f>
        <v>Vyplň údaj</v>
      </c>
      <c r="F20" s="215"/>
      <c r="G20" s="215"/>
      <c r="H20" s="215"/>
      <c r="I20" s="23" t="s">
        <v>25</v>
      </c>
      <c r="J20" s="179" t="str">
        <f>'Rekapitulácia stavby'!AN14</f>
        <v>Vyplň údaj</v>
      </c>
      <c r="L20" s="28"/>
    </row>
    <row r="21" spans="2:12" s="1" customFormat="1" ht="7" customHeight="1">
      <c r="B21" s="28"/>
      <c r="L21" s="28"/>
    </row>
    <row r="22" spans="2:12" s="1" customFormat="1" ht="12" customHeight="1">
      <c r="B22" s="28"/>
      <c r="D22" s="23" t="s">
        <v>28</v>
      </c>
      <c r="I22" s="23" t="s">
        <v>23</v>
      </c>
      <c r="J22" s="21" t="str">
        <f>IF('Rekapitulácia stavby'!AN16="","",'Rekapitulácia stavby'!AN16)</f>
        <v/>
      </c>
      <c r="L22" s="28"/>
    </row>
    <row r="23" spans="2:12" s="1" customFormat="1" ht="18" customHeight="1">
      <c r="B23" s="28"/>
      <c r="E23" s="21" t="str">
        <f>IF('Rekapitulácia stavby'!E17="","",'Rekapitulácia stavby'!E17)</f>
        <v xml:space="preserve"> </v>
      </c>
      <c r="I23" s="23" t="s">
        <v>25</v>
      </c>
      <c r="J23" s="21" t="str">
        <f>IF('Rekapitulácia stavby'!AN17="","",'Rekapitulácia stavby'!AN17)</f>
        <v/>
      </c>
      <c r="L23" s="28"/>
    </row>
    <row r="24" spans="2:12" s="1" customFormat="1" ht="7" customHeight="1">
      <c r="B24" s="28"/>
      <c r="L24" s="28"/>
    </row>
    <row r="25" spans="2:12" s="1" customFormat="1" ht="12" customHeight="1">
      <c r="B25" s="28"/>
      <c r="D25" s="23" t="s">
        <v>30</v>
      </c>
      <c r="I25" s="23" t="s">
        <v>23</v>
      </c>
      <c r="J25" s="21" t="str">
        <f>IF('Rekapitulácia stavby'!AN19="","",'Rekapitulácia stavby'!AN19)</f>
        <v/>
      </c>
      <c r="L25" s="28"/>
    </row>
    <row r="26" spans="2:12" s="1" customFormat="1" ht="18" customHeight="1">
      <c r="B26" s="28"/>
      <c r="E26" s="21" t="str">
        <f>IF('Rekapitulácia stavby'!E20="","",'Rekapitulácia stavby'!E20)</f>
        <v xml:space="preserve"> </v>
      </c>
      <c r="I26" s="23" t="s">
        <v>25</v>
      </c>
      <c r="J26" s="21" t="str">
        <f>IF('Rekapitulácia stavby'!AN20="","",'Rekapitulácia stavby'!AN20)</f>
        <v/>
      </c>
      <c r="L26" s="28"/>
    </row>
    <row r="27" spans="2:12" s="1" customFormat="1" ht="7" customHeight="1">
      <c r="B27" s="28"/>
      <c r="L27" s="28"/>
    </row>
    <row r="28" spans="2:12" s="1" customFormat="1" ht="12" customHeight="1">
      <c r="B28" s="28"/>
      <c r="D28" s="23" t="s">
        <v>31</v>
      </c>
      <c r="L28" s="28"/>
    </row>
    <row r="29" spans="2:12" s="7" customFormat="1" ht="16.5" customHeight="1">
      <c r="B29" s="93"/>
      <c r="E29" s="219" t="s">
        <v>1</v>
      </c>
      <c r="F29" s="219"/>
      <c r="G29" s="219"/>
      <c r="H29" s="219"/>
      <c r="L29" s="93"/>
    </row>
    <row r="30" spans="2:12" s="1" customFormat="1" ht="7" customHeight="1">
      <c r="B30" s="28"/>
      <c r="L30" s="28"/>
    </row>
    <row r="31" spans="2:12" s="1" customFormat="1" ht="7" customHeight="1">
      <c r="B31" s="28"/>
      <c r="D31" s="52"/>
      <c r="E31" s="52"/>
      <c r="F31" s="52"/>
      <c r="G31" s="52"/>
      <c r="H31" s="52"/>
      <c r="I31" s="52"/>
      <c r="J31" s="52"/>
      <c r="K31" s="52"/>
      <c r="L31" s="28"/>
    </row>
    <row r="32" spans="2:12" s="1" customFormat="1" ht="25.5" customHeight="1">
      <c r="B32" s="28"/>
      <c r="D32" s="94" t="s">
        <v>32</v>
      </c>
      <c r="J32" s="65">
        <f>ROUND(J123, 2)</f>
        <v>0</v>
      </c>
      <c r="L32" s="28"/>
    </row>
    <row r="33" spans="2:12" s="1" customFormat="1" ht="7" customHeight="1">
      <c r="B33" s="28"/>
      <c r="D33" s="52"/>
      <c r="E33" s="52"/>
      <c r="F33" s="52"/>
      <c r="G33" s="52"/>
      <c r="H33" s="52"/>
      <c r="I33" s="52"/>
      <c r="J33" s="52"/>
      <c r="K33" s="52"/>
      <c r="L33" s="28"/>
    </row>
    <row r="34" spans="2:12" s="1" customFormat="1" ht="14.5" customHeight="1">
      <c r="B34" s="28"/>
      <c r="F34" s="31" t="s">
        <v>34</v>
      </c>
      <c r="I34" s="31" t="s">
        <v>33</v>
      </c>
      <c r="J34" s="31" t="s">
        <v>35</v>
      </c>
      <c r="L34" s="28"/>
    </row>
    <row r="35" spans="2:12" s="1" customFormat="1" ht="14.5" customHeight="1">
      <c r="B35" s="28"/>
      <c r="D35" s="54" t="s">
        <v>36</v>
      </c>
      <c r="E35" s="33" t="s">
        <v>37</v>
      </c>
      <c r="F35" s="95">
        <f>ROUND((SUM(BE123:BE130)),  2)</f>
        <v>0</v>
      </c>
      <c r="G35" s="96"/>
      <c r="H35" s="96"/>
      <c r="I35" s="97">
        <v>0.23</v>
      </c>
      <c r="J35" s="95">
        <f>ROUND(((SUM(BE123:BE130))*I35),  2)</f>
        <v>0</v>
      </c>
      <c r="L35" s="28"/>
    </row>
    <row r="36" spans="2:12" s="1" customFormat="1" ht="14.5" customHeight="1">
      <c r="B36" s="28"/>
      <c r="E36" s="33" t="s">
        <v>38</v>
      </c>
      <c r="F36" s="85">
        <f>ROUND((SUM(BF123:BF130)),  2)</f>
        <v>0</v>
      </c>
      <c r="I36" s="178">
        <v>0.23</v>
      </c>
      <c r="J36" s="85">
        <f>ROUND(((SUM(BF123:BF130))*I36),  2)</f>
        <v>0</v>
      </c>
      <c r="L36" s="28"/>
    </row>
    <row r="37" spans="2:12" s="1" customFormat="1" ht="14.5" customHeight="1">
      <c r="B37" s="28"/>
      <c r="E37" s="23" t="s">
        <v>39</v>
      </c>
      <c r="F37" s="85">
        <f>ROUND((SUM(BG123:BG130)),  2)</f>
        <v>0</v>
      </c>
      <c r="I37" s="178">
        <v>0.23</v>
      </c>
      <c r="J37" s="85">
        <f>0</f>
        <v>0</v>
      </c>
      <c r="L37" s="28"/>
    </row>
    <row r="38" spans="2:12" s="1" customFormat="1" ht="14.5" customHeight="1">
      <c r="B38" s="28"/>
      <c r="E38" s="23" t="s">
        <v>40</v>
      </c>
      <c r="F38" s="85">
        <f>ROUND((SUM(BH123:BH130)),  2)</f>
        <v>0</v>
      </c>
      <c r="I38" s="178">
        <v>0.23</v>
      </c>
      <c r="J38" s="85">
        <f>0</f>
        <v>0</v>
      </c>
      <c r="L38" s="28"/>
    </row>
    <row r="39" spans="2:12" s="1" customFormat="1" ht="14.5" customHeight="1">
      <c r="B39" s="28"/>
      <c r="E39" s="33" t="s">
        <v>41</v>
      </c>
      <c r="F39" s="95">
        <f>ROUND((SUM(BI123:BI130)),  2)</f>
        <v>0</v>
      </c>
      <c r="G39" s="96"/>
      <c r="H39" s="96"/>
      <c r="I39" s="97">
        <v>0</v>
      </c>
      <c r="J39" s="95">
        <f>0</f>
        <v>0</v>
      </c>
      <c r="L39" s="28"/>
    </row>
    <row r="40" spans="2:12" s="1" customFormat="1" ht="7" customHeight="1">
      <c r="B40" s="28"/>
      <c r="L40" s="28"/>
    </row>
    <row r="41" spans="2:12" s="1" customFormat="1" ht="25.5" customHeight="1">
      <c r="B41" s="28"/>
      <c r="C41" s="98"/>
      <c r="D41" s="99" t="s">
        <v>42</v>
      </c>
      <c r="E41" s="56"/>
      <c r="F41" s="56"/>
      <c r="G41" s="100" t="s">
        <v>43</v>
      </c>
      <c r="H41" s="101" t="s">
        <v>44</v>
      </c>
      <c r="I41" s="56"/>
      <c r="J41" s="102">
        <f>SUM(J32:J39)</f>
        <v>0</v>
      </c>
      <c r="K41" s="103"/>
      <c r="L41" s="28"/>
    </row>
    <row r="42" spans="2:12" s="1" customFormat="1" ht="14.5" customHeight="1">
      <c r="B42" s="28"/>
      <c r="L42" s="28"/>
    </row>
    <row r="43" spans="2:12" ht="14.5" customHeight="1">
      <c r="B43" s="16"/>
      <c r="L43" s="16"/>
    </row>
    <row r="44" spans="2:12" ht="14.5" customHeight="1">
      <c r="B44" s="16"/>
      <c r="L44" s="16"/>
    </row>
    <row r="45" spans="2:12" ht="14.5" customHeight="1">
      <c r="B45" s="16"/>
      <c r="L45" s="16"/>
    </row>
    <row r="46" spans="2:12" ht="14.5" customHeight="1">
      <c r="B46" s="16"/>
      <c r="L46" s="16"/>
    </row>
    <row r="47" spans="2:12" ht="14.5" customHeight="1">
      <c r="B47" s="16"/>
      <c r="L47" s="16"/>
    </row>
    <row r="48" spans="2:12" ht="14.5" customHeight="1">
      <c r="B48" s="16"/>
      <c r="L48" s="16"/>
    </row>
    <row r="49" spans="2:12" ht="14.5" customHeight="1">
      <c r="B49" s="16"/>
      <c r="L49" s="16"/>
    </row>
    <row r="50" spans="2:12" s="1" customFormat="1" ht="14.5" customHeight="1">
      <c r="B50" s="28"/>
      <c r="D50" s="40" t="s">
        <v>45</v>
      </c>
      <c r="E50" s="41"/>
      <c r="F50" s="41"/>
      <c r="G50" s="40" t="s">
        <v>46</v>
      </c>
      <c r="H50" s="41"/>
      <c r="I50" s="41"/>
      <c r="J50" s="41"/>
      <c r="K50" s="41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3">
      <c r="B61" s="28"/>
      <c r="D61" s="42" t="s">
        <v>47</v>
      </c>
      <c r="E61" s="30"/>
      <c r="F61" s="104" t="s">
        <v>48</v>
      </c>
      <c r="G61" s="42" t="s">
        <v>47</v>
      </c>
      <c r="H61" s="30"/>
      <c r="I61" s="30"/>
      <c r="J61" s="105" t="s">
        <v>48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3">
      <c r="B65" s="28"/>
      <c r="D65" s="40" t="s">
        <v>49</v>
      </c>
      <c r="E65" s="41"/>
      <c r="F65" s="41"/>
      <c r="G65" s="40" t="s">
        <v>50</v>
      </c>
      <c r="H65" s="41"/>
      <c r="I65" s="41"/>
      <c r="J65" s="41"/>
      <c r="K65" s="41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3">
      <c r="B76" s="28"/>
      <c r="D76" s="42" t="s">
        <v>47</v>
      </c>
      <c r="E76" s="30"/>
      <c r="F76" s="104" t="s">
        <v>48</v>
      </c>
      <c r="G76" s="42" t="s">
        <v>47</v>
      </c>
      <c r="H76" s="30"/>
      <c r="I76" s="30"/>
      <c r="J76" s="105" t="s">
        <v>48</v>
      </c>
      <c r="K76" s="30"/>
      <c r="L76" s="28"/>
    </row>
    <row r="77" spans="2:12" s="1" customFormat="1" ht="14.5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28"/>
    </row>
    <row r="81" spans="2:12" s="1" customFormat="1" ht="7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28"/>
    </row>
    <row r="82" spans="2:12" s="1" customFormat="1" ht="25" customHeight="1">
      <c r="B82" s="28"/>
      <c r="C82" s="17" t="s">
        <v>171</v>
      </c>
      <c r="L82" s="28"/>
    </row>
    <row r="83" spans="2:12" s="1" customFormat="1" ht="7" customHeight="1">
      <c r="B83" s="28"/>
      <c r="L83" s="28"/>
    </row>
    <row r="84" spans="2:12" s="1" customFormat="1" ht="12" customHeight="1">
      <c r="B84" s="28"/>
      <c r="C84" s="23" t="s">
        <v>15</v>
      </c>
      <c r="L84" s="28"/>
    </row>
    <row r="85" spans="2:12" s="1" customFormat="1" ht="16.5" customHeight="1">
      <c r="B85" s="28"/>
      <c r="E85" s="231" t="str">
        <f>E7</f>
        <v>Rokycany - Infraštruktúra, 100 Zásobovanie vodou</v>
      </c>
      <c r="F85" s="232"/>
      <c r="G85" s="232"/>
      <c r="H85" s="232"/>
      <c r="L85" s="28"/>
    </row>
    <row r="86" spans="2:12" ht="12" customHeight="1">
      <c r="B86" s="16"/>
      <c r="C86" s="23" t="s">
        <v>167</v>
      </c>
      <c r="L86" s="16"/>
    </row>
    <row r="87" spans="2:12" s="1" customFormat="1" ht="16.5" customHeight="1">
      <c r="B87" s="28"/>
      <c r="E87" s="231" t="s">
        <v>168</v>
      </c>
      <c r="F87" s="230"/>
      <c r="G87" s="230"/>
      <c r="H87" s="230"/>
      <c r="L87" s="28"/>
    </row>
    <row r="88" spans="2:12" s="1" customFormat="1" ht="12" customHeight="1">
      <c r="B88" s="28"/>
      <c r="C88" s="23" t="s">
        <v>169</v>
      </c>
      <c r="L88" s="28"/>
    </row>
    <row r="89" spans="2:12" s="1" customFormat="1" ht="16.5" customHeight="1">
      <c r="B89" s="28"/>
      <c r="E89" s="187" t="str">
        <f>E11</f>
        <v>17 - Telemetria</v>
      </c>
      <c r="F89" s="230"/>
      <c r="G89" s="230"/>
      <c r="H89" s="230"/>
      <c r="L89" s="28"/>
    </row>
    <row r="90" spans="2:12" s="1" customFormat="1" ht="7" customHeight="1">
      <c r="B90" s="28"/>
      <c r="L90" s="28"/>
    </row>
    <row r="91" spans="2:12" s="1" customFormat="1" ht="12" customHeight="1">
      <c r="B91" s="28"/>
      <c r="C91" s="23" t="s">
        <v>19</v>
      </c>
      <c r="F91" s="21" t="str">
        <f>F14</f>
        <v>Rokycany</v>
      </c>
      <c r="I91" s="23" t="s">
        <v>21</v>
      </c>
      <c r="J91" s="51" t="str">
        <f>IF(J14="","",J14)</f>
        <v>Vyplň údaj</v>
      </c>
      <c r="L91" s="28"/>
    </row>
    <row r="92" spans="2:12" s="1" customFormat="1" ht="7" customHeight="1">
      <c r="B92" s="28"/>
      <c r="L92" s="28"/>
    </row>
    <row r="93" spans="2:12" s="1" customFormat="1" ht="15.25" customHeight="1">
      <c r="B93" s="28"/>
      <c r="C93" s="23" t="s">
        <v>22</v>
      </c>
      <c r="F93" s="21" t="str">
        <f>E17</f>
        <v xml:space="preserve"> </v>
      </c>
      <c r="I93" s="23" t="s">
        <v>28</v>
      </c>
      <c r="J93" s="26" t="str">
        <f>E23</f>
        <v xml:space="preserve"> </v>
      </c>
      <c r="L93" s="28"/>
    </row>
    <row r="94" spans="2:12" s="1" customFormat="1" ht="15.25" customHeight="1">
      <c r="B94" s="28"/>
      <c r="C94" s="23" t="s">
        <v>26</v>
      </c>
      <c r="F94" s="21" t="str">
        <f>IF(E20="","",E20)</f>
        <v>Vyplň údaj</v>
      </c>
      <c r="I94" s="23" t="s">
        <v>30</v>
      </c>
      <c r="J94" s="26" t="str">
        <f>E26</f>
        <v xml:space="preserve"> </v>
      </c>
      <c r="L94" s="28"/>
    </row>
    <row r="95" spans="2:12" s="1" customFormat="1" ht="10.25" customHeight="1">
      <c r="B95" s="28"/>
      <c r="L95" s="28"/>
    </row>
    <row r="96" spans="2:12" s="1" customFormat="1" ht="29.25" customHeight="1">
      <c r="B96" s="28"/>
      <c r="C96" s="106" t="s">
        <v>172</v>
      </c>
      <c r="D96" s="98"/>
      <c r="E96" s="98"/>
      <c r="F96" s="98"/>
      <c r="G96" s="98"/>
      <c r="H96" s="98"/>
      <c r="I96" s="98"/>
      <c r="J96" s="107" t="s">
        <v>173</v>
      </c>
      <c r="K96" s="98"/>
      <c r="L96" s="28"/>
    </row>
    <row r="97" spans="2:47" s="1" customFormat="1" ht="10.25" customHeight="1">
      <c r="B97" s="28"/>
      <c r="L97" s="28"/>
    </row>
    <row r="98" spans="2:47" s="1" customFormat="1" ht="22.75" customHeight="1">
      <c r="B98" s="28"/>
      <c r="C98" s="108" t="s">
        <v>174</v>
      </c>
      <c r="J98" s="65">
        <f>J123</f>
        <v>0</v>
      </c>
      <c r="L98" s="28"/>
      <c r="AU98" s="13" t="s">
        <v>175</v>
      </c>
    </row>
    <row r="99" spans="2:47" s="8" customFormat="1" ht="25" customHeight="1">
      <c r="B99" s="109"/>
      <c r="D99" s="110" t="s">
        <v>959</v>
      </c>
      <c r="E99" s="111"/>
      <c r="F99" s="111"/>
      <c r="G99" s="111"/>
      <c r="H99" s="111"/>
      <c r="I99" s="111"/>
      <c r="J99" s="112">
        <f>J124</f>
        <v>0</v>
      </c>
      <c r="L99" s="109"/>
    </row>
    <row r="100" spans="2:47" s="9" customFormat="1" ht="20" customHeight="1">
      <c r="B100" s="113"/>
      <c r="D100" s="114" t="s">
        <v>1436</v>
      </c>
      <c r="E100" s="115"/>
      <c r="F100" s="115"/>
      <c r="G100" s="115"/>
      <c r="H100" s="115"/>
      <c r="I100" s="115"/>
      <c r="J100" s="116">
        <f>J125</f>
        <v>0</v>
      </c>
      <c r="L100" s="113"/>
    </row>
    <row r="101" spans="2:47" s="9" customFormat="1" ht="20" customHeight="1">
      <c r="B101" s="113"/>
      <c r="D101" s="114" t="s">
        <v>1437</v>
      </c>
      <c r="E101" s="115"/>
      <c r="F101" s="115"/>
      <c r="G101" s="115"/>
      <c r="H101" s="115"/>
      <c r="I101" s="115"/>
      <c r="J101" s="116">
        <f>J127</f>
        <v>0</v>
      </c>
      <c r="L101" s="113"/>
    </row>
    <row r="102" spans="2:47" s="1" customFormat="1" ht="21.75" customHeight="1">
      <c r="B102" s="28"/>
      <c r="L102" s="28"/>
    </row>
    <row r="103" spans="2:47" s="1" customFormat="1" ht="7" customHeight="1">
      <c r="B103" s="43"/>
      <c r="C103" s="44"/>
      <c r="D103" s="44"/>
      <c r="E103" s="44"/>
      <c r="F103" s="44"/>
      <c r="G103" s="44"/>
      <c r="H103" s="44"/>
      <c r="I103" s="44"/>
      <c r="J103" s="44"/>
      <c r="K103" s="44"/>
      <c r="L103" s="28"/>
    </row>
    <row r="107" spans="2:47" s="1" customFormat="1" ht="7" customHeight="1">
      <c r="B107" s="45"/>
      <c r="C107" s="46"/>
      <c r="D107" s="46"/>
      <c r="E107" s="46"/>
      <c r="F107" s="46"/>
      <c r="G107" s="46"/>
      <c r="H107" s="46"/>
      <c r="I107" s="46"/>
      <c r="J107" s="46"/>
      <c r="K107" s="46"/>
      <c r="L107" s="28"/>
    </row>
    <row r="108" spans="2:47" s="1" customFormat="1" ht="25" customHeight="1">
      <c r="B108" s="28"/>
      <c r="C108" s="17" t="s">
        <v>179</v>
      </c>
      <c r="L108" s="28"/>
    </row>
    <row r="109" spans="2:47" s="1" customFormat="1" ht="7" customHeight="1">
      <c r="B109" s="28"/>
      <c r="L109" s="28"/>
    </row>
    <row r="110" spans="2:47" s="1" customFormat="1" ht="12" customHeight="1">
      <c r="B110" s="28"/>
      <c r="C110" s="23" t="s">
        <v>15</v>
      </c>
      <c r="L110" s="28"/>
    </row>
    <row r="111" spans="2:47" s="1" customFormat="1" ht="16.5" customHeight="1">
      <c r="B111" s="28"/>
      <c r="E111" s="231" t="str">
        <f>E7</f>
        <v>Rokycany - Infraštruktúra, 100 Zásobovanie vodou</v>
      </c>
      <c r="F111" s="232"/>
      <c r="G111" s="232"/>
      <c r="H111" s="232"/>
      <c r="L111" s="28"/>
    </row>
    <row r="112" spans="2:47" ht="12" customHeight="1">
      <c r="B112" s="16"/>
      <c r="C112" s="23" t="s">
        <v>167</v>
      </c>
      <c r="L112" s="16"/>
    </row>
    <row r="113" spans="2:65" s="1" customFormat="1" ht="16.5" customHeight="1">
      <c r="B113" s="28"/>
      <c r="E113" s="231" t="s">
        <v>168</v>
      </c>
      <c r="F113" s="230"/>
      <c r="G113" s="230"/>
      <c r="H113" s="230"/>
      <c r="L113" s="28"/>
    </row>
    <row r="114" spans="2:65" s="1" customFormat="1" ht="12" customHeight="1">
      <c r="B114" s="28"/>
      <c r="C114" s="23" t="s">
        <v>169</v>
      </c>
      <c r="L114" s="28"/>
    </row>
    <row r="115" spans="2:65" s="1" customFormat="1" ht="16.5" customHeight="1">
      <c r="B115" s="28"/>
      <c r="E115" s="187" t="str">
        <f>E11</f>
        <v>17 - Telemetria</v>
      </c>
      <c r="F115" s="230"/>
      <c r="G115" s="230"/>
      <c r="H115" s="230"/>
      <c r="L115" s="28"/>
    </row>
    <row r="116" spans="2:65" s="1" customFormat="1" ht="7" customHeight="1">
      <c r="B116" s="28"/>
      <c r="L116" s="28"/>
    </row>
    <row r="117" spans="2:65" s="1" customFormat="1" ht="12" customHeight="1">
      <c r="B117" s="28"/>
      <c r="C117" s="23" t="s">
        <v>19</v>
      </c>
      <c r="F117" s="21" t="str">
        <f>F14</f>
        <v>Rokycany</v>
      </c>
      <c r="I117" s="23" t="s">
        <v>21</v>
      </c>
      <c r="J117" s="51" t="str">
        <f>IF(J14="","",J14)</f>
        <v>Vyplň údaj</v>
      </c>
      <c r="L117" s="28"/>
    </row>
    <row r="118" spans="2:65" s="1" customFormat="1" ht="7" customHeight="1">
      <c r="B118" s="28"/>
      <c r="L118" s="28"/>
    </row>
    <row r="119" spans="2:65" s="1" customFormat="1" ht="15.25" customHeight="1">
      <c r="B119" s="28"/>
      <c r="C119" s="23" t="s">
        <v>22</v>
      </c>
      <c r="F119" s="21" t="str">
        <f>E17</f>
        <v xml:space="preserve"> </v>
      </c>
      <c r="I119" s="23" t="s">
        <v>28</v>
      </c>
      <c r="J119" s="26" t="str">
        <f>E23</f>
        <v xml:space="preserve"> </v>
      </c>
      <c r="L119" s="28"/>
    </row>
    <row r="120" spans="2:65" s="1" customFormat="1" ht="15.25" customHeight="1">
      <c r="B120" s="28"/>
      <c r="C120" s="23" t="s">
        <v>26</v>
      </c>
      <c r="F120" s="21" t="str">
        <f>IF(E20="","",E20)</f>
        <v>Vyplň údaj</v>
      </c>
      <c r="I120" s="23" t="s">
        <v>30</v>
      </c>
      <c r="J120" s="26" t="str">
        <f>E26</f>
        <v xml:space="preserve"> </v>
      </c>
      <c r="L120" s="28"/>
    </row>
    <row r="121" spans="2:65" s="1" customFormat="1" ht="10.25" customHeight="1">
      <c r="B121" s="28"/>
      <c r="L121" s="28"/>
    </row>
    <row r="122" spans="2:65" s="10" customFormat="1" ht="29.25" customHeight="1">
      <c r="B122" s="117"/>
      <c r="C122" s="118" t="s">
        <v>180</v>
      </c>
      <c r="D122" s="119" t="s">
        <v>57</v>
      </c>
      <c r="E122" s="119" t="s">
        <v>53</v>
      </c>
      <c r="F122" s="119" t="s">
        <v>54</v>
      </c>
      <c r="G122" s="119" t="s">
        <v>181</v>
      </c>
      <c r="H122" s="119" t="s">
        <v>182</v>
      </c>
      <c r="I122" s="119" t="s">
        <v>183</v>
      </c>
      <c r="J122" s="120" t="s">
        <v>173</v>
      </c>
      <c r="K122" s="121" t="s">
        <v>184</v>
      </c>
      <c r="L122" s="117"/>
      <c r="M122" s="58" t="s">
        <v>1</v>
      </c>
      <c r="N122" s="59" t="s">
        <v>36</v>
      </c>
      <c r="O122" s="59" t="s">
        <v>185</v>
      </c>
      <c r="P122" s="59" t="s">
        <v>186</v>
      </c>
      <c r="Q122" s="59" t="s">
        <v>187</v>
      </c>
      <c r="R122" s="59" t="s">
        <v>188</v>
      </c>
      <c r="S122" s="59" t="s">
        <v>189</v>
      </c>
      <c r="T122" s="60" t="s">
        <v>190</v>
      </c>
    </row>
    <row r="123" spans="2:65" s="1" customFormat="1" ht="22.75" customHeight="1">
      <c r="B123" s="28"/>
      <c r="C123" s="63" t="s">
        <v>174</v>
      </c>
      <c r="J123" s="122">
        <f>BK123</f>
        <v>0</v>
      </c>
      <c r="L123" s="28"/>
      <c r="M123" s="61"/>
      <c r="N123" s="52"/>
      <c r="O123" s="52"/>
      <c r="P123" s="123">
        <f>P124</f>
        <v>0</v>
      </c>
      <c r="Q123" s="52"/>
      <c r="R123" s="123">
        <f>R124</f>
        <v>4.0200000000000001E-3</v>
      </c>
      <c r="S123" s="52"/>
      <c r="T123" s="124">
        <f>T124</f>
        <v>0</v>
      </c>
      <c r="AT123" s="13" t="s">
        <v>71</v>
      </c>
      <c r="AU123" s="13" t="s">
        <v>175</v>
      </c>
      <c r="BK123" s="125">
        <f>BK124</f>
        <v>0</v>
      </c>
    </row>
    <row r="124" spans="2:65" s="11" customFormat="1" ht="26" customHeight="1">
      <c r="B124" s="126"/>
      <c r="D124" s="127" t="s">
        <v>71</v>
      </c>
      <c r="E124" s="128" t="s">
        <v>236</v>
      </c>
      <c r="F124" s="128" t="s">
        <v>1098</v>
      </c>
      <c r="I124" s="129"/>
      <c r="J124" s="130">
        <f>BK124</f>
        <v>0</v>
      </c>
      <c r="L124" s="126"/>
      <c r="M124" s="131"/>
      <c r="P124" s="132">
        <f>P125+P127</f>
        <v>0</v>
      </c>
      <c r="R124" s="132">
        <f>R125+R127</f>
        <v>4.0200000000000001E-3</v>
      </c>
      <c r="T124" s="133">
        <f>T125+T127</f>
        <v>0</v>
      </c>
      <c r="AR124" s="127" t="s">
        <v>106</v>
      </c>
      <c r="AT124" s="134" t="s">
        <v>71</v>
      </c>
      <c r="AU124" s="134" t="s">
        <v>72</v>
      </c>
      <c r="AY124" s="127" t="s">
        <v>193</v>
      </c>
      <c r="BK124" s="135">
        <f>BK125+BK127</f>
        <v>0</v>
      </c>
    </row>
    <row r="125" spans="2:65" s="11" customFormat="1" ht="22.75" customHeight="1">
      <c r="B125" s="126"/>
      <c r="D125" s="127" t="s">
        <v>71</v>
      </c>
      <c r="E125" s="136" t="s">
        <v>1438</v>
      </c>
      <c r="F125" s="136" t="s">
        <v>1439</v>
      </c>
      <c r="I125" s="129"/>
      <c r="J125" s="137">
        <f>BK125</f>
        <v>0</v>
      </c>
      <c r="L125" s="126"/>
      <c r="M125" s="131"/>
      <c r="P125" s="132">
        <f>P126</f>
        <v>0</v>
      </c>
      <c r="R125" s="132">
        <f>R126</f>
        <v>0</v>
      </c>
      <c r="T125" s="133">
        <f>T126</f>
        <v>0</v>
      </c>
      <c r="AR125" s="127" t="s">
        <v>106</v>
      </c>
      <c r="AT125" s="134" t="s">
        <v>71</v>
      </c>
      <c r="AU125" s="134" t="s">
        <v>76</v>
      </c>
      <c r="AY125" s="127" t="s">
        <v>193</v>
      </c>
      <c r="BK125" s="135">
        <f>BK126</f>
        <v>0</v>
      </c>
    </row>
    <row r="126" spans="2:65" s="1" customFormat="1" ht="16.5" customHeight="1">
      <c r="B126" s="138"/>
      <c r="C126" s="139" t="s">
        <v>76</v>
      </c>
      <c r="D126" s="139" t="s">
        <v>195</v>
      </c>
      <c r="E126" s="140" t="s">
        <v>1440</v>
      </c>
      <c r="F126" s="141" t="s">
        <v>1441</v>
      </c>
      <c r="G126" s="142" t="s">
        <v>319</v>
      </c>
      <c r="H126" s="143">
        <v>1</v>
      </c>
      <c r="I126" s="144"/>
      <c r="J126" s="145">
        <f>ROUND(I126*H126,2)</f>
        <v>0</v>
      </c>
      <c r="K126" s="146"/>
      <c r="L126" s="28"/>
      <c r="M126" s="147" t="s">
        <v>1</v>
      </c>
      <c r="N126" s="148" t="s">
        <v>38</v>
      </c>
      <c r="P126" s="149">
        <f>O126*H126</f>
        <v>0</v>
      </c>
      <c r="Q126" s="149">
        <v>0</v>
      </c>
      <c r="R126" s="149">
        <f>Q126*H126</f>
        <v>0</v>
      </c>
      <c r="S126" s="149">
        <v>0</v>
      </c>
      <c r="T126" s="150">
        <f>S126*H126</f>
        <v>0</v>
      </c>
      <c r="AR126" s="151" t="s">
        <v>76</v>
      </c>
      <c r="AT126" s="151" t="s">
        <v>195</v>
      </c>
      <c r="AU126" s="151" t="s">
        <v>84</v>
      </c>
      <c r="AY126" s="13" t="s">
        <v>193</v>
      </c>
      <c r="BE126" s="152">
        <f>IF(N126="základná",J126,0)</f>
        <v>0</v>
      </c>
      <c r="BF126" s="152">
        <f>IF(N126="znížená",J126,0)</f>
        <v>0</v>
      </c>
      <c r="BG126" s="152">
        <f>IF(N126="zákl. prenesená",J126,0)</f>
        <v>0</v>
      </c>
      <c r="BH126" s="152">
        <f>IF(N126="zníž. prenesená",J126,0)</f>
        <v>0</v>
      </c>
      <c r="BI126" s="152">
        <f>IF(N126="nulová",J126,0)</f>
        <v>0</v>
      </c>
      <c r="BJ126" s="13" t="s">
        <v>84</v>
      </c>
      <c r="BK126" s="152">
        <f>ROUND(I126*H126,2)</f>
        <v>0</v>
      </c>
      <c r="BL126" s="13" t="s">
        <v>76</v>
      </c>
      <c r="BM126" s="151" t="s">
        <v>1442</v>
      </c>
    </row>
    <row r="127" spans="2:65" s="11" customFormat="1" ht="22.75" customHeight="1">
      <c r="B127" s="126"/>
      <c r="D127" s="127" t="s">
        <v>71</v>
      </c>
      <c r="E127" s="136" t="s">
        <v>1443</v>
      </c>
      <c r="F127" s="136" t="s">
        <v>1444</v>
      </c>
      <c r="I127" s="129"/>
      <c r="J127" s="137">
        <f>BK127</f>
        <v>0</v>
      </c>
      <c r="L127" s="126"/>
      <c r="M127" s="131"/>
      <c r="P127" s="132">
        <f>SUM(P128:P130)</f>
        <v>0</v>
      </c>
      <c r="R127" s="132">
        <f>SUM(R128:R130)</f>
        <v>4.0200000000000001E-3</v>
      </c>
      <c r="T127" s="133">
        <f>SUM(T128:T130)</f>
        <v>0</v>
      </c>
      <c r="AR127" s="127" t="s">
        <v>106</v>
      </c>
      <c r="AT127" s="134" t="s">
        <v>71</v>
      </c>
      <c r="AU127" s="134" t="s">
        <v>76</v>
      </c>
      <c r="AY127" s="127" t="s">
        <v>193</v>
      </c>
      <c r="BK127" s="135">
        <f>SUM(BK128:BK130)</f>
        <v>0</v>
      </c>
    </row>
    <row r="128" spans="2:65" s="1" customFormat="1" ht="16.5" customHeight="1">
      <c r="B128" s="138"/>
      <c r="C128" s="139" t="s">
        <v>84</v>
      </c>
      <c r="D128" s="139" t="s">
        <v>195</v>
      </c>
      <c r="E128" s="140" t="s">
        <v>1445</v>
      </c>
      <c r="F128" s="141" t="s">
        <v>1446</v>
      </c>
      <c r="G128" s="142" t="s">
        <v>319</v>
      </c>
      <c r="H128" s="143">
        <v>1</v>
      </c>
      <c r="I128" s="144"/>
      <c r="J128" s="145">
        <f>ROUND(I128*H128,2)</f>
        <v>0</v>
      </c>
      <c r="K128" s="146"/>
      <c r="L128" s="28"/>
      <c r="M128" s="147" t="s">
        <v>1</v>
      </c>
      <c r="N128" s="148" t="s">
        <v>38</v>
      </c>
      <c r="P128" s="149">
        <f>O128*H128</f>
        <v>0</v>
      </c>
      <c r="Q128" s="149">
        <v>0</v>
      </c>
      <c r="R128" s="149">
        <f>Q128*H128</f>
        <v>0</v>
      </c>
      <c r="S128" s="149">
        <v>0</v>
      </c>
      <c r="T128" s="150">
        <f>S128*H128</f>
        <v>0</v>
      </c>
      <c r="AR128" s="151" t="s">
        <v>519</v>
      </c>
      <c r="AT128" s="151" t="s">
        <v>195</v>
      </c>
      <c r="AU128" s="151" t="s">
        <v>84</v>
      </c>
      <c r="AY128" s="13" t="s">
        <v>193</v>
      </c>
      <c r="BE128" s="152">
        <f>IF(N128="základná",J128,0)</f>
        <v>0</v>
      </c>
      <c r="BF128" s="152">
        <f>IF(N128="znížená",J128,0)</f>
        <v>0</v>
      </c>
      <c r="BG128" s="152">
        <f>IF(N128="zákl. prenesená",J128,0)</f>
        <v>0</v>
      </c>
      <c r="BH128" s="152">
        <f>IF(N128="zníž. prenesená",J128,0)</f>
        <v>0</v>
      </c>
      <c r="BI128" s="152">
        <f>IF(N128="nulová",J128,0)</f>
        <v>0</v>
      </c>
      <c r="BJ128" s="13" t="s">
        <v>84</v>
      </c>
      <c r="BK128" s="152">
        <f>ROUND(I128*H128,2)</f>
        <v>0</v>
      </c>
      <c r="BL128" s="13" t="s">
        <v>519</v>
      </c>
      <c r="BM128" s="151" t="s">
        <v>1447</v>
      </c>
    </row>
    <row r="129" spans="2:65" s="1" customFormat="1" ht="16.5" customHeight="1">
      <c r="B129" s="138"/>
      <c r="C129" s="139" t="s">
        <v>106</v>
      </c>
      <c r="D129" s="139" t="s">
        <v>195</v>
      </c>
      <c r="E129" s="140" t="s">
        <v>1448</v>
      </c>
      <c r="F129" s="141" t="s">
        <v>1449</v>
      </c>
      <c r="G129" s="142" t="s">
        <v>319</v>
      </c>
      <c r="H129" s="143">
        <v>3</v>
      </c>
      <c r="I129" s="144"/>
      <c r="J129" s="145">
        <f>ROUND(I129*H129,2)</f>
        <v>0</v>
      </c>
      <c r="K129" s="146"/>
      <c r="L129" s="28"/>
      <c r="M129" s="147" t="s">
        <v>1</v>
      </c>
      <c r="N129" s="148" t="s">
        <v>38</v>
      </c>
      <c r="P129" s="149">
        <f>O129*H129</f>
        <v>0</v>
      </c>
      <c r="Q129" s="149">
        <v>0</v>
      </c>
      <c r="R129" s="149">
        <f>Q129*H129</f>
        <v>0</v>
      </c>
      <c r="S129" s="149">
        <v>0</v>
      </c>
      <c r="T129" s="150">
        <f>S129*H129</f>
        <v>0</v>
      </c>
      <c r="AR129" s="151" t="s">
        <v>519</v>
      </c>
      <c r="AT129" s="151" t="s">
        <v>195</v>
      </c>
      <c r="AU129" s="151" t="s">
        <v>84</v>
      </c>
      <c r="AY129" s="13" t="s">
        <v>193</v>
      </c>
      <c r="BE129" s="152">
        <f>IF(N129="základná",J129,0)</f>
        <v>0</v>
      </c>
      <c r="BF129" s="152">
        <f>IF(N129="znížená",J129,0)</f>
        <v>0</v>
      </c>
      <c r="BG129" s="152">
        <f>IF(N129="zákl. prenesená",J129,0)</f>
        <v>0</v>
      </c>
      <c r="BH129" s="152">
        <f>IF(N129="zníž. prenesená",J129,0)</f>
        <v>0</v>
      </c>
      <c r="BI129" s="152">
        <f>IF(N129="nulová",J129,0)</f>
        <v>0</v>
      </c>
      <c r="BJ129" s="13" t="s">
        <v>84</v>
      </c>
      <c r="BK129" s="152">
        <f>ROUND(I129*H129,2)</f>
        <v>0</v>
      </c>
      <c r="BL129" s="13" t="s">
        <v>519</v>
      </c>
      <c r="BM129" s="151" t="s">
        <v>1450</v>
      </c>
    </row>
    <row r="130" spans="2:65" s="1" customFormat="1" ht="16.5" customHeight="1">
      <c r="B130" s="138"/>
      <c r="C130" s="153" t="s">
        <v>109</v>
      </c>
      <c r="D130" s="153" t="s">
        <v>236</v>
      </c>
      <c r="E130" s="154" t="s">
        <v>1451</v>
      </c>
      <c r="F130" s="155" t="s">
        <v>1452</v>
      </c>
      <c r="G130" s="156" t="s">
        <v>319</v>
      </c>
      <c r="H130" s="157">
        <v>3</v>
      </c>
      <c r="I130" s="158"/>
      <c r="J130" s="159">
        <f>ROUND(I130*H130,2)</f>
        <v>0</v>
      </c>
      <c r="K130" s="160"/>
      <c r="L130" s="161"/>
      <c r="M130" s="170" t="s">
        <v>1</v>
      </c>
      <c r="N130" s="171" t="s">
        <v>38</v>
      </c>
      <c r="O130" s="166"/>
      <c r="P130" s="167">
        <f>O130*H130</f>
        <v>0</v>
      </c>
      <c r="Q130" s="167">
        <v>1.34E-3</v>
      </c>
      <c r="R130" s="167">
        <f>Q130*H130</f>
        <v>4.0200000000000001E-3</v>
      </c>
      <c r="S130" s="167">
        <v>0</v>
      </c>
      <c r="T130" s="168">
        <f>S130*H130</f>
        <v>0</v>
      </c>
      <c r="AR130" s="151" t="s">
        <v>972</v>
      </c>
      <c r="AT130" s="151" t="s">
        <v>236</v>
      </c>
      <c r="AU130" s="151" t="s">
        <v>84</v>
      </c>
      <c r="AY130" s="13" t="s">
        <v>193</v>
      </c>
      <c r="BE130" s="152">
        <f>IF(N130="základná",J130,0)</f>
        <v>0</v>
      </c>
      <c r="BF130" s="152">
        <f>IF(N130="znížená",J130,0)</f>
        <v>0</v>
      </c>
      <c r="BG130" s="152">
        <f>IF(N130="zákl. prenesená",J130,0)</f>
        <v>0</v>
      </c>
      <c r="BH130" s="152">
        <f>IF(N130="zníž. prenesená",J130,0)</f>
        <v>0</v>
      </c>
      <c r="BI130" s="152">
        <f>IF(N130="nulová",J130,0)</f>
        <v>0</v>
      </c>
      <c r="BJ130" s="13" t="s">
        <v>84</v>
      </c>
      <c r="BK130" s="152">
        <f>ROUND(I130*H130,2)</f>
        <v>0</v>
      </c>
      <c r="BL130" s="13" t="s">
        <v>972</v>
      </c>
      <c r="BM130" s="151" t="s">
        <v>1453</v>
      </c>
    </row>
    <row r="131" spans="2:65" s="1" customFormat="1" ht="7" customHeight="1">
      <c r="B131" s="43"/>
      <c r="C131" s="44"/>
      <c r="D131" s="44"/>
      <c r="E131" s="44"/>
      <c r="F131" s="44"/>
      <c r="G131" s="44"/>
      <c r="H131" s="44"/>
      <c r="I131" s="44"/>
      <c r="J131" s="44"/>
      <c r="K131" s="44"/>
      <c r="L131" s="28"/>
    </row>
  </sheetData>
  <autoFilter ref="C122:K130" xr:uid="{00000000-0009-0000-0000-000007000000}"/>
  <mergeCells count="12">
    <mergeCell ref="E115:H115"/>
    <mergeCell ref="L2:V2"/>
    <mergeCell ref="E85:H85"/>
    <mergeCell ref="E87:H87"/>
    <mergeCell ref="E89:H89"/>
    <mergeCell ref="E111:H111"/>
    <mergeCell ref="E113:H113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B2:BM149"/>
  <sheetViews>
    <sheetView showGridLines="0" workbookViewId="0">
      <selection activeCell="F135" sqref="F135"/>
    </sheetView>
  </sheetViews>
  <sheetFormatPr baseColWidth="10" defaultRowHeight="11"/>
  <cols>
    <col min="1" max="1" width="8.25" customWidth="1"/>
    <col min="2" max="2" width="1.25" customWidth="1"/>
    <col min="3" max="4" width="4.25" customWidth="1"/>
    <col min="5" max="5" width="17.25" customWidth="1"/>
    <col min="6" max="6" width="50.75" customWidth="1"/>
    <col min="7" max="7" width="7.5" customWidth="1"/>
    <col min="8" max="8" width="14" customWidth="1"/>
    <col min="9" max="9" width="15.75" customWidth="1"/>
    <col min="10" max="10" width="22.25" customWidth="1"/>
    <col min="11" max="11" width="22.25" hidden="1" customWidth="1"/>
    <col min="12" max="12" width="9.25" customWidth="1"/>
    <col min="13" max="13" width="10.75" hidden="1" customWidth="1"/>
    <col min="14" max="14" width="9.25" hidden="1"/>
    <col min="15" max="20" width="14.25" hidden="1" customWidth="1"/>
    <col min="21" max="21" width="16.25" hidden="1" customWidth="1"/>
    <col min="22" max="22" width="12.25" customWidth="1"/>
    <col min="23" max="23" width="16.25" customWidth="1"/>
    <col min="24" max="24" width="12.25" customWidth="1"/>
    <col min="25" max="25" width="15" customWidth="1"/>
    <col min="26" max="26" width="11" customWidth="1"/>
    <col min="27" max="27" width="15" customWidth="1"/>
    <col min="28" max="28" width="16.25" customWidth="1"/>
    <col min="29" max="29" width="11" customWidth="1"/>
    <col min="30" max="30" width="15" customWidth="1"/>
    <col min="31" max="31" width="16.25" customWidth="1"/>
    <col min="44" max="65" width="9.25" hidden="1"/>
  </cols>
  <sheetData>
    <row r="2" spans="2:46" ht="37" customHeight="1">
      <c r="L2" s="210" t="s">
        <v>5</v>
      </c>
      <c r="M2" s="211"/>
      <c r="N2" s="211"/>
      <c r="O2" s="211"/>
      <c r="P2" s="211"/>
      <c r="Q2" s="211"/>
      <c r="R2" s="211"/>
      <c r="S2" s="211"/>
      <c r="T2" s="211"/>
      <c r="U2" s="211"/>
      <c r="V2" s="211"/>
      <c r="AT2" s="13" t="s">
        <v>105</v>
      </c>
    </row>
    <row r="3" spans="2:46" ht="7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72</v>
      </c>
    </row>
    <row r="4" spans="2:46" ht="25" customHeight="1">
      <c r="B4" s="16"/>
      <c r="D4" s="17" t="s">
        <v>166</v>
      </c>
      <c r="L4" s="16"/>
      <c r="M4" s="92" t="s">
        <v>9</v>
      </c>
      <c r="AT4" s="13" t="s">
        <v>3</v>
      </c>
    </row>
    <row r="5" spans="2:46" ht="7" customHeight="1">
      <c r="B5" s="16"/>
      <c r="L5" s="16"/>
    </row>
    <row r="6" spans="2:46" ht="12" customHeight="1">
      <c r="B6" s="16"/>
      <c r="D6" s="23" t="s">
        <v>15</v>
      </c>
      <c r="L6" s="16"/>
    </row>
    <row r="7" spans="2:46" ht="16.5" customHeight="1">
      <c r="B7" s="16"/>
      <c r="E7" s="231" t="str">
        <f>'Rekapitulácia stavby'!K6</f>
        <v>Rokycany - Infraštruktúra, 100 Zásobovanie vodou</v>
      </c>
      <c r="F7" s="232"/>
      <c r="G7" s="232"/>
      <c r="H7" s="232"/>
      <c r="L7" s="16"/>
    </row>
    <row r="8" spans="2:46" s="1" customFormat="1" ht="12" customHeight="1">
      <c r="B8" s="28"/>
      <c r="D8" s="23" t="s">
        <v>167</v>
      </c>
      <c r="L8" s="28"/>
    </row>
    <row r="9" spans="2:46" s="1" customFormat="1" ht="16.5" customHeight="1">
      <c r="B9" s="28"/>
      <c r="E9" s="187" t="s">
        <v>1454</v>
      </c>
      <c r="F9" s="230"/>
      <c r="G9" s="230"/>
      <c r="H9" s="230"/>
      <c r="L9" s="28"/>
    </row>
    <row r="10" spans="2:46" s="1" customFormat="1">
      <c r="B10" s="28"/>
      <c r="L10" s="28"/>
    </row>
    <row r="11" spans="2:46" s="1" customFormat="1" ht="12" customHeight="1">
      <c r="B11" s="28"/>
      <c r="D11" s="23" t="s">
        <v>17</v>
      </c>
      <c r="F11" s="21" t="s">
        <v>1</v>
      </c>
      <c r="I11" s="23" t="s">
        <v>18</v>
      </c>
      <c r="J11" s="21" t="s">
        <v>1</v>
      </c>
      <c r="L11" s="28"/>
    </row>
    <row r="12" spans="2:46" s="1" customFormat="1" ht="12" customHeight="1">
      <c r="B12" s="28"/>
      <c r="D12" s="23" t="s">
        <v>19</v>
      </c>
      <c r="F12" s="21" t="s">
        <v>20</v>
      </c>
      <c r="I12" s="23" t="s">
        <v>21</v>
      </c>
      <c r="J12" s="51" t="str">
        <f>'Rekapitulácia stavby'!AN8</f>
        <v>Vyplň údaj</v>
      </c>
      <c r="L12" s="28"/>
    </row>
    <row r="13" spans="2:46" s="1" customFormat="1" ht="10.75" customHeight="1">
      <c r="B13" s="28"/>
      <c r="L13" s="28"/>
    </row>
    <row r="14" spans="2:46" s="1" customFormat="1" ht="12" customHeight="1">
      <c r="B14" s="28"/>
      <c r="D14" s="23" t="s">
        <v>22</v>
      </c>
      <c r="I14" s="23" t="s">
        <v>23</v>
      </c>
      <c r="J14" s="21" t="str">
        <f>IF('Rekapitulácia stavby'!AN10="","",'Rekapitulácia stavby'!AN10)</f>
        <v/>
      </c>
      <c r="L14" s="28"/>
    </row>
    <row r="15" spans="2:46" s="1" customFormat="1" ht="18" customHeight="1">
      <c r="B15" s="28"/>
      <c r="E15" s="21" t="str">
        <f>IF('Rekapitulácia stavby'!E11="","",'Rekapitulácia stavby'!E11)</f>
        <v xml:space="preserve"> </v>
      </c>
      <c r="I15" s="23" t="s">
        <v>25</v>
      </c>
      <c r="J15" s="21" t="str">
        <f>IF('Rekapitulácia stavby'!AN11="","",'Rekapitulácia stavby'!AN11)</f>
        <v/>
      </c>
      <c r="L15" s="28"/>
    </row>
    <row r="16" spans="2:46" s="1" customFormat="1" ht="7" customHeight="1">
      <c r="B16" s="28"/>
      <c r="L16" s="28"/>
    </row>
    <row r="17" spans="2:12" s="1" customFormat="1" ht="12" customHeight="1">
      <c r="B17" s="28"/>
      <c r="D17" s="23" t="s">
        <v>26</v>
      </c>
      <c r="I17" s="23" t="s">
        <v>23</v>
      </c>
      <c r="J17" s="179" t="str">
        <f>'Rekapitulácia stavby'!AN13</f>
        <v>Vyplň údaj</v>
      </c>
      <c r="L17" s="28"/>
    </row>
    <row r="18" spans="2:12" s="1" customFormat="1" ht="18" customHeight="1">
      <c r="B18" s="28"/>
      <c r="E18" s="233" t="str">
        <f>'Rekapitulácia stavby'!E14</f>
        <v>Vyplň údaj</v>
      </c>
      <c r="F18" s="215"/>
      <c r="G18" s="215"/>
      <c r="H18" s="215"/>
      <c r="I18" s="23" t="s">
        <v>25</v>
      </c>
      <c r="J18" s="179" t="str">
        <f>'Rekapitulácia stavby'!AN14</f>
        <v>Vyplň údaj</v>
      </c>
      <c r="L18" s="28"/>
    </row>
    <row r="19" spans="2:12" s="1" customFormat="1" ht="7" customHeight="1">
      <c r="B19" s="28"/>
      <c r="L19" s="28"/>
    </row>
    <row r="20" spans="2:12" s="1" customFormat="1" ht="12" customHeight="1">
      <c r="B20" s="28"/>
      <c r="D20" s="23" t="s">
        <v>28</v>
      </c>
      <c r="I20" s="23" t="s">
        <v>23</v>
      </c>
      <c r="J20" s="21" t="str">
        <f>IF('Rekapitulácia stavby'!AN16="","",'Rekapitulácia stavby'!AN16)</f>
        <v/>
      </c>
      <c r="L20" s="28"/>
    </row>
    <row r="21" spans="2:12" s="1" customFormat="1" ht="18" customHeight="1">
      <c r="B21" s="28"/>
      <c r="E21" s="21" t="str">
        <f>IF('Rekapitulácia stavby'!E17="","",'Rekapitulácia stavby'!E17)</f>
        <v xml:space="preserve"> </v>
      </c>
      <c r="I21" s="23" t="s">
        <v>25</v>
      </c>
      <c r="J21" s="21" t="str">
        <f>IF('Rekapitulácia stavby'!AN17="","",'Rekapitulácia stavby'!AN17)</f>
        <v/>
      </c>
      <c r="L21" s="28"/>
    </row>
    <row r="22" spans="2:12" s="1" customFormat="1" ht="7" customHeight="1">
      <c r="B22" s="28"/>
      <c r="L22" s="28"/>
    </row>
    <row r="23" spans="2:12" s="1" customFormat="1" ht="12" customHeight="1">
      <c r="B23" s="28"/>
      <c r="D23" s="23" t="s">
        <v>30</v>
      </c>
      <c r="I23" s="23" t="s">
        <v>23</v>
      </c>
      <c r="J23" s="21" t="str">
        <f>IF('Rekapitulácia stavby'!AN19="","",'Rekapitulácia stavby'!AN19)</f>
        <v/>
      </c>
      <c r="L23" s="28"/>
    </row>
    <row r="24" spans="2:12" s="1" customFormat="1" ht="18" customHeight="1">
      <c r="B24" s="28"/>
      <c r="E24" s="21" t="str">
        <f>IF('Rekapitulácia stavby'!E20="","",'Rekapitulácia stavby'!E20)</f>
        <v xml:space="preserve"> </v>
      </c>
      <c r="I24" s="23" t="s">
        <v>25</v>
      </c>
      <c r="J24" s="21" t="str">
        <f>IF('Rekapitulácia stavby'!AN20="","",'Rekapitulácia stavby'!AN20)</f>
        <v/>
      </c>
      <c r="L24" s="28"/>
    </row>
    <row r="25" spans="2:12" s="1" customFormat="1" ht="7" customHeight="1">
      <c r="B25" s="28"/>
      <c r="L25" s="28"/>
    </row>
    <row r="26" spans="2:12" s="1" customFormat="1" ht="12" customHeight="1">
      <c r="B26" s="28"/>
      <c r="D26" s="23" t="s">
        <v>31</v>
      </c>
      <c r="L26" s="28"/>
    </row>
    <row r="27" spans="2:12" s="7" customFormat="1" ht="16.5" customHeight="1">
      <c r="B27" s="93"/>
      <c r="E27" s="219" t="s">
        <v>1</v>
      </c>
      <c r="F27" s="219"/>
      <c r="G27" s="219"/>
      <c r="H27" s="219"/>
      <c r="L27" s="93"/>
    </row>
    <row r="28" spans="2:12" s="1" customFormat="1" ht="7" customHeight="1">
      <c r="B28" s="28"/>
      <c r="L28" s="28"/>
    </row>
    <row r="29" spans="2:12" s="1" customFormat="1" ht="7" customHeight="1">
      <c r="B29" s="28"/>
      <c r="D29" s="52"/>
      <c r="E29" s="52"/>
      <c r="F29" s="52"/>
      <c r="G29" s="52"/>
      <c r="H29" s="52"/>
      <c r="I29" s="52"/>
      <c r="J29" s="52"/>
      <c r="K29" s="52"/>
      <c r="L29" s="28"/>
    </row>
    <row r="30" spans="2:12" s="1" customFormat="1" ht="25.5" customHeight="1">
      <c r="B30" s="28"/>
      <c r="D30" s="94" t="s">
        <v>32</v>
      </c>
      <c r="J30" s="65">
        <f>ROUND(J122, 2)</f>
        <v>0</v>
      </c>
      <c r="L30" s="28"/>
    </row>
    <row r="31" spans="2:12" s="1" customFormat="1" ht="7" customHeight="1">
      <c r="B31" s="28"/>
      <c r="D31" s="52"/>
      <c r="E31" s="52"/>
      <c r="F31" s="52"/>
      <c r="G31" s="52"/>
      <c r="H31" s="52"/>
      <c r="I31" s="52"/>
      <c r="J31" s="52"/>
      <c r="K31" s="52"/>
      <c r="L31" s="28"/>
    </row>
    <row r="32" spans="2:12" s="1" customFormat="1" ht="14.5" customHeight="1">
      <c r="B32" s="28"/>
      <c r="F32" s="31" t="s">
        <v>34</v>
      </c>
      <c r="I32" s="31" t="s">
        <v>33</v>
      </c>
      <c r="J32" s="31" t="s">
        <v>35</v>
      </c>
      <c r="L32" s="28"/>
    </row>
    <row r="33" spans="2:12" s="1" customFormat="1" ht="14.5" customHeight="1">
      <c r="B33" s="28"/>
      <c r="D33" s="54" t="s">
        <v>36</v>
      </c>
      <c r="E33" s="33" t="s">
        <v>37</v>
      </c>
      <c r="F33" s="95">
        <f>ROUND((SUM(BE122:BE148)),  2)</f>
        <v>0</v>
      </c>
      <c r="G33" s="96"/>
      <c r="H33" s="96"/>
      <c r="I33" s="97">
        <v>0.23</v>
      </c>
      <c r="J33" s="95">
        <f>ROUND(((SUM(BE122:BE148))*I33),  2)</f>
        <v>0</v>
      </c>
      <c r="L33" s="28"/>
    </row>
    <row r="34" spans="2:12" s="1" customFormat="1" ht="14.5" customHeight="1">
      <c r="B34" s="28"/>
      <c r="E34" s="33" t="s">
        <v>38</v>
      </c>
      <c r="F34" s="85">
        <f>ROUND((SUM(BF122:BF148)),  2)</f>
        <v>0</v>
      </c>
      <c r="I34" s="178">
        <v>0.23</v>
      </c>
      <c r="J34" s="85">
        <f>ROUND(((SUM(BF122:BF148))*I34),  2)</f>
        <v>0</v>
      </c>
      <c r="L34" s="28"/>
    </row>
    <row r="35" spans="2:12" s="1" customFormat="1" ht="14.5" customHeight="1">
      <c r="B35" s="28"/>
      <c r="E35" s="23" t="s">
        <v>39</v>
      </c>
      <c r="F35" s="85">
        <f>ROUND((SUM(BG122:BG148)),  2)</f>
        <v>0</v>
      </c>
      <c r="I35" s="178">
        <v>0.23</v>
      </c>
      <c r="J35" s="85">
        <f>0</f>
        <v>0</v>
      </c>
      <c r="L35" s="28"/>
    </row>
    <row r="36" spans="2:12" s="1" customFormat="1" ht="14.5" customHeight="1">
      <c r="B36" s="28"/>
      <c r="E36" s="23" t="s">
        <v>40</v>
      </c>
      <c r="F36" s="85">
        <f>ROUND((SUM(BH122:BH148)),  2)</f>
        <v>0</v>
      </c>
      <c r="I36" s="178">
        <v>0.23</v>
      </c>
      <c r="J36" s="85">
        <f>0</f>
        <v>0</v>
      </c>
      <c r="L36" s="28"/>
    </row>
    <row r="37" spans="2:12" s="1" customFormat="1" ht="14.5" customHeight="1">
      <c r="B37" s="28"/>
      <c r="E37" s="33" t="s">
        <v>41</v>
      </c>
      <c r="F37" s="95">
        <f>ROUND((SUM(BI122:BI148)),  2)</f>
        <v>0</v>
      </c>
      <c r="G37" s="96"/>
      <c r="H37" s="96"/>
      <c r="I37" s="97">
        <v>0</v>
      </c>
      <c r="J37" s="95">
        <f>0</f>
        <v>0</v>
      </c>
      <c r="L37" s="28"/>
    </row>
    <row r="38" spans="2:12" s="1" customFormat="1" ht="7" customHeight="1">
      <c r="B38" s="28"/>
      <c r="L38" s="28"/>
    </row>
    <row r="39" spans="2:12" s="1" customFormat="1" ht="25.5" customHeight="1">
      <c r="B39" s="28"/>
      <c r="C39" s="98"/>
      <c r="D39" s="99" t="s">
        <v>42</v>
      </c>
      <c r="E39" s="56"/>
      <c r="F39" s="56"/>
      <c r="G39" s="100" t="s">
        <v>43</v>
      </c>
      <c r="H39" s="101" t="s">
        <v>44</v>
      </c>
      <c r="I39" s="56"/>
      <c r="J39" s="102">
        <f>SUM(J30:J37)</f>
        <v>0</v>
      </c>
      <c r="K39" s="103"/>
      <c r="L39" s="28"/>
    </row>
    <row r="40" spans="2:12" s="1" customFormat="1" ht="14.5" customHeight="1">
      <c r="B40" s="28"/>
      <c r="L40" s="28"/>
    </row>
    <row r="41" spans="2:12" ht="14.5" customHeight="1">
      <c r="B41" s="16"/>
      <c r="L41" s="16"/>
    </row>
    <row r="42" spans="2:12" ht="14.5" customHeight="1">
      <c r="B42" s="16"/>
      <c r="L42" s="16"/>
    </row>
    <row r="43" spans="2:12" ht="14.5" customHeight="1">
      <c r="B43" s="16"/>
      <c r="L43" s="16"/>
    </row>
    <row r="44" spans="2:12" ht="14.5" customHeight="1">
      <c r="B44" s="16"/>
      <c r="L44" s="16"/>
    </row>
    <row r="45" spans="2:12" ht="14.5" customHeight="1">
      <c r="B45" s="16"/>
      <c r="L45" s="16"/>
    </row>
    <row r="46" spans="2:12" ht="14.5" customHeight="1">
      <c r="B46" s="16"/>
      <c r="L46" s="16"/>
    </row>
    <row r="47" spans="2:12" ht="14.5" customHeight="1">
      <c r="B47" s="16"/>
      <c r="L47" s="16"/>
    </row>
    <row r="48" spans="2:12" ht="14.5" customHeight="1">
      <c r="B48" s="16"/>
      <c r="L48" s="16"/>
    </row>
    <row r="49" spans="2:12" ht="14.5" customHeight="1">
      <c r="B49" s="16"/>
      <c r="L49" s="16"/>
    </row>
    <row r="50" spans="2:12" s="1" customFormat="1" ht="14.5" customHeight="1">
      <c r="B50" s="28"/>
      <c r="D50" s="40" t="s">
        <v>45</v>
      </c>
      <c r="E50" s="41"/>
      <c r="F50" s="41"/>
      <c r="G50" s="40" t="s">
        <v>46</v>
      </c>
      <c r="H50" s="41"/>
      <c r="I50" s="41"/>
      <c r="J50" s="41"/>
      <c r="K50" s="41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3">
      <c r="B61" s="28"/>
      <c r="D61" s="42" t="s">
        <v>47</v>
      </c>
      <c r="E61" s="30"/>
      <c r="F61" s="104" t="s">
        <v>48</v>
      </c>
      <c r="G61" s="42" t="s">
        <v>47</v>
      </c>
      <c r="H61" s="30"/>
      <c r="I61" s="30"/>
      <c r="J61" s="105" t="s">
        <v>48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3">
      <c r="B65" s="28"/>
      <c r="D65" s="40" t="s">
        <v>49</v>
      </c>
      <c r="E65" s="41"/>
      <c r="F65" s="41"/>
      <c r="G65" s="40" t="s">
        <v>50</v>
      </c>
      <c r="H65" s="41"/>
      <c r="I65" s="41"/>
      <c r="J65" s="41"/>
      <c r="K65" s="41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3">
      <c r="B76" s="28"/>
      <c r="D76" s="42" t="s">
        <v>47</v>
      </c>
      <c r="E76" s="30"/>
      <c r="F76" s="104" t="s">
        <v>48</v>
      </c>
      <c r="G76" s="42" t="s">
        <v>47</v>
      </c>
      <c r="H76" s="30"/>
      <c r="I76" s="30"/>
      <c r="J76" s="105" t="s">
        <v>48</v>
      </c>
      <c r="K76" s="30"/>
      <c r="L76" s="28"/>
    </row>
    <row r="77" spans="2:12" s="1" customFormat="1" ht="14.5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28"/>
    </row>
    <row r="81" spans="2:47" s="1" customFormat="1" ht="7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28"/>
    </row>
    <row r="82" spans="2:47" s="1" customFormat="1" ht="25" customHeight="1">
      <c r="B82" s="28"/>
      <c r="C82" s="17" t="s">
        <v>171</v>
      </c>
      <c r="L82" s="28"/>
    </row>
    <row r="83" spans="2:47" s="1" customFormat="1" ht="7" customHeight="1">
      <c r="B83" s="28"/>
      <c r="L83" s="28"/>
    </row>
    <row r="84" spans="2:47" s="1" customFormat="1" ht="12" customHeight="1">
      <c r="B84" s="28"/>
      <c r="C84" s="23" t="s">
        <v>15</v>
      </c>
      <c r="L84" s="28"/>
    </row>
    <row r="85" spans="2:47" s="1" customFormat="1" ht="16.5" customHeight="1">
      <c r="B85" s="28"/>
      <c r="E85" s="231" t="str">
        <f>E7</f>
        <v>Rokycany - Infraštruktúra, 100 Zásobovanie vodou</v>
      </c>
      <c r="F85" s="232"/>
      <c r="G85" s="232"/>
      <c r="H85" s="232"/>
      <c r="L85" s="28"/>
    </row>
    <row r="86" spans="2:47" s="1" customFormat="1" ht="12" customHeight="1">
      <c r="B86" s="28"/>
      <c r="C86" s="23" t="s">
        <v>167</v>
      </c>
      <c r="L86" s="28"/>
    </row>
    <row r="87" spans="2:47" s="1" customFormat="1" ht="16.5" customHeight="1">
      <c r="B87" s="28"/>
      <c r="E87" s="187" t="str">
        <f>E9</f>
        <v>2 - SO 112 Oplotenie vodojemu</v>
      </c>
      <c r="F87" s="230"/>
      <c r="G87" s="230"/>
      <c r="H87" s="230"/>
      <c r="L87" s="28"/>
    </row>
    <row r="88" spans="2:47" s="1" customFormat="1" ht="7" customHeight="1">
      <c r="B88" s="28"/>
      <c r="L88" s="28"/>
    </row>
    <row r="89" spans="2:47" s="1" customFormat="1" ht="12" customHeight="1">
      <c r="B89" s="28"/>
      <c r="C89" s="23" t="s">
        <v>19</v>
      </c>
      <c r="F89" s="21" t="str">
        <f>F12</f>
        <v>Rokycany</v>
      </c>
      <c r="I89" s="23" t="s">
        <v>21</v>
      </c>
      <c r="J89" s="51" t="str">
        <f>IF(J12="","",J12)</f>
        <v>Vyplň údaj</v>
      </c>
      <c r="L89" s="28"/>
    </row>
    <row r="90" spans="2:47" s="1" customFormat="1" ht="7" customHeight="1">
      <c r="B90" s="28"/>
      <c r="L90" s="28"/>
    </row>
    <row r="91" spans="2:47" s="1" customFormat="1" ht="15.25" customHeight="1">
      <c r="B91" s="28"/>
      <c r="C91" s="23" t="s">
        <v>22</v>
      </c>
      <c r="F91" s="21" t="str">
        <f>E15</f>
        <v xml:space="preserve"> </v>
      </c>
      <c r="I91" s="23" t="s">
        <v>28</v>
      </c>
      <c r="J91" s="26" t="str">
        <f>E21</f>
        <v xml:space="preserve"> </v>
      </c>
      <c r="L91" s="28"/>
    </row>
    <row r="92" spans="2:47" s="1" customFormat="1" ht="15.25" customHeight="1">
      <c r="B92" s="28"/>
      <c r="C92" s="23" t="s">
        <v>26</v>
      </c>
      <c r="F92" s="21" t="str">
        <f>IF(E18="","",E18)</f>
        <v>Vyplň údaj</v>
      </c>
      <c r="I92" s="23" t="s">
        <v>30</v>
      </c>
      <c r="J92" s="26" t="str">
        <f>E24</f>
        <v xml:space="preserve"> </v>
      </c>
      <c r="L92" s="28"/>
    </row>
    <row r="93" spans="2:47" s="1" customFormat="1" ht="10.25" customHeight="1">
      <c r="B93" s="28"/>
      <c r="L93" s="28"/>
    </row>
    <row r="94" spans="2:47" s="1" customFormat="1" ht="29.25" customHeight="1">
      <c r="B94" s="28"/>
      <c r="C94" s="106" t="s">
        <v>172</v>
      </c>
      <c r="D94" s="98"/>
      <c r="E94" s="98"/>
      <c r="F94" s="98"/>
      <c r="G94" s="98"/>
      <c r="H94" s="98"/>
      <c r="I94" s="98"/>
      <c r="J94" s="107" t="s">
        <v>173</v>
      </c>
      <c r="K94" s="98"/>
      <c r="L94" s="28"/>
    </row>
    <row r="95" spans="2:47" s="1" customFormat="1" ht="10.25" customHeight="1">
      <c r="B95" s="28"/>
      <c r="L95" s="28"/>
    </row>
    <row r="96" spans="2:47" s="1" customFormat="1" ht="22.75" customHeight="1">
      <c r="B96" s="28"/>
      <c r="C96" s="108" t="s">
        <v>174</v>
      </c>
      <c r="J96" s="65">
        <f>J122</f>
        <v>0</v>
      </c>
      <c r="L96" s="28"/>
      <c r="AU96" s="13" t="s">
        <v>175</v>
      </c>
    </row>
    <row r="97" spans="2:12" s="8" customFormat="1" ht="25" customHeight="1">
      <c r="B97" s="109"/>
      <c r="D97" s="110" t="s">
        <v>176</v>
      </c>
      <c r="E97" s="111"/>
      <c r="F97" s="111"/>
      <c r="G97" s="111"/>
      <c r="H97" s="111"/>
      <c r="I97" s="111"/>
      <c r="J97" s="112">
        <f>J123</f>
        <v>0</v>
      </c>
      <c r="L97" s="109"/>
    </row>
    <row r="98" spans="2:12" s="9" customFormat="1" ht="20" customHeight="1">
      <c r="B98" s="113"/>
      <c r="D98" s="114" t="s">
        <v>177</v>
      </c>
      <c r="E98" s="115"/>
      <c r="F98" s="115"/>
      <c r="G98" s="115"/>
      <c r="H98" s="115"/>
      <c r="I98" s="115"/>
      <c r="J98" s="116">
        <f>J124</f>
        <v>0</v>
      </c>
      <c r="L98" s="113"/>
    </row>
    <row r="99" spans="2:12" s="9" customFormat="1" ht="20" customHeight="1">
      <c r="B99" s="113"/>
      <c r="D99" s="114" t="s">
        <v>260</v>
      </c>
      <c r="E99" s="115"/>
      <c r="F99" s="115"/>
      <c r="G99" s="115"/>
      <c r="H99" s="115"/>
      <c r="I99" s="115"/>
      <c r="J99" s="116">
        <f>J129</f>
        <v>0</v>
      </c>
      <c r="L99" s="113"/>
    </row>
    <row r="100" spans="2:12" s="9" customFormat="1" ht="20" customHeight="1">
      <c r="B100" s="113"/>
      <c r="D100" s="114" t="s">
        <v>265</v>
      </c>
      <c r="E100" s="115"/>
      <c r="F100" s="115"/>
      <c r="G100" s="115"/>
      <c r="H100" s="115"/>
      <c r="I100" s="115"/>
      <c r="J100" s="116">
        <f>J134</f>
        <v>0</v>
      </c>
      <c r="L100" s="113"/>
    </row>
    <row r="101" spans="2:12" s="8" customFormat="1" ht="25" customHeight="1">
      <c r="B101" s="109"/>
      <c r="D101" s="110" t="s">
        <v>266</v>
      </c>
      <c r="E101" s="111"/>
      <c r="F101" s="111"/>
      <c r="G101" s="111"/>
      <c r="H101" s="111"/>
      <c r="I101" s="111"/>
      <c r="J101" s="112">
        <f>J136</f>
        <v>0</v>
      </c>
      <c r="L101" s="109"/>
    </row>
    <row r="102" spans="2:12" s="9" customFormat="1" ht="20" customHeight="1">
      <c r="B102" s="113"/>
      <c r="D102" s="114" t="s">
        <v>272</v>
      </c>
      <c r="E102" s="115"/>
      <c r="F102" s="115"/>
      <c r="G102" s="115"/>
      <c r="H102" s="115"/>
      <c r="I102" s="115"/>
      <c r="J102" s="116">
        <f>J137</f>
        <v>0</v>
      </c>
      <c r="L102" s="113"/>
    </row>
    <row r="103" spans="2:12" s="1" customFormat="1" ht="21.75" customHeight="1">
      <c r="B103" s="28"/>
      <c r="L103" s="28"/>
    </row>
    <row r="104" spans="2:12" s="1" customFormat="1" ht="7" customHeight="1">
      <c r="B104" s="43"/>
      <c r="C104" s="44"/>
      <c r="D104" s="44"/>
      <c r="E104" s="44"/>
      <c r="F104" s="44"/>
      <c r="G104" s="44"/>
      <c r="H104" s="44"/>
      <c r="I104" s="44"/>
      <c r="J104" s="44"/>
      <c r="K104" s="44"/>
      <c r="L104" s="28"/>
    </row>
    <row r="108" spans="2:12" s="1" customFormat="1" ht="7" customHeight="1">
      <c r="B108" s="45"/>
      <c r="C108" s="46"/>
      <c r="D108" s="46"/>
      <c r="E108" s="46"/>
      <c r="F108" s="46"/>
      <c r="G108" s="46"/>
      <c r="H108" s="46"/>
      <c r="I108" s="46"/>
      <c r="J108" s="46"/>
      <c r="K108" s="46"/>
      <c r="L108" s="28"/>
    </row>
    <row r="109" spans="2:12" s="1" customFormat="1" ht="25" customHeight="1">
      <c r="B109" s="28"/>
      <c r="C109" s="17" t="s">
        <v>179</v>
      </c>
      <c r="L109" s="28"/>
    </row>
    <row r="110" spans="2:12" s="1" customFormat="1" ht="7" customHeight="1">
      <c r="B110" s="28"/>
      <c r="L110" s="28"/>
    </row>
    <row r="111" spans="2:12" s="1" customFormat="1" ht="12" customHeight="1">
      <c r="B111" s="28"/>
      <c r="C111" s="23" t="s">
        <v>15</v>
      </c>
      <c r="L111" s="28"/>
    </row>
    <row r="112" spans="2:12" s="1" customFormat="1" ht="16.5" customHeight="1">
      <c r="B112" s="28"/>
      <c r="E112" s="231" t="str">
        <f>E7</f>
        <v>Rokycany - Infraštruktúra, 100 Zásobovanie vodou</v>
      </c>
      <c r="F112" s="232"/>
      <c r="G112" s="232"/>
      <c r="H112" s="232"/>
      <c r="L112" s="28"/>
    </row>
    <row r="113" spans="2:65" s="1" customFormat="1" ht="12" customHeight="1">
      <c r="B113" s="28"/>
      <c r="C113" s="23" t="s">
        <v>167</v>
      </c>
      <c r="L113" s="28"/>
    </row>
    <row r="114" spans="2:65" s="1" customFormat="1" ht="16.5" customHeight="1">
      <c r="B114" s="28"/>
      <c r="E114" s="187" t="str">
        <f>E9</f>
        <v>2 - SO 112 Oplotenie vodojemu</v>
      </c>
      <c r="F114" s="230"/>
      <c r="G114" s="230"/>
      <c r="H114" s="230"/>
      <c r="L114" s="28"/>
    </row>
    <row r="115" spans="2:65" s="1" customFormat="1" ht="7" customHeight="1">
      <c r="B115" s="28"/>
      <c r="L115" s="28"/>
    </row>
    <row r="116" spans="2:65" s="1" customFormat="1" ht="12" customHeight="1">
      <c r="B116" s="28"/>
      <c r="C116" s="23" t="s">
        <v>19</v>
      </c>
      <c r="F116" s="21" t="str">
        <f>F12</f>
        <v>Rokycany</v>
      </c>
      <c r="I116" s="23" t="s">
        <v>21</v>
      </c>
      <c r="J116" s="51" t="str">
        <f>IF(J12="","",J12)</f>
        <v>Vyplň údaj</v>
      </c>
      <c r="L116" s="28"/>
    </row>
    <row r="117" spans="2:65" s="1" customFormat="1" ht="7" customHeight="1">
      <c r="B117" s="28"/>
      <c r="L117" s="28"/>
    </row>
    <row r="118" spans="2:65" s="1" customFormat="1" ht="15.25" customHeight="1">
      <c r="B118" s="28"/>
      <c r="C118" s="23" t="s">
        <v>22</v>
      </c>
      <c r="F118" s="21" t="str">
        <f>E15</f>
        <v xml:space="preserve"> </v>
      </c>
      <c r="I118" s="23" t="s">
        <v>28</v>
      </c>
      <c r="J118" s="26" t="str">
        <f>E21</f>
        <v xml:space="preserve"> </v>
      </c>
      <c r="L118" s="28"/>
    </row>
    <row r="119" spans="2:65" s="1" customFormat="1" ht="15.25" customHeight="1">
      <c r="B119" s="28"/>
      <c r="C119" s="23" t="s">
        <v>26</v>
      </c>
      <c r="F119" s="21" t="str">
        <f>IF(E18="","",E18)</f>
        <v>Vyplň údaj</v>
      </c>
      <c r="I119" s="23" t="s">
        <v>30</v>
      </c>
      <c r="J119" s="26" t="str">
        <f>E24</f>
        <v xml:space="preserve"> </v>
      </c>
      <c r="L119" s="28"/>
    </row>
    <row r="120" spans="2:65" s="1" customFormat="1" ht="10.25" customHeight="1">
      <c r="B120" s="28"/>
      <c r="L120" s="28"/>
    </row>
    <row r="121" spans="2:65" s="10" customFormat="1" ht="29.25" customHeight="1">
      <c r="B121" s="117"/>
      <c r="C121" s="118" t="s">
        <v>180</v>
      </c>
      <c r="D121" s="119" t="s">
        <v>57</v>
      </c>
      <c r="E121" s="119" t="s">
        <v>53</v>
      </c>
      <c r="F121" s="119" t="s">
        <v>54</v>
      </c>
      <c r="G121" s="119" t="s">
        <v>181</v>
      </c>
      <c r="H121" s="119" t="s">
        <v>182</v>
      </c>
      <c r="I121" s="119" t="s">
        <v>183</v>
      </c>
      <c r="J121" s="120" t="s">
        <v>173</v>
      </c>
      <c r="K121" s="121" t="s">
        <v>184</v>
      </c>
      <c r="L121" s="117"/>
      <c r="M121" s="58" t="s">
        <v>1</v>
      </c>
      <c r="N121" s="59" t="s">
        <v>36</v>
      </c>
      <c r="O121" s="59" t="s">
        <v>185</v>
      </c>
      <c r="P121" s="59" t="s">
        <v>186</v>
      </c>
      <c r="Q121" s="59" t="s">
        <v>187</v>
      </c>
      <c r="R121" s="59" t="s">
        <v>188</v>
      </c>
      <c r="S121" s="59" t="s">
        <v>189</v>
      </c>
      <c r="T121" s="60" t="s">
        <v>190</v>
      </c>
    </row>
    <row r="122" spans="2:65" s="1" customFormat="1" ht="22.75" customHeight="1">
      <c r="B122" s="28"/>
      <c r="C122" s="63" t="s">
        <v>174</v>
      </c>
      <c r="J122" s="122">
        <f>BK122</f>
        <v>0</v>
      </c>
      <c r="L122" s="28"/>
      <c r="M122" s="61"/>
      <c r="N122" s="52"/>
      <c r="O122" s="52"/>
      <c r="P122" s="123">
        <f>P123+P136</f>
        <v>0</v>
      </c>
      <c r="Q122" s="52"/>
      <c r="R122" s="123">
        <f>R123+R136</f>
        <v>13.589357559999998</v>
      </c>
      <c r="S122" s="52"/>
      <c r="T122" s="124">
        <f>T123+T136</f>
        <v>0</v>
      </c>
      <c r="AT122" s="13" t="s">
        <v>71</v>
      </c>
      <c r="AU122" s="13" t="s">
        <v>175</v>
      </c>
      <c r="BK122" s="125">
        <f>BK123+BK136</f>
        <v>0</v>
      </c>
    </row>
    <row r="123" spans="2:65" s="11" customFormat="1" ht="26" customHeight="1">
      <c r="B123" s="126"/>
      <c r="D123" s="127" t="s">
        <v>71</v>
      </c>
      <c r="E123" s="128" t="s">
        <v>191</v>
      </c>
      <c r="F123" s="128" t="s">
        <v>192</v>
      </c>
      <c r="I123" s="129"/>
      <c r="J123" s="130">
        <f>BK123</f>
        <v>0</v>
      </c>
      <c r="L123" s="126"/>
      <c r="M123" s="131"/>
      <c r="P123" s="132">
        <f>P124+P129+P134</f>
        <v>0</v>
      </c>
      <c r="R123" s="132">
        <f>R124+R129+R134</f>
        <v>13.344179999999998</v>
      </c>
      <c r="T123" s="133">
        <f>T124+T129+T134</f>
        <v>0</v>
      </c>
      <c r="AR123" s="127" t="s">
        <v>76</v>
      </c>
      <c r="AT123" s="134" t="s">
        <v>71</v>
      </c>
      <c r="AU123" s="134" t="s">
        <v>72</v>
      </c>
      <c r="AY123" s="127" t="s">
        <v>193</v>
      </c>
      <c r="BK123" s="135">
        <f>BK124+BK129+BK134</f>
        <v>0</v>
      </c>
    </row>
    <row r="124" spans="2:65" s="11" customFormat="1" ht="22.75" customHeight="1">
      <c r="B124" s="126"/>
      <c r="D124" s="127" t="s">
        <v>71</v>
      </c>
      <c r="E124" s="136" t="s">
        <v>76</v>
      </c>
      <c r="F124" s="136" t="s">
        <v>194</v>
      </c>
      <c r="I124" s="129"/>
      <c r="J124" s="137">
        <f>BK124</f>
        <v>0</v>
      </c>
      <c r="L124" s="126"/>
      <c r="M124" s="131"/>
      <c r="P124" s="132">
        <f>SUM(P125:P128)</f>
        <v>0</v>
      </c>
      <c r="R124" s="132">
        <f>SUM(R125:R128)</f>
        <v>0</v>
      </c>
      <c r="T124" s="133">
        <f>SUM(T125:T128)</f>
        <v>0</v>
      </c>
      <c r="AR124" s="127" t="s">
        <v>76</v>
      </c>
      <c r="AT124" s="134" t="s">
        <v>71</v>
      </c>
      <c r="AU124" s="134" t="s">
        <v>76</v>
      </c>
      <c r="AY124" s="127" t="s">
        <v>193</v>
      </c>
      <c r="BK124" s="135">
        <f>SUM(BK125:BK128)</f>
        <v>0</v>
      </c>
    </row>
    <row r="125" spans="2:65" s="1" customFormat="1" ht="21.75" customHeight="1">
      <c r="B125" s="138"/>
      <c r="C125" s="139" t="s">
        <v>76</v>
      </c>
      <c r="D125" s="139" t="s">
        <v>195</v>
      </c>
      <c r="E125" s="140" t="s">
        <v>1455</v>
      </c>
      <c r="F125" s="141" t="s">
        <v>1456</v>
      </c>
      <c r="G125" s="142" t="s">
        <v>198</v>
      </c>
      <c r="H125" s="143">
        <v>11.106</v>
      </c>
      <c r="I125" s="144"/>
      <c r="J125" s="145">
        <f>ROUND(I125*H125,2)</f>
        <v>0</v>
      </c>
      <c r="K125" s="146"/>
      <c r="L125" s="28"/>
      <c r="M125" s="147" t="s">
        <v>1</v>
      </c>
      <c r="N125" s="148" t="s">
        <v>38</v>
      </c>
      <c r="P125" s="149">
        <f>O125*H125</f>
        <v>0</v>
      </c>
      <c r="Q125" s="149">
        <v>0</v>
      </c>
      <c r="R125" s="149">
        <f>Q125*H125</f>
        <v>0</v>
      </c>
      <c r="S125" s="149">
        <v>0</v>
      </c>
      <c r="T125" s="150">
        <f>S125*H125</f>
        <v>0</v>
      </c>
      <c r="AR125" s="151" t="s">
        <v>109</v>
      </c>
      <c r="AT125" s="151" t="s">
        <v>195</v>
      </c>
      <c r="AU125" s="151" t="s">
        <v>84</v>
      </c>
      <c r="AY125" s="13" t="s">
        <v>193</v>
      </c>
      <c r="BE125" s="152">
        <f>IF(N125="základná",J125,0)</f>
        <v>0</v>
      </c>
      <c r="BF125" s="152">
        <f>IF(N125="znížená",J125,0)</f>
        <v>0</v>
      </c>
      <c r="BG125" s="152">
        <f>IF(N125="zákl. prenesená",J125,0)</f>
        <v>0</v>
      </c>
      <c r="BH125" s="152">
        <f>IF(N125="zníž. prenesená",J125,0)</f>
        <v>0</v>
      </c>
      <c r="BI125" s="152">
        <f>IF(N125="nulová",J125,0)</f>
        <v>0</v>
      </c>
      <c r="BJ125" s="13" t="s">
        <v>84</v>
      </c>
      <c r="BK125" s="152">
        <f>ROUND(I125*H125,2)</f>
        <v>0</v>
      </c>
      <c r="BL125" s="13" t="s">
        <v>109</v>
      </c>
      <c r="BM125" s="151" t="s">
        <v>1457</v>
      </c>
    </row>
    <row r="126" spans="2:65" s="1" customFormat="1" ht="24.25" customHeight="1">
      <c r="B126" s="138"/>
      <c r="C126" s="139" t="s">
        <v>84</v>
      </c>
      <c r="D126" s="139" t="s">
        <v>195</v>
      </c>
      <c r="E126" s="140" t="s">
        <v>203</v>
      </c>
      <c r="F126" s="141" t="s">
        <v>204</v>
      </c>
      <c r="G126" s="142" t="s">
        <v>198</v>
      </c>
      <c r="H126" s="143">
        <v>11.106</v>
      </c>
      <c r="I126" s="144"/>
      <c r="J126" s="145">
        <f>ROUND(I126*H126,2)</f>
        <v>0</v>
      </c>
      <c r="K126" s="146"/>
      <c r="L126" s="28"/>
      <c r="M126" s="147" t="s">
        <v>1</v>
      </c>
      <c r="N126" s="148" t="s">
        <v>38</v>
      </c>
      <c r="P126" s="149">
        <f>O126*H126</f>
        <v>0</v>
      </c>
      <c r="Q126" s="149">
        <v>0</v>
      </c>
      <c r="R126" s="149">
        <f>Q126*H126</f>
        <v>0</v>
      </c>
      <c r="S126" s="149">
        <v>0</v>
      </c>
      <c r="T126" s="150">
        <f>S126*H126</f>
        <v>0</v>
      </c>
      <c r="AR126" s="151" t="s">
        <v>109</v>
      </c>
      <c r="AT126" s="151" t="s">
        <v>195</v>
      </c>
      <c r="AU126" s="151" t="s">
        <v>84</v>
      </c>
      <c r="AY126" s="13" t="s">
        <v>193</v>
      </c>
      <c r="BE126" s="152">
        <f>IF(N126="základná",J126,0)</f>
        <v>0</v>
      </c>
      <c r="BF126" s="152">
        <f>IF(N126="znížená",J126,0)</f>
        <v>0</v>
      </c>
      <c r="BG126" s="152">
        <f>IF(N126="zákl. prenesená",J126,0)</f>
        <v>0</v>
      </c>
      <c r="BH126" s="152">
        <f>IF(N126="zníž. prenesená",J126,0)</f>
        <v>0</v>
      </c>
      <c r="BI126" s="152">
        <f>IF(N126="nulová",J126,0)</f>
        <v>0</v>
      </c>
      <c r="BJ126" s="13" t="s">
        <v>84</v>
      </c>
      <c r="BK126" s="152">
        <f>ROUND(I126*H126,2)</f>
        <v>0</v>
      </c>
      <c r="BL126" s="13" t="s">
        <v>109</v>
      </c>
      <c r="BM126" s="151" t="s">
        <v>1458</v>
      </c>
    </row>
    <row r="127" spans="2:65" s="1" customFormat="1" ht="24.25" customHeight="1">
      <c r="B127" s="138"/>
      <c r="C127" s="139" t="s">
        <v>106</v>
      </c>
      <c r="D127" s="139" t="s">
        <v>195</v>
      </c>
      <c r="E127" s="140" t="s">
        <v>1459</v>
      </c>
      <c r="F127" s="141" t="s">
        <v>1460</v>
      </c>
      <c r="G127" s="142" t="s">
        <v>198</v>
      </c>
      <c r="H127" s="143">
        <v>11.106</v>
      </c>
      <c r="I127" s="144"/>
      <c r="J127" s="145">
        <f>ROUND(I127*H127,2)</f>
        <v>0</v>
      </c>
      <c r="K127" s="146"/>
      <c r="L127" s="28"/>
      <c r="M127" s="147" t="s">
        <v>1</v>
      </c>
      <c r="N127" s="148" t="s">
        <v>38</v>
      </c>
      <c r="P127" s="149">
        <f>O127*H127</f>
        <v>0</v>
      </c>
      <c r="Q127" s="149">
        <v>0</v>
      </c>
      <c r="R127" s="149">
        <f>Q127*H127</f>
        <v>0</v>
      </c>
      <c r="S127" s="149">
        <v>0</v>
      </c>
      <c r="T127" s="150">
        <f>S127*H127</f>
        <v>0</v>
      </c>
      <c r="AR127" s="151" t="s">
        <v>109</v>
      </c>
      <c r="AT127" s="151" t="s">
        <v>195</v>
      </c>
      <c r="AU127" s="151" t="s">
        <v>84</v>
      </c>
      <c r="AY127" s="13" t="s">
        <v>193</v>
      </c>
      <c r="BE127" s="152">
        <f>IF(N127="základná",J127,0)</f>
        <v>0</v>
      </c>
      <c r="BF127" s="152">
        <f>IF(N127="znížená",J127,0)</f>
        <v>0</v>
      </c>
      <c r="BG127" s="152">
        <f>IF(N127="zákl. prenesená",J127,0)</f>
        <v>0</v>
      </c>
      <c r="BH127" s="152">
        <f>IF(N127="zníž. prenesená",J127,0)</f>
        <v>0</v>
      </c>
      <c r="BI127" s="152">
        <f>IF(N127="nulová",J127,0)</f>
        <v>0</v>
      </c>
      <c r="BJ127" s="13" t="s">
        <v>84</v>
      </c>
      <c r="BK127" s="152">
        <f>ROUND(I127*H127,2)</f>
        <v>0</v>
      </c>
      <c r="BL127" s="13" t="s">
        <v>109</v>
      </c>
      <c r="BM127" s="151" t="s">
        <v>1461</v>
      </c>
    </row>
    <row r="128" spans="2:65" s="1" customFormat="1" ht="33" customHeight="1">
      <c r="B128" s="138"/>
      <c r="C128" s="139" t="s">
        <v>109</v>
      </c>
      <c r="D128" s="139" t="s">
        <v>195</v>
      </c>
      <c r="E128" s="140" t="s">
        <v>226</v>
      </c>
      <c r="F128" s="141" t="s">
        <v>227</v>
      </c>
      <c r="G128" s="142" t="s">
        <v>198</v>
      </c>
      <c r="H128" s="143">
        <v>11.106</v>
      </c>
      <c r="I128" s="144"/>
      <c r="J128" s="145">
        <f>ROUND(I128*H128,2)</f>
        <v>0</v>
      </c>
      <c r="K128" s="146"/>
      <c r="L128" s="28"/>
      <c r="M128" s="147" t="s">
        <v>1</v>
      </c>
      <c r="N128" s="148" t="s">
        <v>38</v>
      </c>
      <c r="P128" s="149">
        <f>O128*H128</f>
        <v>0</v>
      </c>
      <c r="Q128" s="149">
        <v>0</v>
      </c>
      <c r="R128" s="149">
        <f>Q128*H128</f>
        <v>0</v>
      </c>
      <c r="S128" s="149">
        <v>0</v>
      </c>
      <c r="T128" s="150">
        <f>S128*H128</f>
        <v>0</v>
      </c>
      <c r="AR128" s="151" t="s">
        <v>109</v>
      </c>
      <c r="AT128" s="151" t="s">
        <v>195</v>
      </c>
      <c r="AU128" s="151" t="s">
        <v>84</v>
      </c>
      <c r="AY128" s="13" t="s">
        <v>193</v>
      </c>
      <c r="BE128" s="152">
        <f>IF(N128="základná",J128,0)</f>
        <v>0</v>
      </c>
      <c r="BF128" s="152">
        <f>IF(N128="znížená",J128,0)</f>
        <v>0</v>
      </c>
      <c r="BG128" s="152">
        <f>IF(N128="zákl. prenesená",J128,0)</f>
        <v>0</v>
      </c>
      <c r="BH128" s="152">
        <f>IF(N128="zníž. prenesená",J128,0)</f>
        <v>0</v>
      </c>
      <c r="BI128" s="152">
        <f>IF(N128="nulová",J128,0)</f>
        <v>0</v>
      </c>
      <c r="BJ128" s="13" t="s">
        <v>84</v>
      </c>
      <c r="BK128" s="152">
        <f>ROUND(I128*H128,2)</f>
        <v>0</v>
      </c>
      <c r="BL128" s="13" t="s">
        <v>109</v>
      </c>
      <c r="BM128" s="151" t="s">
        <v>1462</v>
      </c>
    </row>
    <row r="129" spans="2:65" s="11" customFormat="1" ht="22.75" customHeight="1">
      <c r="B129" s="126"/>
      <c r="D129" s="127" t="s">
        <v>71</v>
      </c>
      <c r="E129" s="136" t="s">
        <v>106</v>
      </c>
      <c r="F129" s="136" t="s">
        <v>301</v>
      </c>
      <c r="I129" s="129"/>
      <c r="J129" s="137">
        <f>BK129</f>
        <v>0</v>
      </c>
      <c r="L129" s="126"/>
      <c r="M129" s="131"/>
      <c r="P129" s="132">
        <f>SUM(P130:P133)</f>
        <v>0</v>
      </c>
      <c r="R129" s="132">
        <f>SUM(R130:R133)</f>
        <v>13.344179999999998</v>
      </c>
      <c r="T129" s="133">
        <f>SUM(T130:T133)</f>
        <v>0</v>
      </c>
      <c r="AR129" s="127" t="s">
        <v>76</v>
      </c>
      <c r="AT129" s="134" t="s">
        <v>71</v>
      </c>
      <c r="AU129" s="134" t="s">
        <v>76</v>
      </c>
      <c r="AY129" s="127" t="s">
        <v>193</v>
      </c>
      <c r="BK129" s="135">
        <f>SUM(BK130:BK133)</f>
        <v>0</v>
      </c>
    </row>
    <row r="130" spans="2:65" s="1" customFormat="1" ht="24.25" customHeight="1">
      <c r="B130" s="138"/>
      <c r="C130" s="139" t="s">
        <v>112</v>
      </c>
      <c r="D130" s="139" t="s">
        <v>195</v>
      </c>
      <c r="E130" s="140" t="s">
        <v>1463</v>
      </c>
      <c r="F130" s="141" t="s">
        <v>1464</v>
      </c>
      <c r="G130" s="142" t="s">
        <v>319</v>
      </c>
      <c r="H130" s="143">
        <v>46</v>
      </c>
      <c r="I130" s="144"/>
      <c r="J130" s="145">
        <f>ROUND(I130*H130,2)</f>
        <v>0</v>
      </c>
      <c r="K130" s="146"/>
      <c r="L130" s="28"/>
      <c r="M130" s="147" t="s">
        <v>1</v>
      </c>
      <c r="N130" s="148" t="s">
        <v>38</v>
      </c>
      <c r="P130" s="149">
        <f>O130*H130</f>
        <v>0</v>
      </c>
      <c r="Q130" s="149">
        <v>0.22183</v>
      </c>
      <c r="R130" s="149">
        <f>Q130*H130</f>
        <v>10.204179999999999</v>
      </c>
      <c r="S130" s="149">
        <v>0</v>
      </c>
      <c r="T130" s="150">
        <f>S130*H130</f>
        <v>0</v>
      </c>
      <c r="AR130" s="151" t="s">
        <v>109</v>
      </c>
      <c r="AT130" s="151" t="s">
        <v>195</v>
      </c>
      <c r="AU130" s="151" t="s">
        <v>84</v>
      </c>
      <c r="AY130" s="13" t="s">
        <v>193</v>
      </c>
      <c r="BE130" s="152">
        <f>IF(N130="základná",J130,0)</f>
        <v>0</v>
      </c>
      <c r="BF130" s="152">
        <f>IF(N130="znížená",J130,0)</f>
        <v>0</v>
      </c>
      <c r="BG130" s="152">
        <f>IF(N130="zákl. prenesená",J130,0)</f>
        <v>0</v>
      </c>
      <c r="BH130" s="152">
        <f>IF(N130="zníž. prenesená",J130,0)</f>
        <v>0</v>
      </c>
      <c r="BI130" s="152">
        <f>IF(N130="nulová",J130,0)</f>
        <v>0</v>
      </c>
      <c r="BJ130" s="13" t="s">
        <v>84</v>
      </c>
      <c r="BK130" s="152">
        <f>ROUND(I130*H130,2)</f>
        <v>0</v>
      </c>
      <c r="BL130" s="13" t="s">
        <v>109</v>
      </c>
      <c r="BM130" s="151" t="s">
        <v>1465</v>
      </c>
    </row>
    <row r="131" spans="2:65" s="1" customFormat="1" ht="24.25" customHeight="1">
      <c r="B131" s="138"/>
      <c r="C131" s="153" t="s">
        <v>115</v>
      </c>
      <c r="D131" s="153" t="s">
        <v>236</v>
      </c>
      <c r="E131" s="154" t="s">
        <v>1466</v>
      </c>
      <c r="F131" s="155" t="s">
        <v>1467</v>
      </c>
      <c r="G131" s="156" t="s">
        <v>319</v>
      </c>
      <c r="H131" s="157">
        <v>26</v>
      </c>
      <c r="I131" s="158"/>
      <c r="J131" s="159">
        <f>ROUND(I131*H131,2)</f>
        <v>0</v>
      </c>
      <c r="K131" s="160"/>
      <c r="L131" s="161"/>
      <c r="M131" s="162" t="s">
        <v>1</v>
      </c>
      <c r="N131" s="163" t="s">
        <v>38</v>
      </c>
      <c r="P131" s="149">
        <f>O131*H131</f>
        <v>0</v>
      </c>
      <c r="Q131" s="149">
        <v>7.0000000000000007E-2</v>
      </c>
      <c r="R131" s="149">
        <f>Q131*H131</f>
        <v>1.8200000000000003</v>
      </c>
      <c r="S131" s="149">
        <v>0</v>
      </c>
      <c r="T131" s="150">
        <f>S131*H131</f>
        <v>0</v>
      </c>
      <c r="AR131" s="151" t="s">
        <v>163</v>
      </c>
      <c r="AT131" s="151" t="s">
        <v>236</v>
      </c>
      <c r="AU131" s="151" t="s">
        <v>84</v>
      </c>
      <c r="AY131" s="13" t="s">
        <v>193</v>
      </c>
      <c r="BE131" s="152">
        <f>IF(N131="základná",J131,0)</f>
        <v>0</v>
      </c>
      <c r="BF131" s="152">
        <f>IF(N131="znížená",J131,0)</f>
        <v>0</v>
      </c>
      <c r="BG131" s="152">
        <f>IF(N131="zákl. prenesená",J131,0)</f>
        <v>0</v>
      </c>
      <c r="BH131" s="152">
        <f>IF(N131="zníž. prenesená",J131,0)</f>
        <v>0</v>
      </c>
      <c r="BI131" s="152">
        <f>IF(N131="nulová",J131,0)</f>
        <v>0</v>
      </c>
      <c r="BJ131" s="13" t="s">
        <v>84</v>
      </c>
      <c r="BK131" s="152">
        <f>ROUND(I131*H131,2)</f>
        <v>0</v>
      </c>
      <c r="BL131" s="13" t="s">
        <v>109</v>
      </c>
      <c r="BM131" s="151" t="s">
        <v>1468</v>
      </c>
    </row>
    <row r="132" spans="2:65" s="1" customFormat="1" ht="24.25" customHeight="1">
      <c r="B132" s="138"/>
      <c r="C132" s="153" t="s">
        <v>160</v>
      </c>
      <c r="D132" s="153" t="s">
        <v>236</v>
      </c>
      <c r="E132" s="154" t="s">
        <v>1469</v>
      </c>
      <c r="F132" s="155" t="s">
        <v>1470</v>
      </c>
      <c r="G132" s="156" t="s">
        <v>319</v>
      </c>
      <c r="H132" s="157">
        <v>4</v>
      </c>
      <c r="I132" s="158"/>
      <c r="J132" s="159">
        <f>ROUND(I132*H132,2)</f>
        <v>0</v>
      </c>
      <c r="K132" s="160"/>
      <c r="L132" s="161"/>
      <c r="M132" s="162" t="s">
        <v>1</v>
      </c>
      <c r="N132" s="163" t="s">
        <v>38</v>
      </c>
      <c r="P132" s="149">
        <f>O132*H132</f>
        <v>0</v>
      </c>
      <c r="Q132" s="149">
        <v>0.09</v>
      </c>
      <c r="R132" s="149">
        <f>Q132*H132</f>
        <v>0.36</v>
      </c>
      <c r="S132" s="149">
        <v>0</v>
      </c>
      <c r="T132" s="150">
        <f>S132*H132</f>
        <v>0</v>
      </c>
      <c r="AR132" s="151" t="s">
        <v>163</v>
      </c>
      <c r="AT132" s="151" t="s">
        <v>236</v>
      </c>
      <c r="AU132" s="151" t="s">
        <v>84</v>
      </c>
      <c r="AY132" s="13" t="s">
        <v>193</v>
      </c>
      <c r="BE132" s="152">
        <f>IF(N132="základná",J132,0)</f>
        <v>0</v>
      </c>
      <c r="BF132" s="152">
        <f>IF(N132="znížená",J132,0)</f>
        <v>0</v>
      </c>
      <c r="BG132" s="152">
        <f>IF(N132="zákl. prenesená",J132,0)</f>
        <v>0</v>
      </c>
      <c r="BH132" s="152">
        <f>IF(N132="zníž. prenesená",J132,0)</f>
        <v>0</v>
      </c>
      <c r="BI132" s="152">
        <f>IF(N132="nulová",J132,0)</f>
        <v>0</v>
      </c>
      <c r="BJ132" s="13" t="s">
        <v>84</v>
      </c>
      <c r="BK132" s="152">
        <f>ROUND(I132*H132,2)</f>
        <v>0</v>
      </c>
      <c r="BL132" s="13" t="s">
        <v>109</v>
      </c>
      <c r="BM132" s="151" t="s">
        <v>1471</v>
      </c>
    </row>
    <row r="133" spans="2:65" s="1" customFormat="1" ht="24.25" customHeight="1">
      <c r="B133" s="138"/>
      <c r="C133" s="153" t="s">
        <v>163</v>
      </c>
      <c r="D133" s="153" t="s">
        <v>236</v>
      </c>
      <c r="E133" s="154" t="s">
        <v>1472</v>
      </c>
      <c r="F133" s="155" t="s">
        <v>1473</v>
      </c>
      <c r="G133" s="156" t="s">
        <v>319</v>
      </c>
      <c r="H133" s="157">
        <v>16</v>
      </c>
      <c r="I133" s="158"/>
      <c r="J133" s="159">
        <f>ROUND(I133*H133,2)</f>
        <v>0</v>
      </c>
      <c r="K133" s="160"/>
      <c r="L133" s="161"/>
      <c r="M133" s="162" t="s">
        <v>1</v>
      </c>
      <c r="N133" s="163" t="s">
        <v>38</v>
      </c>
      <c r="P133" s="149">
        <f>O133*H133</f>
        <v>0</v>
      </c>
      <c r="Q133" s="149">
        <v>0.06</v>
      </c>
      <c r="R133" s="149">
        <f>Q133*H133</f>
        <v>0.96</v>
      </c>
      <c r="S133" s="149">
        <v>0</v>
      </c>
      <c r="T133" s="150">
        <f>S133*H133</f>
        <v>0</v>
      </c>
      <c r="AR133" s="151" t="s">
        <v>163</v>
      </c>
      <c r="AT133" s="151" t="s">
        <v>236</v>
      </c>
      <c r="AU133" s="151" t="s">
        <v>84</v>
      </c>
      <c r="AY133" s="13" t="s">
        <v>193</v>
      </c>
      <c r="BE133" s="152">
        <f>IF(N133="základná",J133,0)</f>
        <v>0</v>
      </c>
      <c r="BF133" s="152">
        <f>IF(N133="znížená",J133,0)</f>
        <v>0</v>
      </c>
      <c r="BG133" s="152">
        <f>IF(N133="zákl. prenesená",J133,0)</f>
        <v>0</v>
      </c>
      <c r="BH133" s="152">
        <f>IF(N133="zníž. prenesená",J133,0)</f>
        <v>0</v>
      </c>
      <c r="BI133" s="152">
        <f>IF(N133="nulová",J133,0)</f>
        <v>0</v>
      </c>
      <c r="BJ133" s="13" t="s">
        <v>84</v>
      </c>
      <c r="BK133" s="152">
        <f>ROUND(I133*H133,2)</f>
        <v>0</v>
      </c>
      <c r="BL133" s="13" t="s">
        <v>109</v>
      </c>
      <c r="BM133" s="151" t="s">
        <v>1474</v>
      </c>
    </row>
    <row r="134" spans="2:65" s="11" customFormat="1" ht="22.75" customHeight="1">
      <c r="B134" s="126"/>
      <c r="D134" s="127" t="s">
        <v>71</v>
      </c>
      <c r="E134" s="136" t="s">
        <v>477</v>
      </c>
      <c r="F134" s="136" t="s">
        <v>478</v>
      </c>
      <c r="I134" s="129"/>
      <c r="J134" s="137">
        <f>BK134</f>
        <v>0</v>
      </c>
      <c r="L134" s="126"/>
      <c r="M134" s="131"/>
      <c r="P134" s="132">
        <f>P135</f>
        <v>0</v>
      </c>
      <c r="R134" s="132">
        <f>R135</f>
        <v>0</v>
      </c>
      <c r="T134" s="133">
        <f>T135</f>
        <v>0</v>
      </c>
      <c r="AR134" s="127" t="s">
        <v>76</v>
      </c>
      <c r="AT134" s="134" t="s">
        <v>71</v>
      </c>
      <c r="AU134" s="134" t="s">
        <v>76</v>
      </c>
      <c r="AY134" s="127" t="s">
        <v>193</v>
      </c>
      <c r="BK134" s="135">
        <f>BK135</f>
        <v>0</v>
      </c>
    </row>
    <row r="135" spans="2:65" s="1" customFormat="1" ht="24.25" customHeight="1">
      <c r="B135" s="138"/>
      <c r="C135" s="139" t="s">
        <v>221</v>
      </c>
      <c r="D135" s="139" t="s">
        <v>195</v>
      </c>
      <c r="E135" s="140" t="s">
        <v>1475</v>
      </c>
      <c r="F135" s="141" t="s">
        <v>1476</v>
      </c>
      <c r="G135" s="142" t="s">
        <v>296</v>
      </c>
      <c r="H135" s="143">
        <v>13.343999999999999</v>
      </c>
      <c r="I135" s="144"/>
      <c r="J135" s="145">
        <f>ROUND(I135*H135,2)</f>
        <v>0</v>
      </c>
      <c r="K135" s="146"/>
      <c r="L135" s="28"/>
      <c r="M135" s="147" t="s">
        <v>1</v>
      </c>
      <c r="N135" s="148" t="s">
        <v>38</v>
      </c>
      <c r="P135" s="149">
        <f>O135*H135</f>
        <v>0</v>
      </c>
      <c r="Q135" s="149">
        <v>0</v>
      </c>
      <c r="R135" s="149">
        <f>Q135*H135</f>
        <v>0</v>
      </c>
      <c r="S135" s="149">
        <v>0</v>
      </c>
      <c r="T135" s="150">
        <f>S135*H135</f>
        <v>0</v>
      </c>
      <c r="AR135" s="151" t="s">
        <v>109</v>
      </c>
      <c r="AT135" s="151" t="s">
        <v>195</v>
      </c>
      <c r="AU135" s="151" t="s">
        <v>84</v>
      </c>
      <c r="AY135" s="13" t="s">
        <v>193</v>
      </c>
      <c r="BE135" s="152">
        <f>IF(N135="základná",J135,0)</f>
        <v>0</v>
      </c>
      <c r="BF135" s="152">
        <f>IF(N135="znížená",J135,0)</f>
        <v>0</v>
      </c>
      <c r="BG135" s="152">
        <f>IF(N135="zákl. prenesená",J135,0)</f>
        <v>0</v>
      </c>
      <c r="BH135" s="152">
        <f>IF(N135="zníž. prenesená",J135,0)</f>
        <v>0</v>
      </c>
      <c r="BI135" s="152">
        <f>IF(N135="nulová",J135,0)</f>
        <v>0</v>
      </c>
      <c r="BJ135" s="13" t="s">
        <v>84</v>
      </c>
      <c r="BK135" s="152">
        <f>ROUND(I135*H135,2)</f>
        <v>0</v>
      </c>
      <c r="BL135" s="13" t="s">
        <v>109</v>
      </c>
      <c r="BM135" s="151" t="s">
        <v>1477</v>
      </c>
    </row>
    <row r="136" spans="2:65" s="11" customFormat="1" ht="26" customHeight="1">
      <c r="B136" s="126"/>
      <c r="D136" s="127" t="s">
        <v>71</v>
      </c>
      <c r="E136" s="128" t="s">
        <v>483</v>
      </c>
      <c r="F136" s="128" t="s">
        <v>484</v>
      </c>
      <c r="I136" s="129"/>
      <c r="J136" s="130">
        <f>BK136</f>
        <v>0</v>
      </c>
      <c r="L136" s="126"/>
      <c r="M136" s="131"/>
      <c r="P136" s="132">
        <f>P137</f>
        <v>0</v>
      </c>
      <c r="R136" s="132">
        <f>R137</f>
        <v>0.24517756000000002</v>
      </c>
      <c r="T136" s="133">
        <f>T137</f>
        <v>0</v>
      </c>
      <c r="AR136" s="127" t="s">
        <v>84</v>
      </c>
      <c r="AT136" s="134" t="s">
        <v>71</v>
      </c>
      <c r="AU136" s="134" t="s">
        <v>72</v>
      </c>
      <c r="AY136" s="127" t="s">
        <v>193</v>
      </c>
      <c r="BK136" s="135">
        <f>BK137</f>
        <v>0</v>
      </c>
    </row>
    <row r="137" spans="2:65" s="11" customFormat="1" ht="22.75" customHeight="1">
      <c r="B137" s="126"/>
      <c r="D137" s="127" t="s">
        <v>71</v>
      </c>
      <c r="E137" s="136" t="s">
        <v>584</v>
      </c>
      <c r="F137" s="136" t="s">
        <v>585</v>
      </c>
      <c r="I137" s="129"/>
      <c r="J137" s="137">
        <f>BK137</f>
        <v>0</v>
      </c>
      <c r="L137" s="126"/>
      <c r="M137" s="131"/>
      <c r="P137" s="132">
        <f>SUM(P138:P148)</f>
        <v>0</v>
      </c>
      <c r="R137" s="132">
        <f>SUM(R138:R148)</f>
        <v>0.24517756000000002</v>
      </c>
      <c r="T137" s="133">
        <f>SUM(T138:T148)</f>
        <v>0</v>
      </c>
      <c r="AR137" s="127" t="s">
        <v>84</v>
      </c>
      <c r="AT137" s="134" t="s">
        <v>71</v>
      </c>
      <c r="AU137" s="134" t="s">
        <v>76</v>
      </c>
      <c r="AY137" s="127" t="s">
        <v>193</v>
      </c>
      <c r="BK137" s="135">
        <f>SUM(BK138:BK148)</f>
        <v>0</v>
      </c>
    </row>
    <row r="138" spans="2:65" s="1" customFormat="1" ht="21.75" customHeight="1">
      <c r="B138" s="138"/>
      <c r="C138" s="139" t="s">
        <v>225</v>
      </c>
      <c r="D138" s="139" t="s">
        <v>195</v>
      </c>
      <c r="E138" s="140" t="s">
        <v>1478</v>
      </c>
      <c r="F138" s="141" t="s">
        <v>1479</v>
      </c>
      <c r="G138" s="142" t="s">
        <v>257</v>
      </c>
      <c r="H138" s="143">
        <v>67.5</v>
      </c>
      <c r="I138" s="144"/>
      <c r="J138" s="145">
        <f t="shared" ref="J138:J148" si="0">ROUND(I138*H138,2)</f>
        <v>0</v>
      </c>
      <c r="K138" s="146"/>
      <c r="L138" s="28"/>
      <c r="M138" s="147" t="s">
        <v>1</v>
      </c>
      <c r="N138" s="148" t="s">
        <v>38</v>
      </c>
      <c r="P138" s="149">
        <f t="shared" ref="P138:P148" si="1">O138*H138</f>
        <v>0</v>
      </c>
      <c r="Q138" s="149">
        <v>0</v>
      </c>
      <c r="R138" s="149">
        <f t="shared" ref="R138:R148" si="2">Q138*H138</f>
        <v>0</v>
      </c>
      <c r="S138" s="149">
        <v>0</v>
      </c>
      <c r="T138" s="150">
        <f t="shared" ref="T138:T148" si="3">S138*H138</f>
        <v>0</v>
      </c>
      <c r="AR138" s="151" t="s">
        <v>98</v>
      </c>
      <c r="AT138" s="151" t="s">
        <v>195</v>
      </c>
      <c r="AU138" s="151" t="s">
        <v>84</v>
      </c>
      <c r="AY138" s="13" t="s">
        <v>193</v>
      </c>
      <c r="BE138" s="152">
        <f t="shared" ref="BE138:BE148" si="4">IF(N138="základná",J138,0)</f>
        <v>0</v>
      </c>
      <c r="BF138" s="152">
        <f t="shared" ref="BF138:BF148" si="5">IF(N138="znížená",J138,0)</f>
        <v>0</v>
      </c>
      <c r="BG138" s="152">
        <f t="shared" ref="BG138:BG148" si="6">IF(N138="zákl. prenesená",J138,0)</f>
        <v>0</v>
      </c>
      <c r="BH138" s="152">
        <f t="shared" ref="BH138:BH148" si="7">IF(N138="zníž. prenesená",J138,0)</f>
        <v>0</v>
      </c>
      <c r="BI138" s="152">
        <f t="shared" ref="BI138:BI148" si="8">IF(N138="nulová",J138,0)</f>
        <v>0</v>
      </c>
      <c r="BJ138" s="13" t="s">
        <v>84</v>
      </c>
      <c r="BK138" s="152">
        <f t="shared" ref="BK138:BK148" si="9">ROUND(I138*H138,2)</f>
        <v>0</v>
      </c>
      <c r="BL138" s="13" t="s">
        <v>98</v>
      </c>
      <c r="BM138" s="151" t="s">
        <v>1480</v>
      </c>
    </row>
    <row r="139" spans="2:65" s="1" customFormat="1" ht="33" customHeight="1">
      <c r="B139" s="138"/>
      <c r="C139" s="153" t="s">
        <v>81</v>
      </c>
      <c r="D139" s="153" t="s">
        <v>236</v>
      </c>
      <c r="E139" s="154" t="s">
        <v>1481</v>
      </c>
      <c r="F139" s="155" t="s">
        <v>1482</v>
      </c>
      <c r="G139" s="156" t="s">
        <v>1483</v>
      </c>
      <c r="H139" s="157">
        <v>2.7</v>
      </c>
      <c r="I139" s="158"/>
      <c r="J139" s="159">
        <f t="shared" si="0"/>
        <v>0</v>
      </c>
      <c r="K139" s="160"/>
      <c r="L139" s="161"/>
      <c r="M139" s="162" t="s">
        <v>1</v>
      </c>
      <c r="N139" s="163" t="s">
        <v>38</v>
      </c>
      <c r="P139" s="149">
        <f t="shared" si="1"/>
        <v>0</v>
      </c>
      <c r="Q139" s="149">
        <v>2.8500000000000001E-2</v>
      </c>
      <c r="R139" s="149">
        <f t="shared" si="2"/>
        <v>7.6950000000000005E-2</v>
      </c>
      <c r="S139" s="149">
        <v>0</v>
      </c>
      <c r="T139" s="150">
        <f t="shared" si="3"/>
        <v>0</v>
      </c>
      <c r="AR139" s="151" t="s">
        <v>382</v>
      </c>
      <c r="AT139" s="151" t="s">
        <v>236</v>
      </c>
      <c r="AU139" s="151" t="s">
        <v>84</v>
      </c>
      <c r="AY139" s="13" t="s">
        <v>193</v>
      </c>
      <c r="BE139" s="152">
        <f t="shared" si="4"/>
        <v>0</v>
      </c>
      <c r="BF139" s="152">
        <f t="shared" si="5"/>
        <v>0</v>
      </c>
      <c r="BG139" s="152">
        <f t="shared" si="6"/>
        <v>0</v>
      </c>
      <c r="BH139" s="152">
        <f t="shared" si="7"/>
        <v>0</v>
      </c>
      <c r="BI139" s="152">
        <f t="shared" si="8"/>
        <v>0</v>
      </c>
      <c r="BJ139" s="13" t="s">
        <v>84</v>
      </c>
      <c r="BK139" s="152">
        <f t="shared" si="9"/>
        <v>0</v>
      </c>
      <c r="BL139" s="13" t="s">
        <v>98</v>
      </c>
      <c r="BM139" s="151" t="s">
        <v>1484</v>
      </c>
    </row>
    <row r="140" spans="2:65" s="1" customFormat="1" ht="16.5" customHeight="1">
      <c r="B140" s="138"/>
      <c r="C140" s="139" t="s">
        <v>86</v>
      </c>
      <c r="D140" s="139" t="s">
        <v>195</v>
      </c>
      <c r="E140" s="140" t="s">
        <v>1485</v>
      </c>
      <c r="F140" s="141" t="s">
        <v>1486</v>
      </c>
      <c r="G140" s="142" t="s">
        <v>257</v>
      </c>
      <c r="H140" s="143">
        <v>202.5</v>
      </c>
      <c r="I140" s="144"/>
      <c r="J140" s="145">
        <f t="shared" si="0"/>
        <v>0</v>
      </c>
      <c r="K140" s="146"/>
      <c r="L140" s="28"/>
      <c r="M140" s="147" t="s">
        <v>1</v>
      </c>
      <c r="N140" s="148" t="s">
        <v>38</v>
      </c>
      <c r="P140" s="149">
        <f t="shared" si="1"/>
        <v>0</v>
      </c>
      <c r="Q140" s="149">
        <v>0</v>
      </c>
      <c r="R140" s="149">
        <f t="shared" si="2"/>
        <v>0</v>
      </c>
      <c r="S140" s="149">
        <v>0</v>
      </c>
      <c r="T140" s="150">
        <f t="shared" si="3"/>
        <v>0</v>
      </c>
      <c r="AR140" s="151" t="s">
        <v>98</v>
      </c>
      <c r="AT140" s="151" t="s">
        <v>195</v>
      </c>
      <c r="AU140" s="151" t="s">
        <v>84</v>
      </c>
      <c r="AY140" s="13" t="s">
        <v>193</v>
      </c>
      <c r="BE140" s="152">
        <f t="shared" si="4"/>
        <v>0</v>
      </c>
      <c r="BF140" s="152">
        <f t="shared" si="5"/>
        <v>0</v>
      </c>
      <c r="BG140" s="152">
        <f t="shared" si="6"/>
        <v>0</v>
      </c>
      <c r="BH140" s="152">
        <f t="shared" si="7"/>
        <v>0</v>
      </c>
      <c r="BI140" s="152">
        <f t="shared" si="8"/>
        <v>0</v>
      </c>
      <c r="BJ140" s="13" t="s">
        <v>84</v>
      </c>
      <c r="BK140" s="152">
        <f t="shared" si="9"/>
        <v>0</v>
      </c>
      <c r="BL140" s="13" t="s">
        <v>98</v>
      </c>
      <c r="BM140" s="151" t="s">
        <v>1487</v>
      </c>
    </row>
    <row r="141" spans="2:65" s="1" customFormat="1" ht="21.75" customHeight="1">
      <c r="B141" s="138"/>
      <c r="C141" s="153" t="s">
        <v>89</v>
      </c>
      <c r="D141" s="153" t="s">
        <v>236</v>
      </c>
      <c r="E141" s="154" t="s">
        <v>1488</v>
      </c>
      <c r="F141" s="155" t="s">
        <v>1489</v>
      </c>
      <c r="G141" s="156" t="s">
        <v>319</v>
      </c>
      <c r="H141" s="157">
        <v>2.633</v>
      </c>
      <c r="I141" s="158"/>
      <c r="J141" s="159">
        <f t="shared" si="0"/>
        <v>0</v>
      </c>
      <c r="K141" s="160"/>
      <c r="L141" s="161"/>
      <c r="M141" s="162" t="s">
        <v>1</v>
      </c>
      <c r="N141" s="163" t="s">
        <v>38</v>
      </c>
      <c r="P141" s="149">
        <f t="shared" si="1"/>
        <v>0</v>
      </c>
      <c r="Q141" s="149">
        <v>3.3E-3</v>
      </c>
      <c r="R141" s="149">
        <f t="shared" si="2"/>
        <v>8.6888999999999994E-3</v>
      </c>
      <c r="S141" s="149">
        <v>0</v>
      </c>
      <c r="T141" s="150">
        <f t="shared" si="3"/>
        <v>0</v>
      </c>
      <c r="AR141" s="151" t="s">
        <v>382</v>
      </c>
      <c r="AT141" s="151" t="s">
        <v>236</v>
      </c>
      <c r="AU141" s="151" t="s">
        <v>84</v>
      </c>
      <c r="AY141" s="13" t="s">
        <v>193</v>
      </c>
      <c r="BE141" s="152">
        <f t="shared" si="4"/>
        <v>0</v>
      </c>
      <c r="BF141" s="152">
        <f t="shared" si="5"/>
        <v>0</v>
      </c>
      <c r="BG141" s="152">
        <f t="shared" si="6"/>
        <v>0</v>
      </c>
      <c r="BH141" s="152">
        <f t="shared" si="7"/>
        <v>0</v>
      </c>
      <c r="BI141" s="152">
        <f t="shared" si="8"/>
        <v>0</v>
      </c>
      <c r="BJ141" s="13" t="s">
        <v>84</v>
      </c>
      <c r="BK141" s="152">
        <f t="shared" si="9"/>
        <v>0</v>
      </c>
      <c r="BL141" s="13" t="s">
        <v>98</v>
      </c>
      <c r="BM141" s="151" t="s">
        <v>1490</v>
      </c>
    </row>
    <row r="142" spans="2:65" s="1" customFormat="1" ht="24.25" customHeight="1">
      <c r="B142" s="138"/>
      <c r="C142" s="153" t="s">
        <v>92</v>
      </c>
      <c r="D142" s="153" t="s">
        <v>236</v>
      </c>
      <c r="E142" s="154" t="s">
        <v>1491</v>
      </c>
      <c r="F142" s="155" t="s">
        <v>1492</v>
      </c>
      <c r="G142" s="156" t="s">
        <v>319</v>
      </c>
      <c r="H142" s="157">
        <v>2.6819999999999999</v>
      </c>
      <c r="I142" s="158"/>
      <c r="J142" s="159">
        <f t="shared" si="0"/>
        <v>0</v>
      </c>
      <c r="K142" s="160"/>
      <c r="L142" s="161"/>
      <c r="M142" s="162" t="s">
        <v>1</v>
      </c>
      <c r="N142" s="163" t="s">
        <v>38</v>
      </c>
      <c r="P142" s="149">
        <f t="shared" si="1"/>
        <v>0</v>
      </c>
      <c r="Q142" s="149">
        <v>1.2999999999999999E-4</v>
      </c>
      <c r="R142" s="149">
        <f t="shared" si="2"/>
        <v>3.4865999999999999E-4</v>
      </c>
      <c r="S142" s="149">
        <v>0</v>
      </c>
      <c r="T142" s="150">
        <f t="shared" si="3"/>
        <v>0</v>
      </c>
      <c r="AR142" s="151" t="s">
        <v>382</v>
      </c>
      <c r="AT142" s="151" t="s">
        <v>236</v>
      </c>
      <c r="AU142" s="151" t="s">
        <v>84</v>
      </c>
      <c r="AY142" s="13" t="s">
        <v>193</v>
      </c>
      <c r="BE142" s="152">
        <f t="shared" si="4"/>
        <v>0</v>
      </c>
      <c r="BF142" s="152">
        <f t="shared" si="5"/>
        <v>0</v>
      </c>
      <c r="BG142" s="152">
        <f t="shared" si="6"/>
        <v>0</v>
      </c>
      <c r="BH142" s="152">
        <f t="shared" si="7"/>
        <v>0</v>
      </c>
      <c r="BI142" s="152">
        <f t="shared" si="8"/>
        <v>0</v>
      </c>
      <c r="BJ142" s="13" t="s">
        <v>84</v>
      </c>
      <c r="BK142" s="152">
        <f t="shared" si="9"/>
        <v>0</v>
      </c>
      <c r="BL142" s="13" t="s">
        <v>98</v>
      </c>
      <c r="BM142" s="151" t="s">
        <v>1493</v>
      </c>
    </row>
    <row r="143" spans="2:65" s="1" customFormat="1" ht="16.5" customHeight="1">
      <c r="B143" s="138"/>
      <c r="C143" s="139" t="s">
        <v>95</v>
      </c>
      <c r="D143" s="139" t="s">
        <v>195</v>
      </c>
      <c r="E143" s="140" t="s">
        <v>1494</v>
      </c>
      <c r="F143" s="141" t="s">
        <v>1495</v>
      </c>
      <c r="G143" s="142" t="s">
        <v>257</v>
      </c>
      <c r="H143" s="143">
        <v>202.5</v>
      </c>
      <c r="I143" s="144"/>
      <c r="J143" s="145">
        <f t="shared" si="0"/>
        <v>0</v>
      </c>
      <c r="K143" s="146"/>
      <c r="L143" s="28"/>
      <c r="M143" s="147" t="s">
        <v>1</v>
      </c>
      <c r="N143" s="148" t="s">
        <v>38</v>
      </c>
      <c r="P143" s="149">
        <f t="shared" si="1"/>
        <v>0</v>
      </c>
      <c r="Q143" s="149">
        <v>0</v>
      </c>
      <c r="R143" s="149">
        <f t="shared" si="2"/>
        <v>0</v>
      </c>
      <c r="S143" s="149">
        <v>0</v>
      </c>
      <c r="T143" s="150">
        <f t="shared" si="3"/>
        <v>0</v>
      </c>
      <c r="AR143" s="151" t="s">
        <v>98</v>
      </c>
      <c r="AT143" s="151" t="s">
        <v>195</v>
      </c>
      <c r="AU143" s="151" t="s">
        <v>84</v>
      </c>
      <c r="AY143" s="13" t="s">
        <v>193</v>
      </c>
      <c r="BE143" s="152">
        <f t="shared" si="4"/>
        <v>0</v>
      </c>
      <c r="BF143" s="152">
        <f t="shared" si="5"/>
        <v>0</v>
      </c>
      <c r="BG143" s="152">
        <f t="shared" si="6"/>
        <v>0</v>
      </c>
      <c r="BH143" s="152">
        <f t="shared" si="7"/>
        <v>0</v>
      </c>
      <c r="BI143" s="152">
        <f t="shared" si="8"/>
        <v>0</v>
      </c>
      <c r="BJ143" s="13" t="s">
        <v>84</v>
      </c>
      <c r="BK143" s="152">
        <f t="shared" si="9"/>
        <v>0</v>
      </c>
      <c r="BL143" s="13" t="s">
        <v>98</v>
      </c>
      <c r="BM143" s="151" t="s">
        <v>1496</v>
      </c>
    </row>
    <row r="144" spans="2:65" s="1" customFormat="1" ht="21.75" customHeight="1">
      <c r="B144" s="138"/>
      <c r="C144" s="153" t="s">
        <v>98</v>
      </c>
      <c r="D144" s="153" t="s">
        <v>236</v>
      </c>
      <c r="E144" s="154" t="s">
        <v>1497</v>
      </c>
      <c r="F144" s="155" t="s">
        <v>1498</v>
      </c>
      <c r="G144" s="156" t="s">
        <v>319</v>
      </c>
      <c r="H144" s="157">
        <v>0.81</v>
      </c>
      <c r="I144" s="158"/>
      <c r="J144" s="159">
        <f t="shared" si="0"/>
        <v>0</v>
      </c>
      <c r="K144" s="160"/>
      <c r="L144" s="161"/>
      <c r="M144" s="162" t="s">
        <v>1</v>
      </c>
      <c r="N144" s="163" t="s">
        <v>38</v>
      </c>
      <c r="P144" s="149">
        <f t="shared" si="1"/>
        <v>0</v>
      </c>
      <c r="Q144" s="149">
        <v>1.2999999999999999E-2</v>
      </c>
      <c r="R144" s="149">
        <f t="shared" si="2"/>
        <v>1.0529999999999999E-2</v>
      </c>
      <c r="S144" s="149">
        <v>0</v>
      </c>
      <c r="T144" s="150">
        <f t="shared" si="3"/>
        <v>0</v>
      </c>
      <c r="AR144" s="151" t="s">
        <v>382</v>
      </c>
      <c r="AT144" s="151" t="s">
        <v>236</v>
      </c>
      <c r="AU144" s="151" t="s">
        <v>84</v>
      </c>
      <c r="AY144" s="13" t="s">
        <v>193</v>
      </c>
      <c r="BE144" s="152">
        <f t="shared" si="4"/>
        <v>0</v>
      </c>
      <c r="BF144" s="152">
        <f t="shared" si="5"/>
        <v>0</v>
      </c>
      <c r="BG144" s="152">
        <f t="shared" si="6"/>
        <v>0</v>
      </c>
      <c r="BH144" s="152">
        <f t="shared" si="7"/>
        <v>0</v>
      </c>
      <c r="BI144" s="152">
        <f t="shared" si="8"/>
        <v>0</v>
      </c>
      <c r="BJ144" s="13" t="s">
        <v>84</v>
      </c>
      <c r="BK144" s="152">
        <f t="shared" si="9"/>
        <v>0</v>
      </c>
      <c r="BL144" s="13" t="s">
        <v>98</v>
      </c>
      <c r="BM144" s="151" t="s">
        <v>1499</v>
      </c>
    </row>
    <row r="145" spans="2:65" s="1" customFormat="1" ht="24.25" customHeight="1">
      <c r="B145" s="138"/>
      <c r="C145" s="139" t="s">
        <v>101</v>
      </c>
      <c r="D145" s="139" t="s">
        <v>195</v>
      </c>
      <c r="E145" s="140" t="s">
        <v>1500</v>
      </c>
      <c r="F145" s="141" t="s">
        <v>1501</v>
      </c>
      <c r="G145" s="142" t="s">
        <v>319</v>
      </c>
      <c r="H145" s="143">
        <v>1</v>
      </c>
      <c r="I145" s="144"/>
      <c r="J145" s="145">
        <f t="shared" si="0"/>
        <v>0</v>
      </c>
      <c r="K145" s="146"/>
      <c r="L145" s="28"/>
      <c r="M145" s="147" t="s">
        <v>1</v>
      </c>
      <c r="N145" s="148" t="s">
        <v>38</v>
      </c>
      <c r="P145" s="149">
        <f t="shared" si="1"/>
        <v>0</v>
      </c>
      <c r="Q145" s="149">
        <v>0</v>
      </c>
      <c r="R145" s="149">
        <f t="shared" si="2"/>
        <v>0</v>
      </c>
      <c r="S145" s="149">
        <v>0</v>
      </c>
      <c r="T145" s="150">
        <f t="shared" si="3"/>
        <v>0</v>
      </c>
      <c r="AR145" s="151" t="s">
        <v>98</v>
      </c>
      <c r="AT145" s="151" t="s">
        <v>195</v>
      </c>
      <c r="AU145" s="151" t="s">
        <v>84</v>
      </c>
      <c r="AY145" s="13" t="s">
        <v>193</v>
      </c>
      <c r="BE145" s="152">
        <f t="shared" si="4"/>
        <v>0</v>
      </c>
      <c r="BF145" s="152">
        <f t="shared" si="5"/>
        <v>0</v>
      </c>
      <c r="BG145" s="152">
        <f t="shared" si="6"/>
        <v>0</v>
      </c>
      <c r="BH145" s="152">
        <f t="shared" si="7"/>
        <v>0</v>
      </c>
      <c r="BI145" s="152">
        <f t="shared" si="8"/>
        <v>0</v>
      </c>
      <c r="BJ145" s="13" t="s">
        <v>84</v>
      </c>
      <c r="BK145" s="152">
        <f t="shared" si="9"/>
        <v>0</v>
      </c>
      <c r="BL145" s="13" t="s">
        <v>98</v>
      </c>
      <c r="BM145" s="151" t="s">
        <v>1502</v>
      </c>
    </row>
    <row r="146" spans="2:65" s="1" customFormat="1" ht="24.25" customHeight="1">
      <c r="B146" s="138"/>
      <c r="C146" s="153" t="s">
        <v>254</v>
      </c>
      <c r="D146" s="153" t="s">
        <v>236</v>
      </c>
      <c r="E146" s="154" t="s">
        <v>1503</v>
      </c>
      <c r="F146" s="155" t="s">
        <v>1504</v>
      </c>
      <c r="G146" s="156" t="s">
        <v>319</v>
      </c>
      <c r="H146" s="157">
        <v>1</v>
      </c>
      <c r="I146" s="158"/>
      <c r="J146" s="159">
        <f t="shared" si="0"/>
        <v>0</v>
      </c>
      <c r="K146" s="160"/>
      <c r="L146" s="161"/>
      <c r="M146" s="162" t="s">
        <v>1</v>
      </c>
      <c r="N146" s="163" t="s">
        <v>38</v>
      </c>
      <c r="P146" s="149">
        <f t="shared" si="1"/>
        <v>0</v>
      </c>
      <c r="Q146" s="149">
        <v>0.10946</v>
      </c>
      <c r="R146" s="149">
        <f t="shared" si="2"/>
        <v>0.10946</v>
      </c>
      <c r="S146" s="149">
        <v>0</v>
      </c>
      <c r="T146" s="150">
        <f t="shared" si="3"/>
        <v>0</v>
      </c>
      <c r="AR146" s="151" t="s">
        <v>972</v>
      </c>
      <c r="AT146" s="151" t="s">
        <v>236</v>
      </c>
      <c r="AU146" s="151" t="s">
        <v>84</v>
      </c>
      <c r="AY146" s="13" t="s">
        <v>193</v>
      </c>
      <c r="BE146" s="152">
        <f t="shared" si="4"/>
        <v>0</v>
      </c>
      <c r="BF146" s="152">
        <f t="shared" si="5"/>
        <v>0</v>
      </c>
      <c r="BG146" s="152">
        <f t="shared" si="6"/>
        <v>0</v>
      </c>
      <c r="BH146" s="152">
        <f t="shared" si="7"/>
        <v>0</v>
      </c>
      <c r="BI146" s="152">
        <f t="shared" si="8"/>
        <v>0</v>
      </c>
      <c r="BJ146" s="13" t="s">
        <v>84</v>
      </c>
      <c r="BK146" s="152">
        <f t="shared" si="9"/>
        <v>0</v>
      </c>
      <c r="BL146" s="13" t="s">
        <v>972</v>
      </c>
      <c r="BM146" s="151" t="s">
        <v>1505</v>
      </c>
    </row>
    <row r="147" spans="2:65" s="1" customFormat="1" ht="24.25" customHeight="1">
      <c r="B147" s="138"/>
      <c r="C147" s="153" t="s">
        <v>330</v>
      </c>
      <c r="D147" s="153" t="s">
        <v>236</v>
      </c>
      <c r="E147" s="154" t="s">
        <v>1506</v>
      </c>
      <c r="F147" s="155" t="s">
        <v>1507</v>
      </c>
      <c r="G147" s="156" t="s">
        <v>319</v>
      </c>
      <c r="H147" s="157">
        <v>1</v>
      </c>
      <c r="I147" s="158"/>
      <c r="J147" s="159">
        <f t="shared" si="0"/>
        <v>0</v>
      </c>
      <c r="K147" s="160"/>
      <c r="L147" s="161"/>
      <c r="M147" s="162" t="s">
        <v>1</v>
      </c>
      <c r="N147" s="163" t="s">
        <v>38</v>
      </c>
      <c r="P147" s="149">
        <f t="shared" si="1"/>
        <v>0</v>
      </c>
      <c r="Q147" s="149">
        <v>3.9199999999999999E-2</v>
      </c>
      <c r="R147" s="149">
        <f t="shared" si="2"/>
        <v>3.9199999999999999E-2</v>
      </c>
      <c r="S147" s="149">
        <v>0</v>
      </c>
      <c r="T147" s="150">
        <f t="shared" si="3"/>
        <v>0</v>
      </c>
      <c r="AR147" s="151" t="s">
        <v>972</v>
      </c>
      <c r="AT147" s="151" t="s">
        <v>236</v>
      </c>
      <c r="AU147" s="151" t="s">
        <v>84</v>
      </c>
      <c r="AY147" s="13" t="s">
        <v>193</v>
      </c>
      <c r="BE147" s="152">
        <f t="shared" si="4"/>
        <v>0</v>
      </c>
      <c r="BF147" s="152">
        <f t="shared" si="5"/>
        <v>0</v>
      </c>
      <c r="BG147" s="152">
        <f t="shared" si="6"/>
        <v>0</v>
      </c>
      <c r="BH147" s="152">
        <f t="shared" si="7"/>
        <v>0</v>
      </c>
      <c r="BI147" s="152">
        <f t="shared" si="8"/>
        <v>0</v>
      </c>
      <c r="BJ147" s="13" t="s">
        <v>84</v>
      </c>
      <c r="BK147" s="152">
        <f t="shared" si="9"/>
        <v>0</v>
      </c>
      <c r="BL147" s="13" t="s">
        <v>972</v>
      </c>
      <c r="BM147" s="151" t="s">
        <v>1508</v>
      </c>
    </row>
    <row r="148" spans="2:65" s="1" customFormat="1" ht="24.25" customHeight="1">
      <c r="B148" s="138"/>
      <c r="C148" s="139" t="s">
        <v>334</v>
      </c>
      <c r="D148" s="139" t="s">
        <v>195</v>
      </c>
      <c r="E148" s="140" t="s">
        <v>607</v>
      </c>
      <c r="F148" s="141" t="s">
        <v>608</v>
      </c>
      <c r="G148" s="142" t="s">
        <v>296</v>
      </c>
      <c r="H148" s="143">
        <v>9.7000000000000003E-2</v>
      </c>
      <c r="I148" s="144"/>
      <c r="J148" s="145">
        <f t="shared" si="0"/>
        <v>0</v>
      </c>
      <c r="K148" s="146"/>
      <c r="L148" s="28"/>
      <c r="M148" s="164" t="s">
        <v>1</v>
      </c>
      <c r="N148" s="165" t="s">
        <v>38</v>
      </c>
      <c r="O148" s="166"/>
      <c r="P148" s="167">
        <f t="shared" si="1"/>
        <v>0</v>
      </c>
      <c r="Q148" s="167">
        <v>0</v>
      </c>
      <c r="R148" s="167">
        <f t="shared" si="2"/>
        <v>0</v>
      </c>
      <c r="S148" s="167">
        <v>0</v>
      </c>
      <c r="T148" s="168">
        <f t="shared" si="3"/>
        <v>0</v>
      </c>
      <c r="AR148" s="151" t="s">
        <v>98</v>
      </c>
      <c r="AT148" s="151" t="s">
        <v>195</v>
      </c>
      <c r="AU148" s="151" t="s">
        <v>84</v>
      </c>
      <c r="AY148" s="13" t="s">
        <v>193</v>
      </c>
      <c r="BE148" s="152">
        <f t="shared" si="4"/>
        <v>0</v>
      </c>
      <c r="BF148" s="152">
        <f t="shared" si="5"/>
        <v>0</v>
      </c>
      <c r="BG148" s="152">
        <f t="shared" si="6"/>
        <v>0</v>
      </c>
      <c r="BH148" s="152">
        <f t="shared" si="7"/>
        <v>0</v>
      </c>
      <c r="BI148" s="152">
        <f t="shared" si="8"/>
        <v>0</v>
      </c>
      <c r="BJ148" s="13" t="s">
        <v>84</v>
      </c>
      <c r="BK148" s="152">
        <f t="shared" si="9"/>
        <v>0</v>
      </c>
      <c r="BL148" s="13" t="s">
        <v>98</v>
      </c>
      <c r="BM148" s="151" t="s">
        <v>1509</v>
      </c>
    </row>
    <row r="149" spans="2:65" s="1" customFormat="1" ht="7" customHeight="1">
      <c r="B149" s="43"/>
      <c r="C149" s="44"/>
      <c r="D149" s="44"/>
      <c r="E149" s="44"/>
      <c r="F149" s="44"/>
      <c r="G149" s="44"/>
      <c r="H149" s="44"/>
      <c r="I149" s="44"/>
      <c r="J149" s="44"/>
      <c r="K149" s="44"/>
      <c r="L149" s="28"/>
    </row>
  </sheetData>
  <autoFilter ref="C121:K148" xr:uid="{00000000-0009-0000-0000-000008000000}"/>
  <mergeCells count="9">
    <mergeCell ref="E87:H87"/>
    <mergeCell ref="E112:H112"/>
    <mergeCell ref="E114:H114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B2:BM279"/>
  <sheetViews>
    <sheetView showGridLines="0" workbookViewId="0">
      <selection activeCell="V31" sqref="V31"/>
    </sheetView>
  </sheetViews>
  <sheetFormatPr baseColWidth="10" defaultRowHeight="11"/>
  <cols>
    <col min="1" max="1" width="8.25" customWidth="1"/>
    <col min="2" max="2" width="1.25" customWidth="1"/>
    <col min="3" max="4" width="4.25" customWidth="1"/>
    <col min="5" max="5" width="17.25" customWidth="1"/>
    <col min="6" max="6" width="50.75" customWidth="1"/>
    <col min="7" max="7" width="7.5" customWidth="1"/>
    <col min="8" max="8" width="14" customWidth="1"/>
    <col min="9" max="9" width="15.75" customWidth="1"/>
    <col min="10" max="10" width="22.25" customWidth="1"/>
    <col min="11" max="11" width="22.25" hidden="1" customWidth="1"/>
    <col min="12" max="12" width="9.25" customWidth="1"/>
    <col min="13" max="13" width="10.75" hidden="1" customWidth="1"/>
    <col min="14" max="14" width="9.25" hidden="1"/>
    <col min="15" max="20" width="14.25" hidden="1" customWidth="1"/>
    <col min="21" max="21" width="16.25" hidden="1" customWidth="1"/>
    <col min="22" max="22" width="12.25" customWidth="1"/>
    <col min="23" max="23" width="16.25" customWidth="1"/>
    <col min="24" max="24" width="12.25" customWidth="1"/>
    <col min="25" max="25" width="15" customWidth="1"/>
    <col min="26" max="26" width="11" customWidth="1"/>
    <col min="27" max="27" width="15" customWidth="1"/>
    <col min="28" max="28" width="16.25" customWidth="1"/>
    <col min="29" max="29" width="11" customWidth="1"/>
    <col min="30" max="30" width="15" customWidth="1"/>
    <col min="31" max="31" width="16.25" customWidth="1"/>
    <col min="44" max="65" width="9.25" hidden="1"/>
  </cols>
  <sheetData>
    <row r="2" spans="2:46" ht="37" customHeight="1">
      <c r="L2" s="210" t="s">
        <v>5</v>
      </c>
      <c r="M2" s="211"/>
      <c r="N2" s="211"/>
      <c r="O2" s="211"/>
      <c r="P2" s="211"/>
      <c r="Q2" s="211"/>
      <c r="R2" s="211"/>
      <c r="S2" s="211"/>
      <c r="T2" s="211"/>
      <c r="U2" s="211"/>
      <c r="V2" s="211"/>
      <c r="AT2" s="13" t="s">
        <v>108</v>
      </c>
    </row>
    <row r="3" spans="2:46" ht="7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72</v>
      </c>
    </row>
    <row r="4" spans="2:46" ht="25" customHeight="1">
      <c r="B4" s="16"/>
      <c r="D4" s="17" t="s">
        <v>166</v>
      </c>
      <c r="L4" s="16"/>
      <c r="M4" s="92" t="s">
        <v>9</v>
      </c>
      <c r="AT4" s="13" t="s">
        <v>3</v>
      </c>
    </row>
    <row r="5" spans="2:46" ht="7" customHeight="1">
      <c r="B5" s="16"/>
      <c r="L5" s="16"/>
    </row>
    <row r="6" spans="2:46" ht="12" customHeight="1">
      <c r="B6" s="16"/>
      <c r="D6" s="23" t="s">
        <v>15</v>
      </c>
      <c r="L6" s="16"/>
    </row>
    <row r="7" spans="2:46" ht="16.5" customHeight="1">
      <c r="B7" s="16"/>
      <c r="E7" s="231" t="str">
        <f>'Rekapitulácia stavby'!K6</f>
        <v>Rokycany - Infraštruktúra, 100 Zásobovanie vodou</v>
      </c>
      <c r="F7" s="232"/>
      <c r="G7" s="232"/>
      <c r="H7" s="232"/>
      <c r="L7" s="16"/>
    </row>
    <row r="8" spans="2:46" s="1" customFormat="1" ht="12" customHeight="1">
      <c r="B8" s="28"/>
      <c r="D8" s="23" t="s">
        <v>167</v>
      </c>
      <c r="L8" s="28"/>
    </row>
    <row r="9" spans="2:46" s="1" customFormat="1" ht="16.5" customHeight="1">
      <c r="B9" s="28"/>
      <c r="E9" s="187" t="s">
        <v>1510</v>
      </c>
      <c r="F9" s="230"/>
      <c r="G9" s="230"/>
      <c r="H9" s="230"/>
      <c r="L9" s="28"/>
    </row>
    <row r="10" spans="2:46" s="1" customFormat="1">
      <c r="B10" s="28"/>
      <c r="L10" s="28"/>
    </row>
    <row r="11" spans="2:46" s="1" customFormat="1" ht="12" customHeight="1">
      <c r="B11" s="28"/>
      <c r="D11" s="23" t="s">
        <v>17</v>
      </c>
      <c r="F11" s="21" t="s">
        <v>1</v>
      </c>
      <c r="I11" s="23" t="s">
        <v>18</v>
      </c>
      <c r="J11" s="21" t="s">
        <v>1</v>
      </c>
      <c r="L11" s="28"/>
    </row>
    <row r="12" spans="2:46" s="1" customFormat="1" ht="12" customHeight="1">
      <c r="B12" s="28"/>
      <c r="D12" s="23" t="s">
        <v>19</v>
      </c>
      <c r="F12" s="21" t="s">
        <v>20</v>
      </c>
      <c r="I12" s="23" t="s">
        <v>21</v>
      </c>
      <c r="J12" s="51" t="str">
        <f>'Rekapitulácia stavby'!AN8</f>
        <v>Vyplň údaj</v>
      </c>
      <c r="L12" s="28"/>
    </row>
    <row r="13" spans="2:46" s="1" customFormat="1" ht="10.75" customHeight="1">
      <c r="B13" s="28"/>
      <c r="L13" s="28"/>
    </row>
    <row r="14" spans="2:46" s="1" customFormat="1" ht="12" customHeight="1">
      <c r="B14" s="28"/>
      <c r="D14" s="23" t="s">
        <v>22</v>
      </c>
      <c r="I14" s="23" t="s">
        <v>23</v>
      </c>
      <c r="J14" s="21" t="str">
        <f>IF('Rekapitulácia stavby'!AN10="","",'Rekapitulácia stavby'!AN10)</f>
        <v/>
      </c>
      <c r="L14" s="28"/>
    </row>
    <row r="15" spans="2:46" s="1" customFormat="1" ht="18" customHeight="1">
      <c r="B15" s="28"/>
      <c r="E15" s="21" t="str">
        <f>IF('Rekapitulácia stavby'!E11="","",'Rekapitulácia stavby'!E11)</f>
        <v xml:space="preserve"> </v>
      </c>
      <c r="I15" s="23" t="s">
        <v>25</v>
      </c>
      <c r="J15" s="21" t="str">
        <f>IF('Rekapitulácia stavby'!AN11="","",'Rekapitulácia stavby'!AN11)</f>
        <v/>
      </c>
      <c r="L15" s="28"/>
    </row>
    <row r="16" spans="2:46" s="1" customFormat="1" ht="7" customHeight="1">
      <c r="B16" s="28"/>
      <c r="L16" s="28"/>
    </row>
    <row r="17" spans="2:12" s="1" customFormat="1" ht="12" customHeight="1">
      <c r="B17" s="28"/>
      <c r="D17" s="23" t="s">
        <v>26</v>
      </c>
      <c r="I17" s="23" t="s">
        <v>23</v>
      </c>
      <c r="J17" s="179" t="str">
        <f>'Rekapitulácia stavby'!AN13</f>
        <v>Vyplň údaj</v>
      </c>
      <c r="L17" s="28"/>
    </row>
    <row r="18" spans="2:12" s="1" customFormat="1" ht="18" customHeight="1">
      <c r="B18" s="28"/>
      <c r="E18" s="233" t="str">
        <f>'Rekapitulácia stavby'!E14</f>
        <v>Vyplň údaj</v>
      </c>
      <c r="F18" s="215"/>
      <c r="G18" s="215"/>
      <c r="H18" s="215"/>
      <c r="I18" s="23" t="s">
        <v>25</v>
      </c>
      <c r="J18" s="179" t="str">
        <f>'Rekapitulácia stavby'!AN14</f>
        <v>Vyplň údaj</v>
      </c>
      <c r="L18" s="28"/>
    </row>
    <row r="19" spans="2:12" s="1" customFormat="1" ht="7" customHeight="1">
      <c r="B19" s="28"/>
      <c r="L19" s="28"/>
    </row>
    <row r="20" spans="2:12" s="1" customFormat="1" ht="12" customHeight="1">
      <c r="B20" s="28"/>
      <c r="D20" s="23" t="s">
        <v>28</v>
      </c>
      <c r="I20" s="23" t="s">
        <v>23</v>
      </c>
      <c r="J20" s="21" t="str">
        <f>IF('Rekapitulácia stavby'!AN16="","",'Rekapitulácia stavby'!AN16)</f>
        <v/>
      </c>
      <c r="L20" s="28"/>
    </row>
    <row r="21" spans="2:12" s="1" customFormat="1" ht="18" customHeight="1">
      <c r="B21" s="28"/>
      <c r="E21" s="21" t="str">
        <f>IF('Rekapitulácia stavby'!E17="","",'Rekapitulácia stavby'!E17)</f>
        <v xml:space="preserve"> </v>
      </c>
      <c r="I21" s="23" t="s">
        <v>25</v>
      </c>
      <c r="J21" s="21" t="str">
        <f>IF('Rekapitulácia stavby'!AN17="","",'Rekapitulácia stavby'!AN17)</f>
        <v/>
      </c>
      <c r="L21" s="28"/>
    </row>
    <row r="22" spans="2:12" s="1" customFormat="1" ht="7" customHeight="1">
      <c r="B22" s="28"/>
      <c r="L22" s="28"/>
    </row>
    <row r="23" spans="2:12" s="1" customFormat="1" ht="12" customHeight="1">
      <c r="B23" s="28"/>
      <c r="D23" s="23" t="s">
        <v>30</v>
      </c>
      <c r="I23" s="23" t="s">
        <v>23</v>
      </c>
      <c r="J23" s="21" t="str">
        <f>IF('Rekapitulácia stavby'!AN19="","",'Rekapitulácia stavby'!AN19)</f>
        <v/>
      </c>
      <c r="L23" s="28"/>
    </row>
    <row r="24" spans="2:12" s="1" customFormat="1" ht="18" customHeight="1">
      <c r="B24" s="28"/>
      <c r="E24" s="21" t="str">
        <f>IF('Rekapitulácia stavby'!E20="","",'Rekapitulácia stavby'!E20)</f>
        <v xml:space="preserve"> </v>
      </c>
      <c r="I24" s="23" t="s">
        <v>25</v>
      </c>
      <c r="J24" s="21" t="str">
        <f>IF('Rekapitulácia stavby'!AN20="","",'Rekapitulácia stavby'!AN20)</f>
        <v/>
      </c>
      <c r="L24" s="28"/>
    </row>
    <row r="25" spans="2:12" s="1" customFormat="1" ht="7" customHeight="1">
      <c r="B25" s="28"/>
      <c r="L25" s="28"/>
    </row>
    <row r="26" spans="2:12" s="1" customFormat="1" ht="12" customHeight="1">
      <c r="B26" s="28"/>
      <c r="D26" s="23" t="s">
        <v>31</v>
      </c>
      <c r="L26" s="28"/>
    </row>
    <row r="27" spans="2:12" s="7" customFormat="1" ht="16.5" customHeight="1">
      <c r="B27" s="93"/>
      <c r="E27" s="219" t="s">
        <v>1</v>
      </c>
      <c r="F27" s="219"/>
      <c r="G27" s="219"/>
      <c r="H27" s="219"/>
      <c r="L27" s="93"/>
    </row>
    <row r="28" spans="2:12" s="1" customFormat="1" ht="7" customHeight="1">
      <c r="B28" s="28"/>
      <c r="L28" s="28"/>
    </row>
    <row r="29" spans="2:12" s="1" customFormat="1" ht="7" customHeight="1">
      <c r="B29" s="28"/>
      <c r="D29" s="52"/>
      <c r="E29" s="52"/>
      <c r="F29" s="52"/>
      <c r="G29" s="52"/>
      <c r="H29" s="52"/>
      <c r="I29" s="52"/>
      <c r="J29" s="52"/>
      <c r="K29" s="52"/>
      <c r="L29" s="28"/>
    </row>
    <row r="30" spans="2:12" s="1" customFormat="1" ht="25.5" customHeight="1">
      <c r="B30" s="28"/>
      <c r="D30" s="94" t="s">
        <v>32</v>
      </c>
      <c r="J30" s="65">
        <f>ROUND(J132, 2)</f>
        <v>0</v>
      </c>
      <c r="L30" s="28"/>
    </row>
    <row r="31" spans="2:12" s="1" customFormat="1" ht="7" customHeight="1">
      <c r="B31" s="28"/>
      <c r="D31" s="52"/>
      <c r="E31" s="52"/>
      <c r="F31" s="52"/>
      <c r="G31" s="52"/>
      <c r="H31" s="52"/>
      <c r="I31" s="52"/>
      <c r="J31" s="52"/>
      <c r="K31" s="52"/>
      <c r="L31" s="28"/>
    </row>
    <row r="32" spans="2:12" s="1" customFormat="1" ht="14.5" customHeight="1">
      <c r="B32" s="28"/>
      <c r="F32" s="31" t="s">
        <v>34</v>
      </c>
      <c r="I32" s="31" t="s">
        <v>33</v>
      </c>
      <c r="J32" s="31" t="s">
        <v>35</v>
      </c>
      <c r="L32" s="28"/>
    </row>
    <row r="33" spans="2:12" s="1" customFormat="1" ht="14.5" customHeight="1">
      <c r="B33" s="28"/>
      <c r="D33" s="54" t="s">
        <v>36</v>
      </c>
      <c r="E33" s="33" t="s">
        <v>37</v>
      </c>
      <c r="F33" s="95">
        <f>ROUND((SUM(BE132:BE278)),  2)</f>
        <v>0</v>
      </c>
      <c r="G33" s="96"/>
      <c r="H33" s="96"/>
      <c r="I33" s="97">
        <v>0.23</v>
      </c>
      <c r="J33" s="95">
        <f>ROUND(((SUM(BE132:BE278))*I33),  2)</f>
        <v>0</v>
      </c>
      <c r="L33" s="28"/>
    </row>
    <row r="34" spans="2:12" s="1" customFormat="1" ht="14.5" customHeight="1">
      <c r="B34" s="28"/>
      <c r="E34" s="33" t="s">
        <v>38</v>
      </c>
      <c r="F34" s="85">
        <f>ROUND((SUM(BF132:BF278)),  2)</f>
        <v>0</v>
      </c>
      <c r="I34" s="178">
        <v>0.23</v>
      </c>
      <c r="J34" s="85">
        <f>ROUND(((SUM(BF132:BF278))*I34),  2)</f>
        <v>0</v>
      </c>
      <c r="L34" s="28"/>
    </row>
    <row r="35" spans="2:12" s="1" customFormat="1" ht="14.5" customHeight="1">
      <c r="B35" s="28"/>
      <c r="E35" s="23" t="s">
        <v>39</v>
      </c>
      <c r="F35" s="85">
        <f>ROUND((SUM(BG132:BG278)),  2)</f>
        <v>0</v>
      </c>
      <c r="I35" s="178">
        <v>0.23</v>
      </c>
      <c r="J35" s="85">
        <f>0</f>
        <v>0</v>
      </c>
      <c r="L35" s="28"/>
    </row>
    <row r="36" spans="2:12" s="1" customFormat="1" ht="14.5" customHeight="1">
      <c r="B36" s="28"/>
      <c r="E36" s="23" t="s">
        <v>40</v>
      </c>
      <c r="F36" s="85">
        <f>ROUND((SUM(BH132:BH278)),  2)</f>
        <v>0</v>
      </c>
      <c r="I36" s="178">
        <v>0.23</v>
      </c>
      <c r="J36" s="85">
        <f>0</f>
        <v>0</v>
      </c>
      <c r="L36" s="28"/>
    </row>
    <row r="37" spans="2:12" s="1" customFormat="1" ht="14.5" customHeight="1">
      <c r="B37" s="28"/>
      <c r="E37" s="33" t="s">
        <v>41</v>
      </c>
      <c r="F37" s="95">
        <f>ROUND((SUM(BI132:BI278)),  2)</f>
        <v>0</v>
      </c>
      <c r="G37" s="96"/>
      <c r="H37" s="96"/>
      <c r="I37" s="97">
        <v>0</v>
      </c>
      <c r="J37" s="95">
        <f>0</f>
        <v>0</v>
      </c>
      <c r="L37" s="28"/>
    </row>
    <row r="38" spans="2:12" s="1" customFormat="1" ht="7" customHeight="1">
      <c r="B38" s="28"/>
      <c r="L38" s="28"/>
    </row>
    <row r="39" spans="2:12" s="1" customFormat="1" ht="25.5" customHeight="1">
      <c r="B39" s="28"/>
      <c r="C39" s="98"/>
      <c r="D39" s="99" t="s">
        <v>42</v>
      </c>
      <c r="E39" s="56"/>
      <c r="F39" s="56"/>
      <c r="G39" s="100" t="s">
        <v>43</v>
      </c>
      <c r="H39" s="101" t="s">
        <v>44</v>
      </c>
      <c r="I39" s="56"/>
      <c r="J39" s="102">
        <f>SUM(J30:J37)</f>
        <v>0</v>
      </c>
      <c r="K39" s="103"/>
      <c r="L39" s="28"/>
    </row>
    <row r="40" spans="2:12" s="1" customFormat="1" ht="14.5" customHeight="1">
      <c r="B40" s="28"/>
      <c r="L40" s="28"/>
    </row>
    <row r="41" spans="2:12" ht="14.5" customHeight="1">
      <c r="B41" s="16"/>
      <c r="L41" s="16"/>
    </row>
    <row r="42" spans="2:12" ht="14.5" customHeight="1">
      <c r="B42" s="16"/>
      <c r="L42" s="16"/>
    </row>
    <row r="43" spans="2:12" ht="14.5" customHeight="1">
      <c r="B43" s="16"/>
      <c r="L43" s="16"/>
    </row>
    <row r="44" spans="2:12" ht="14.5" customHeight="1">
      <c r="B44" s="16"/>
      <c r="L44" s="16"/>
    </row>
    <row r="45" spans="2:12" ht="14.5" customHeight="1">
      <c r="B45" s="16"/>
      <c r="L45" s="16"/>
    </row>
    <row r="46" spans="2:12" ht="14.5" customHeight="1">
      <c r="B46" s="16"/>
      <c r="L46" s="16"/>
    </row>
    <row r="47" spans="2:12" ht="14.5" customHeight="1">
      <c r="B47" s="16"/>
      <c r="L47" s="16"/>
    </row>
    <row r="48" spans="2:12" ht="14.5" customHeight="1">
      <c r="B48" s="16"/>
      <c r="L48" s="16"/>
    </row>
    <row r="49" spans="2:12" ht="14.5" customHeight="1">
      <c r="B49" s="16"/>
      <c r="L49" s="16"/>
    </row>
    <row r="50" spans="2:12" s="1" customFormat="1" ht="14.5" customHeight="1">
      <c r="B50" s="28"/>
      <c r="D50" s="40" t="s">
        <v>45</v>
      </c>
      <c r="E50" s="41"/>
      <c r="F50" s="41"/>
      <c r="G50" s="40" t="s">
        <v>46</v>
      </c>
      <c r="H50" s="41"/>
      <c r="I50" s="41"/>
      <c r="J50" s="41"/>
      <c r="K50" s="41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3">
      <c r="B61" s="28"/>
      <c r="D61" s="42" t="s">
        <v>47</v>
      </c>
      <c r="E61" s="30"/>
      <c r="F61" s="104" t="s">
        <v>48</v>
      </c>
      <c r="G61" s="42" t="s">
        <v>47</v>
      </c>
      <c r="H61" s="30"/>
      <c r="I61" s="30"/>
      <c r="J61" s="105" t="s">
        <v>48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3">
      <c r="B65" s="28"/>
      <c r="D65" s="40" t="s">
        <v>49</v>
      </c>
      <c r="E65" s="41"/>
      <c r="F65" s="41"/>
      <c r="G65" s="40" t="s">
        <v>50</v>
      </c>
      <c r="H65" s="41"/>
      <c r="I65" s="41"/>
      <c r="J65" s="41"/>
      <c r="K65" s="41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3">
      <c r="B76" s="28"/>
      <c r="D76" s="42" t="s">
        <v>47</v>
      </c>
      <c r="E76" s="30"/>
      <c r="F76" s="104" t="s">
        <v>48</v>
      </c>
      <c r="G76" s="42" t="s">
        <v>47</v>
      </c>
      <c r="H76" s="30"/>
      <c r="I76" s="30"/>
      <c r="J76" s="105" t="s">
        <v>48</v>
      </c>
      <c r="K76" s="30"/>
      <c r="L76" s="28"/>
    </row>
    <row r="77" spans="2:12" s="1" customFormat="1" ht="14.5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28"/>
    </row>
    <row r="81" spans="2:47" s="1" customFormat="1" ht="7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28"/>
    </row>
    <row r="82" spans="2:47" s="1" customFormat="1" ht="25" customHeight="1">
      <c r="B82" s="28"/>
      <c r="C82" s="17" t="s">
        <v>171</v>
      </c>
      <c r="L82" s="28"/>
    </row>
    <row r="83" spans="2:47" s="1" customFormat="1" ht="7" customHeight="1">
      <c r="B83" s="28"/>
      <c r="L83" s="28"/>
    </row>
    <row r="84" spans="2:47" s="1" customFormat="1" ht="12" customHeight="1">
      <c r="B84" s="28"/>
      <c r="C84" s="23" t="s">
        <v>15</v>
      </c>
      <c r="L84" s="28"/>
    </row>
    <row r="85" spans="2:47" s="1" customFormat="1" ht="16.5" customHeight="1">
      <c r="B85" s="28"/>
      <c r="E85" s="231" t="str">
        <f>E7</f>
        <v>Rokycany - Infraštruktúra, 100 Zásobovanie vodou</v>
      </c>
      <c r="F85" s="232"/>
      <c r="G85" s="232"/>
      <c r="H85" s="232"/>
      <c r="L85" s="28"/>
    </row>
    <row r="86" spans="2:47" s="1" customFormat="1" ht="12" customHeight="1">
      <c r="B86" s="28"/>
      <c r="C86" s="23" t="s">
        <v>167</v>
      </c>
      <c r="L86" s="28"/>
    </row>
    <row r="87" spans="2:47" s="1" customFormat="1" ht="16.5" customHeight="1">
      <c r="B87" s="28"/>
      <c r="E87" s="187" t="str">
        <f>E9</f>
        <v>3 - SO 113 Privádzacie potrubie do vodojemu</v>
      </c>
      <c r="F87" s="230"/>
      <c r="G87" s="230"/>
      <c r="H87" s="230"/>
      <c r="L87" s="28"/>
    </row>
    <row r="88" spans="2:47" s="1" customFormat="1" ht="7" customHeight="1">
      <c r="B88" s="28"/>
      <c r="L88" s="28"/>
    </row>
    <row r="89" spans="2:47" s="1" customFormat="1" ht="12" customHeight="1">
      <c r="B89" s="28"/>
      <c r="C89" s="23" t="s">
        <v>19</v>
      </c>
      <c r="F89" s="21" t="str">
        <f>F12</f>
        <v>Rokycany</v>
      </c>
      <c r="I89" s="23" t="s">
        <v>21</v>
      </c>
      <c r="J89" s="51" t="str">
        <f>IF(J12="","",J12)</f>
        <v>Vyplň údaj</v>
      </c>
      <c r="L89" s="28"/>
    </row>
    <row r="90" spans="2:47" s="1" customFormat="1" ht="7" customHeight="1">
      <c r="B90" s="28"/>
      <c r="L90" s="28"/>
    </row>
    <row r="91" spans="2:47" s="1" customFormat="1" ht="15.25" customHeight="1">
      <c r="B91" s="28"/>
      <c r="C91" s="23" t="s">
        <v>22</v>
      </c>
      <c r="F91" s="21" t="str">
        <f>E15</f>
        <v xml:space="preserve"> </v>
      </c>
      <c r="I91" s="23" t="s">
        <v>28</v>
      </c>
      <c r="J91" s="26" t="str">
        <f>E21</f>
        <v xml:space="preserve"> </v>
      </c>
      <c r="L91" s="28"/>
    </row>
    <row r="92" spans="2:47" s="1" customFormat="1" ht="15.25" customHeight="1">
      <c r="B92" s="28"/>
      <c r="C92" s="23" t="s">
        <v>26</v>
      </c>
      <c r="F92" s="21" t="str">
        <f>IF(E18="","",E18)</f>
        <v>Vyplň údaj</v>
      </c>
      <c r="I92" s="23" t="s">
        <v>30</v>
      </c>
      <c r="J92" s="26" t="str">
        <f>E24</f>
        <v xml:space="preserve"> </v>
      </c>
      <c r="L92" s="28"/>
    </row>
    <row r="93" spans="2:47" s="1" customFormat="1" ht="10.25" customHeight="1">
      <c r="B93" s="28"/>
      <c r="L93" s="28"/>
    </row>
    <row r="94" spans="2:47" s="1" customFormat="1" ht="29.25" customHeight="1">
      <c r="B94" s="28"/>
      <c r="C94" s="106" t="s">
        <v>172</v>
      </c>
      <c r="D94" s="98"/>
      <c r="E94" s="98"/>
      <c r="F94" s="98"/>
      <c r="G94" s="98"/>
      <c r="H94" s="98"/>
      <c r="I94" s="98"/>
      <c r="J94" s="107" t="s">
        <v>173</v>
      </c>
      <c r="K94" s="98"/>
      <c r="L94" s="28"/>
    </row>
    <row r="95" spans="2:47" s="1" customFormat="1" ht="10.25" customHeight="1">
      <c r="B95" s="28"/>
      <c r="L95" s="28"/>
    </row>
    <row r="96" spans="2:47" s="1" customFormat="1" ht="22.75" customHeight="1">
      <c r="B96" s="28"/>
      <c r="C96" s="108" t="s">
        <v>174</v>
      </c>
      <c r="J96" s="65">
        <f>J132</f>
        <v>0</v>
      </c>
      <c r="L96" s="28"/>
      <c r="AU96" s="13" t="s">
        <v>175</v>
      </c>
    </row>
    <row r="97" spans="2:12" s="8" customFormat="1" ht="25" customHeight="1">
      <c r="B97" s="109"/>
      <c r="D97" s="110" t="s">
        <v>176</v>
      </c>
      <c r="E97" s="111"/>
      <c r="F97" s="111"/>
      <c r="G97" s="111"/>
      <c r="H97" s="111"/>
      <c r="I97" s="111"/>
      <c r="J97" s="112">
        <f>J133</f>
        <v>0</v>
      </c>
      <c r="L97" s="109"/>
    </row>
    <row r="98" spans="2:12" s="9" customFormat="1" ht="20" customHeight="1">
      <c r="B98" s="113"/>
      <c r="D98" s="114" t="s">
        <v>177</v>
      </c>
      <c r="E98" s="115"/>
      <c r="F98" s="115"/>
      <c r="G98" s="115"/>
      <c r="H98" s="115"/>
      <c r="I98" s="115"/>
      <c r="J98" s="116">
        <f>J134</f>
        <v>0</v>
      </c>
      <c r="L98" s="113"/>
    </row>
    <row r="99" spans="2:12" s="9" customFormat="1" ht="20" customHeight="1">
      <c r="B99" s="113"/>
      <c r="D99" s="114" t="s">
        <v>178</v>
      </c>
      <c r="E99" s="115"/>
      <c r="F99" s="115"/>
      <c r="G99" s="115"/>
      <c r="H99" s="115"/>
      <c r="I99" s="115"/>
      <c r="J99" s="116">
        <f>J166</f>
        <v>0</v>
      </c>
      <c r="L99" s="113"/>
    </row>
    <row r="100" spans="2:12" s="9" customFormat="1" ht="20" customHeight="1">
      <c r="B100" s="113"/>
      <c r="D100" s="114" t="s">
        <v>261</v>
      </c>
      <c r="E100" s="115"/>
      <c r="F100" s="115"/>
      <c r="G100" s="115"/>
      <c r="H100" s="115"/>
      <c r="I100" s="115"/>
      <c r="J100" s="116">
        <f>J171</f>
        <v>0</v>
      </c>
      <c r="L100" s="113"/>
    </row>
    <row r="101" spans="2:12" s="9" customFormat="1" ht="20" customHeight="1">
      <c r="B101" s="113"/>
      <c r="D101" s="114" t="s">
        <v>262</v>
      </c>
      <c r="E101" s="115"/>
      <c r="F101" s="115"/>
      <c r="G101" s="115"/>
      <c r="H101" s="115"/>
      <c r="I101" s="115"/>
      <c r="J101" s="116">
        <f>J175</f>
        <v>0</v>
      </c>
      <c r="L101" s="113"/>
    </row>
    <row r="102" spans="2:12" s="9" customFormat="1" ht="20" customHeight="1">
      <c r="B102" s="113"/>
      <c r="D102" s="114" t="s">
        <v>263</v>
      </c>
      <c r="E102" s="115"/>
      <c r="F102" s="115"/>
      <c r="G102" s="115"/>
      <c r="H102" s="115"/>
      <c r="I102" s="115"/>
      <c r="J102" s="116">
        <f>J178</f>
        <v>0</v>
      </c>
      <c r="L102" s="113"/>
    </row>
    <row r="103" spans="2:12" s="9" customFormat="1" ht="20" customHeight="1">
      <c r="B103" s="113"/>
      <c r="D103" s="114" t="s">
        <v>611</v>
      </c>
      <c r="E103" s="115"/>
      <c r="F103" s="115"/>
      <c r="G103" s="115"/>
      <c r="H103" s="115"/>
      <c r="I103" s="115"/>
      <c r="J103" s="116">
        <f>J182</f>
        <v>0</v>
      </c>
      <c r="L103" s="113"/>
    </row>
    <row r="104" spans="2:12" s="9" customFormat="1" ht="20" customHeight="1">
      <c r="B104" s="113"/>
      <c r="D104" s="114" t="s">
        <v>264</v>
      </c>
      <c r="E104" s="115"/>
      <c r="F104" s="115"/>
      <c r="G104" s="115"/>
      <c r="H104" s="115"/>
      <c r="I104" s="115"/>
      <c r="J104" s="116">
        <f>J225</f>
        <v>0</v>
      </c>
      <c r="L104" s="113"/>
    </row>
    <row r="105" spans="2:12" s="9" customFormat="1" ht="20" customHeight="1">
      <c r="B105" s="113"/>
      <c r="D105" s="114" t="s">
        <v>265</v>
      </c>
      <c r="E105" s="115"/>
      <c r="F105" s="115"/>
      <c r="G105" s="115"/>
      <c r="H105" s="115"/>
      <c r="I105" s="115"/>
      <c r="J105" s="116">
        <f>J231</f>
        <v>0</v>
      </c>
      <c r="L105" s="113"/>
    </row>
    <row r="106" spans="2:12" s="8" customFormat="1" ht="25" customHeight="1">
      <c r="B106" s="109"/>
      <c r="D106" s="110" t="s">
        <v>266</v>
      </c>
      <c r="E106" s="111"/>
      <c r="F106" s="111"/>
      <c r="G106" s="111"/>
      <c r="H106" s="111"/>
      <c r="I106" s="111"/>
      <c r="J106" s="112">
        <f>J233</f>
        <v>0</v>
      </c>
      <c r="L106" s="109"/>
    </row>
    <row r="107" spans="2:12" s="9" customFormat="1" ht="20" customHeight="1">
      <c r="B107" s="113"/>
      <c r="D107" s="114" t="s">
        <v>267</v>
      </c>
      <c r="E107" s="115"/>
      <c r="F107" s="115"/>
      <c r="G107" s="115"/>
      <c r="H107" s="115"/>
      <c r="I107" s="115"/>
      <c r="J107" s="116">
        <f>J234</f>
        <v>0</v>
      </c>
      <c r="L107" s="113"/>
    </row>
    <row r="108" spans="2:12" s="9" customFormat="1" ht="20" customHeight="1">
      <c r="B108" s="113"/>
      <c r="D108" s="114" t="s">
        <v>958</v>
      </c>
      <c r="E108" s="115"/>
      <c r="F108" s="115"/>
      <c r="G108" s="115"/>
      <c r="H108" s="115"/>
      <c r="I108" s="115"/>
      <c r="J108" s="116">
        <f>J245</f>
        <v>0</v>
      </c>
      <c r="L108" s="113"/>
    </row>
    <row r="109" spans="2:12" s="9" customFormat="1" ht="20" customHeight="1">
      <c r="B109" s="113"/>
      <c r="D109" s="114" t="s">
        <v>272</v>
      </c>
      <c r="E109" s="115"/>
      <c r="F109" s="115"/>
      <c r="G109" s="115"/>
      <c r="H109" s="115"/>
      <c r="I109" s="115"/>
      <c r="J109" s="116">
        <f>J250</f>
        <v>0</v>
      </c>
      <c r="L109" s="113"/>
    </row>
    <row r="110" spans="2:12" s="8" customFormat="1" ht="25" customHeight="1">
      <c r="B110" s="109"/>
      <c r="D110" s="110" t="s">
        <v>959</v>
      </c>
      <c r="E110" s="111"/>
      <c r="F110" s="111"/>
      <c r="G110" s="111"/>
      <c r="H110" s="111"/>
      <c r="I110" s="111"/>
      <c r="J110" s="112">
        <f>J254</f>
        <v>0</v>
      </c>
      <c r="L110" s="109"/>
    </row>
    <row r="111" spans="2:12" s="9" customFormat="1" ht="20" customHeight="1">
      <c r="B111" s="113"/>
      <c r="D111" s="114" t="s">
        <v>1163</v>
      </c>
      <c r="E111" s="115"/>
      <c r="F111" s="115"/>
      <c r="G111" s="115"/>
      <c r="H111" s="115"/>
      <c r="I111" s="115"/>
      <c r="J111" s="116">
        <f>J255</f>
        <v>0</v>
      </c>
      <c r="L111" s="113"/>
    </row>
    <row r="112" spans="2:12" s="9" customFormat="1" ht="20" customHeight="1">
      <c r="B112" s="113"/>
      <c r="D112" s="114" t="s">
        <v>960</v>
      </c>
      <c r="E112" s="115"/>
      <c r="F112" s="115"/>
      <c r="G112" s="115"/>
      <c r="H112" s="115"/>
      <c r="I112" s="115"/>
      <c r="J112" s="116">
        <f>J257</f>
        <v>0</v>
      </c>
      <c r="L112" s="113"/>
    </row>
    <row r="113" spans="2:12" s="1" customFormat="1" ht="21.75" customHeight="1">
      <c r="B113" s="28"/>
      <c r="L113" s="28"/>
    </row>
    <row r="114" spans="2:12" s="1" customFormat="1" ht="7" customHeight="1">
      <c r="B114" s="43"/>
      <c r="C114" s="44"/>
      <c r="D114" s="44"/>
      <c r="E114" s="44"/>
      <c r="F114" s="44"/>
      <c r="G114" s="44"/>
      <c r="H114" s="44"/>
      <c r="I114" s="44"/>
      <c r="J114" s="44"/>
      <c r="K114" s="44"/>
      <c r="L114" s="28"/>
    </row>
    <row r="118" spans="2:12" s="1" customFormat="1" ht="7" customHeight="1">
      <c r="B118" s="45"/>
      <c r="C118" s="46"/>
      <c r="D118" s="46"/>
      <c r="E118" s="46"/>
      <c r="F118" s="46"/>
      <c r="G118" s="46"/>
      <c r="H118" s="46"/>
      <c r="I118" s="46"/>
      <c r="J118" s="46"/>
      <c r="K118" s="46"/>
      <c r="L118" s="28"/>
    </row>
    <row r="119" spans="2:12" s="1" customFormat="1" ht="25" customHeight="1">
      <c r="B119" s="28"/>
      <c r="C119" s="17" t="s">
        <v>179</v>
      </c>
      <c r="L119" s="28"/>
    </row>
    <row r="120" spans="2:12" s="1" customFormat="1" ht="7" customHeight="1">
      <c r="B120" s="28"/>
      <c r="L120" s="28"/>
    </row>
    <row r="121" spans="2:12" s="1" customFormat="1" ht="12" customHeight="1">
      <c r="B121" s="28"/>
      <c r="C121" s="23" t="s">
        <v>15</v>
      </c>
      <c r="L121" s="28"/>
    </row>
    <row r="122" spans="2:12" s="1" customFormat="1" ht="16.5" customHeight="1">
      <c r="B122" s="28"/>
      <c r="E122" s="231" t="str">
        <f>E7</f>
        <v>Rokycany - Infraštruktúra, 100 Zásobovanie vodou</v>
      </c>
      <c r="F122" s="232"/>
      <c r="G122" s="232"/>
      <c r="H122" s="232"/>
      <c r="L122" s="28"/>
    </row>
    <row r="123" spans="2:12" s="1" customFormat="1" ht="12" customHeight="1">
      <c r="B123" s="28"/>
      <c r="C123" s="23" t="s">
        <v>167</v>
      </c>
      <c r="L123" s="28"/>
    </row>
    <row r="124" spans="2:12" s="1" customFormat="1" ht="16.5" customHeight="1">
      <c r="B124" s="28"/>
      <c r="E124" s="187" t="str">
        <f>E9</f>
        <v>3 - SO 113 Privádzacie potrubie do vodojemu</v>
      </c>
      <c r="F124" s="230"/>
      <c r="G124" s="230"/>
      <c r="H124" s="230"/>
      <c r="L124" s="28"/>
    </row>
    <row r="125" spans="2:12" s="1" customFormat="1" ht="7" customHeight="1">
      <c r="B125" s="28"/>
      <c r="L125" s="28"/>
    </row>
    <row r="126" spans="2:12" s="1" customFormat="1" ht="12" customHeight="1">
      <c r="B126" s="28"/>
      <c r="C126" s="23" t="s">
        <v>19</v>
      </c>
      <c r="F126" s="21" t="str">
        <f>F12</f>
        <v>Rokycany</v>
      </c>
      <c r="I126" s="23" t="s">
        <v>21</v>
      </c>
      <c r="J126" s="51" t="str">
        <f>IF(J12="","",J12)</f>
        <v>Vyplň údaj</v>
      </c>
      <c r="L126" s="28"/>
    </row>
    <row r="127" spans="2:12" s="1" customFormat="1" ht="7" customHeight="1">
      <c r="B127" s="28"/>
      <c r="L127" s="28"/>
    </row>
    <row r="128" spans="2:12" s="1" customFormat="1" ht="15.25" customHeight="1">
      <c r="B128" s="28"/>
      <c r="C128" s="23" t="s">
        <v>22</v>
      </c>
      <c r="F128" s="21" t="str">
        <f>E15</f>
        <v xml:space="preserve"> </v>
      </c>
      <c r="I128" s="23" t="s">
        <v>28</v>
      </c>
      <c r="J128" s="26" t="str">
        <f>E21</f>
        <v xml:space="preserve"> </v>
      </c>
      <c r="L128" s="28"/>
    </row>
    <row r="129" spans="2:65" s="1" customFormat="1" ht="15.25" customHeight="1">
      <c r="B129" s="28"/>
      <c r="C129" s="23" t="s">
        <v>26</v>
      </c>
      <c r="F129" s="21" t="str">
        <f>IF(E18="","",E18)</f>
        <v>Vyplň údaj</v>
      </c>
      <c r="I129" s="23" t="s">
        <v>30</v>
      </c>
      <c r="J129" s="26" t="str">
        <f>E24</f>
        <v xml:space="preserve"> </v>
      </c>
      <c r="L129" s="28"/>
    </row>
    <row r="130" spans="2:65" s="1" customFormat="1" ht="10.25" customHeight="1">
      <c r="B130" s="28"/>
      <c r="L130" s="28"/>
    </row>
    <row r="131" spans="2:65" s="10" customFormat="1" ht="29.25" customHeight="1">
      <c r="B131" s="117"/>
      <c r="C131" s="118" t="s">
        <v>180</v>
      </c>
      <c r="D131" s="119" t="s">
        <v>57</v>
      </c>
      <c r="E131" s="119" t="s">
        <v>53</v>
      </c>
      <c r="F131" s="119" t="s">
        <v>54</v>
      </c>
      <c r="G131" s="119" t="s">
        <v>181</v>
      </c>
      <c r="H131" s="119" t="s">
        <v>182</v>
      </c>
      <c r="I131" s="119" t="s">
        <v>183</v>
      </c>
      <c r="J131" s="120" t="s">
        <v>173</v>
      </c>
      <c r="K131" s="121" t="s">
        <v>184</v>
      </c>
      <c r="L131" s="117"/>
      <c r="M131" s="58" t="s">
        <v>1</v>
      </c>
      <c r="N131" s="59" t="s">
        <v>36</v>
      </c>
      <c r="O131" s="59" t="s">
        <v>185</v>
      </c>
      <c r="P131" s="59" t="s">
        <v>186</v>
      </c>
      <c r="Q131" s="59" t="s">
        <v>187</v>
      </c>
      <c r="R131" s="59" t="s">
        <v>188</v>
      </c>
      <c r="S131" s="59" t="s">
        <v>189</v>
      </c>
      <c r="T131" s="60" t="s">
        <v>190</v>
      </c>
    </row>
    <row r="132" spans="2:65" s="1" customFormat="1" ht="22.75" customHeight="1">
      <c r="B132" s="28"/>
      <c r="C132" s="63" t="s">
        <v>174</v>
      </c>
      <c r="J132" s="122">
        <f>BK132</f>
        <v>0</v>
      </c>
      <c r="L132" s="28"/>
      <c r="M132" s="61"/>
      <c r="N132" s="52"/>
      <c r="O132" s="52"/>
      <c r="P132" s="123">
        <f>P133+P233+P254</f>
        <v>0</v>
      </c>
      <c r="Q132" s="52"/>
      <c r="R132" s="123">
        <f>R133+R233+R254</f>
        <v>2263.1736576310695</v>
      </c>
      <c r="S132" s="52"/>
      <c r="T132" s="124">
        <f>T133+T233+T254</f>
        <v>9.7919999999999998</v>
      </c>
      <c r="AT132" s="13" t="s">
        <v>71</v>
      </c>
      <c r="AU132" s="13" t="s">
        <v>175</v>
      </c>
      <c r="BK132" s="125">
        <f>BK133+BK233+BK254</f>
        <v>0</v>
      </c>
    </row>
    <row r="133" spans="2:65" s="11" customFormat="1" ht="26" customHeight="1">
      <c r="B133" s="126"/>
      <c r="D133" s="127" t="s">
        <v>71</v>
      </c>
      <c r="E133" s="128" t="s">
        <v>191</v>
      </c>
      <c r="F133" s="128" t="s">
        <v>192</v>
      </c>
      <c r="I133" s="129"/>
      <c r="J133" s="130">
        <f>BK133</f>
        <v>0</v>
      </c>
      <c r="L133" s="126"/>
      <c r="M133" s="131"/>
      <c r="P133" s="132">
        <f>P134+P166+P171+P175+P178+P182+P225+P231</f>
        <v>0</v>
      </c>
      <c r="R133" s="132">
        <f>R134+R166+R171+R175+R178+R182+R225+R231</f>
        <v>2262.6705622410695</v>
      </c>
      <c r="T133" s="133">
        <f>T134+T166+T171+T175+T178+T182+T225+T231</f>
        <v>9.7919999999999998</v>
      </c>
      <c r="AR133" s="127" t="s">
        <v>76</v>
      </c>
      <c r="AT133" s="134" t="s">
        <v>71</v>
      </c>
      <c r="AU133" s="134" t="s">
        <v>72</v>
      </c>
      <c r="AY133" s="127" t="s">
        <v>193</v>
      </c>
      <c r="BK133" s="135">
        <f>BK134+BK166+BK171+BK175+BK178+BK182+BK225+BK231</f>
        <v>0</v>
      </c>
    </row>
    <row r="134" spans="2:65" s="11" customFormat="1" ht="22.75" customHeight="1">
      <c r="B134" s="126"/>
      <c r="D134" s="127" t="s">
        <v>71</v>
      </c>
      <c r="E134" s="136" t="s">
        <v>76</v>
      </c>
      <c r="F134" s="136" t="s">
        <v>194</v>
      </c>
      <c r="I134" s="129"/>
      <c r="J134" s="137">
        <f>BK134</f>
        <v>0</v>
      </c>
      <c r="L134" s="126"/>
      <c r="M134" s="131"/>
      <c r="P134" s="132">
        <f>SUM(P135:P165)</f>
        <v>0</v>
      </c>
      <c r="R134" s="132">
        <f>SUM(R135:R165)</f>
        <v>1684.66626903107</v>
      </c>
      <c r="T134" s="133">
        <f>SUM(T135:T165)</f>
        <v>9.7919999999999998</v>
      </c>
      <c r="AR134" s="127" t="s">
        <v>76</v>
      </c>
      <c r="AT134" s="134" t="s">
        <v>71</v>
      </c>
      <c r="AU134" s="134" t="s">
        <v>76</v>
      </c>
      <c r="AY134" s="127" t="s">
        <v>193</v>
      </c>
      <c r="BK134" s="135">
        <f>SUM(BK135:BK165)</f>
        <v>0</v>
      </c>
    </row>
    <row r="135" spans="2:65" s="1" customFormat="1" ht="37.75" customHeight="1">
      <c r="B135" s="138"/>
      <c r="C135" s="139" t="s">
        <v>76</v>
      </c>
      <c r="D135" s="139" t="s">
        <v>195</v>
      </c>
      <c r="E135" s="140" t="s">
        <v>1511</v>
      </c>
      <c r="F135" s="141" t="s">
        <v>1512</v>
      </c>
      <c r="G135" s="142" t="s">
        <v>234</v>
      </c>
      <c r="H135" s="143">
        <v>2092</v>
      </c>
      <c r="I135" s="144"/>
      <c r="J135" s="145">
        <f t="shared" ref="J135:J165" si="0">ROUND(I135*H135,2)</f>
        <v>0</v>
      </c>
      <c r="K135" s="146"/>
      <c r="L135" s="28"/>
      <c r="M135" s="147" t="s">
        <v>1</v>
      </c>
      <c r="N135" s="148" t="s">
        <v>38</v>
      </c>
      <c r="P135" s="149">
        <f t="shared" ref="P135:P165" si="1">O135*H135</f>
        <v>0</v>
      </c>
      <c r="Q135" s="149">
        <v>0</v>
      </c>
      <c r="R135" s="149">
        <f t="shared" ref="R135:R165" si="2">Q135*H135</f>
        <v>0</v>
      </c>
      <c r="S135" s="149">
        <v>0</v>
      </c>
      <c r="T135" s="150">
        <f t="shared" ref="T135:T165" si="3">S135*H135</f>
        <v>0</v>
      </c>
      <c r="AR135" s="151" t="s">
        <v>109</v>
      </c>
      <c r="AT135" s="151" t="s">
        <v>195</v>
      </c>
      <c r="AU135" s="151" t="s">
        <v>84</v>
      </c>
      <c r="AY135" s="13" t="s">
        <v>193</v>
      </c>
      <c r="BE135" s="152">
        <f t="shared" ref="BE135:BE165" si="4">IF(N135="základná",J135,0)</f>
        <v>0</v>
      </c>
      <c r="BF135" s="152">
        <f t="shared" ref="BF135:BF165" si="5">IF(N135="znížená",J135,0)</f>
        <v>0</v>
      </c>
      <c r="BG135" s="152">
        <f t="shared" ref="BG135:BG165" si="6">IF(N135="zákl. prenesená",J135,0)</f>
        <v>0</v>
      </c>
      <c r="BH135" s="152">
        <f t="shared" ref="BH135:BH165" si="7">IF(N135="zníž. prenesená",J135,0)</f>
        <v>0</v>
      </c>
      <c r="BI135" s="152">
        <f t="shared" ref="BI135:BI165" si="8">IF(N135="nulová",J135,0)</f>
        <v>0</v>
      </c>
      <c r="BJ135" s="13" t="s">
        <v>84</v>
      </c>
      <c r="BK135" s="152">
        <f t="shared" ref="BK135:BK165" si="9">ROUND(I135*H135,2)</f>
        <v>0</v>
      </c>
      <c r="BL135" s="13" t="s">
        <v>109</v>
      </c>
      <c r="BM135" s="151" t="s">
        <v>1513</v>
      </c>
    </row>
    <row r="136" spans="2:65" s="1" customFormat="1" ht="24.25" customHeight="1">
      <c r="B136" s="138"/>
      <c r="C136" s="139" t="s">
        <v>84</v>
      </c>
      <c r="D136" s="139" t="s">
        <v>195</v>
      </c>
      <c r="E136" s="140" t="s">
        <v>1514</v>
      </c>
      <c r="F136" s="141" t="s">
        <v>1515</v>
      </c>
      <c r="G136" s="142" t="s">
        <v>234</v>
      </c>
      <c r="H136" s="143">
        <v>896</v>
      </c>
      <c r="I136" s="144"/>
      <c r="J136" s="145">
        <f t="shared" si="0"/>
        <v>0</v>
      </c>
      <c r="K136" s="146"/>
      <c r="L136" s="28"/>
      <c r="M136" s="147" t="s">
        <v>1</v>
      </c>
      <c r="N136" s="148" t="s">
        <v>38</v>
      </c>
      <c r="P136" s="149">
        <f t="shared" si="1"/>
        <v>0</v>
      </c>
      <c r="Q136" s="149">
        <v>0</v>
      </c>
      <c r="R136" s="149">
        <f t="shared" si="2"/>
        <v>0</v>
      </c>
      <c r="S136" s="149">
        <v>0</v>
      </c>
      <c r="T136" s="150">
        <f t="shared" si="3"/>
        <v>0</v>
      </c>
      <c r="AR136" s="151" t="s">
        <v>109</v>
      </c>
      <c r="AT136" s="151" t="s">
        <v>195</v>
      </c>
      <c r="AU136" s="151" t="s">
        <v>84</v>
      </c>
      <c r="AY136" s="13" t="s">
        <v>193</v>
      </c>
      <c r="BE136" s="152">
        <f t="shared" si="4"/>
        <v>0</v>
      </c>
      <c r="BF136" s="152">
        <f t="shared" si="5"/>
        <v>0</v>
      </c>
      <c r="BG136" s="152">
        <f t="shared" si="6"/>
        <v>0</v>
      </c>
      <c r="BH136" s="152">
        <f t="shared" si="7"/>
        <v>0</v>
      </c>
      <c r="BI136" s="152">
        <f t="shared" si="8"/>
        <v>0</v>
      </c>
      <c r="BJ136" s="13" t="s">
        <v>84</v>
      </c>
      <c r="BK136" s="152">
        <f t="shared" si="9"/>
        <v>0</v>
      </c>
      <c r="BL136" s="13" t="s">
        <v>109</v>
      </c>
      <c r="BM136" s="151" t="s">
        <v>1516</v>
      </c>
    </row>
    <row r="137" spans="2:65" s="1" customFormat="1" ht="37.75" customHeight="1">
      <c r="B137" s="138"/>
      <c r="C137" s="139" t="s">
        <v>106</v>
      </c>
      <c r="D137" s="139" t="s">
        <v>195</v>
      </c>
      <c r="E137" s="140" t="s">
        <v>1517</v>
      </c>
      <c r="F137" s="141" t="s">
        <v>1518</v>
      </c>
      <c r="G137" s="142" t="s">
        <v>234</v>
      </c>
      <c r="H137" s="143">
        <v>24</v>
      </c>
      <c r="I137" s="144"/>
      <c r="J137" s="145">
        <f t="shared" si="0"/>
        <v>0</v>
      </c>
      <c r="K137" s="146"/>
      <c r="L137" s="28"/>
      <c r="M137" s="147" t="s">
        <v>1</v>
      </c>
      <c r="N137" s="148" t="s">
        <v>38</v>
      </c>
      <c r="P137" s="149">
        <f t="shared" si="1"/>
        <v>0</v>
      </c>
      <c r="Q137" s="149">
        <v>0</v>
      </c>
      <c r="R137" s="149">
        <f t="shared" si="2"/>
        <v>0</v>
      </c>
      <c r="S137" s="149">
        <v>0.40799999999999997</v>
      </c>
      <c r="T137" s="150">
        <f t="shared" si="3"/>
        <v>9.7919999999999998</v>
      </c>
      <c r="AR137" s="151" t="s">
        <v>109</v>
      </c>
      <c r="AT137" s="151" t="s">
        <v>195</v>
      </c>
      <c r="AU137" s="151" t="s">
        <v>84</v>
      </c>
      <c r="AY137" s="13" t="s">
        <v>193</v>
      </c>
      <c r="BE137" s="152">
        <f t="shared" si="4"/>
        <v>0</v>
      </c>
      <c r="BF137" s="152">
        <f t="shared" si="5"/>
        <v>0</v>
      </c>
      <c r="BG137" s="152">
        <f t="shared" si="6"/>
        <v>0</v>
      </c>
      <c r="BH137" s="152">
        <f t="shared" si="7"/>
        <v>0</v>
      </c>
      <c r="BI137" s="152">
        <f t="shared" si="8"/>
        <v>0</v>
      </c>
      <c r="BJ137" s="13" t="s">
        <v>84</v>
      </c>
      <c r="BK137" s="152">
        <f t="shared" si="9"/>
        <v>0</v>
      </c>
      <c r="BL137" s="13" t="s">
        <v>109</v>
      </c>
      <c r="BM137" s="151" t="s">
        <v>1519</v>
      </c>
    </row>
    <row r="138" spans="2:65" s="1" customFormat="1" ht="24.25" customHeight="1">
      <c r="B138" s="138"/>
      <c r="C138" s="139" t="s">
        <v>109</v>
      </c>
      <c r="D138" s="139" t="s">
        <v>195</v>
      </c>
      <c r="E138" s="140" t="s">
        <v>1520</v>
      </c>
      <c r="F138" s="141" t="s">
        <v>1521</v>
      </c>
      <c r="G138" s="142" t="s">
        <v>257</v>
      </c>
      <c r="H138" s="143">
        <v>15</v>
      </c>
      <c r="I138" s="144"/>
      <c r="J138" s="145">
        <f t="shared" si="0"/>
        <v>0</v>
      </c>
      <c r="K138" s="146"/>
      <c r="L138" s="28"/>
      <c r="M138" s="147" t="s">
        <v>1</v>
      </c>
      <c r="N138" s="148" t="s">
        <v>38</v>
      </c>
      <c r="P138" s="149">
        <f t="shared" si="1"/>
        <v>0</v>
      </c>
      <c r="Q138" s="149">
        <v>7.2892399999999998E-3</v>
      </c>
      <c r="R138" s="149">
        <f t="shared" si="2"/>
        <v>0.10933859999999999</v>
      </c>
      <c r="S138" s="149">
        <v>0</v>
      </c>
      <c r="T138" s="150">
        <f t="shared" si="3"/>
        <v>0</v>
      </c>
      <c r="AR138" s="151" t="s">
        <v>109</v>
      </c>
      <c r="AT138" s="151" t="s">
        <v>195</v>
      </c>
      <c r="AU138" s="151" t="s">
        <v>84</v>
      </c>
      <c r="AY138" s="13" t="s">
        <v>193</v>
      </c>
      <c r="BE138" s="152">
        <f t="shared" si="4"/>
        <v>0</v>
      </c>
      <c r="BF138" s="152">
        <f t="shared" si="5"/>
        <v>0</v>
      </c>
      <c r="BG138" s="152">
        <f t="shared" si="6"/>
        <v>0</v>
      </c>
      <c r="BH138" s="152">
        <f t="shared" si="7"/>
        <v>0</v>
      </c>
      <c r="BI138" s="152">
        <f t="shared" si="8"/>
        <v>0</v>
      </c>
      <c r="BJ138" s="13" t="s">
        <v>84</v>
      </c>
      <c r="BK138" s="152">
        <f t="shared" si="9"/>
        <v>0</v>
      </c>
      <c r="BL138" s="13" t="s">
        <v>109</v>
      </c>
      <c r="BM138" s="151" t="s">
        <v>1522</v>
      </c>
    </row>
    <row r="139" spans="2:65" s="1" customFormat="1" ht="33" customHeight="1">
      <c r="B139" s="138"/>
      <c r="C139" s="139" t="s">
        <v>112</v>
      </c>
      <c r="D139" s="139" t="s">
        <v>195</v>
      </c>
      <c r="E139" s="140" t="s">
        <v>1523</v>
      </c>
      <c r="F139" s="141" t="s">
        <v>1524</v>
      </c>
      <c r="G139" s="142" t="s">
        <v>1419</v>
      </c>
      <c r="H139" s="143">
        <v>240</v>
      </c>
      <c r="I139" s="144"/>
      <c r="J139" s="145">
        <f t="shared" si="0"/>
        <v>0</v>
      </c>
      <c r="K139" s="146"/>
      <c r="L139" s="28"/>
      <c r="M139" s="147" t="s">
        <v>1</v>
      </c>
      <c r="N139" s="148" t="s">
        <v>38</v>
      </c>
      <c r="P139" s="149">
        <f t="shared" si="1"/>
        <v>0</v>
      </c>
      <c r="Q139" s="149">
        <v>0</v>
      </c>
      <c r="R139" s="149">
        <f t="shared" si="2"/>
        <v>0</v>
      </c>
      <c r="S139" s="149">
        <v>0</v>
      </c>
      <c r="T139" s="150">
        <f t="shared" si="3"/>
        <v>0</v>
      </c>
      <c r="AR139" s="151" t="s">
        <v>109</v>
      </c>
      <c r="AT139" s="151" t="s">
        <v>195</v>
      </c>
      <c r="AU139" s="151" t="s">
        <v>84</v>
      </c>
      <c r="AY139" s="13" t="s">
        <v>193</v>
      </c>
      <c r="BE139" s="152">
        <f t="shared" si="4"/>
        <v>0</v>
      </c>
      <c r="BF139" s="152">
        <f t="shared" si="5"/>
        <v>0</v>
      </c>
      <c r="BG139" s="152">
        <f t="shared" si="6"/>
        <v>0</v>
      </c>
      <c r="BH139" s="152">
        <f t="shared" si="7"/>
        <v>0</v>
      </c>
      <c r="BI139" s="152">
        <f t="shared" si="8"/>
        <v>0</v>
      </c>
      <c r="BJ139" s="13" t="s">
        <v>84</v>
      </c>
      <c r="BK139" s="152">
        <f t="shared" si="9"/>
        <v>0</v>
      </c>
      <c r="BL139" s="13" t="s">
        <v>109</v>
      </c>
      <c r="BM139" s="151" t="s">
        <v>1525</v>
      </c>
    </row>
    <row r="140" spans="2:65" s="1" customFormat="1" ht="21.75" customHeight="1">
      <c r="B140" s="138"/>
      <c r="C140" s="139" t="s">
        <v>115</v>
      </c>
      <c r="D140" s="139" t="s">
        <v>195</v>
      </c>
      <c r="E140" s="140" t="s">
        <v>1526</v>
      </c>
      <c r="F140" s="141" t="s">
        <v>1527</v>
      </c>
      <c r="G140" s="142" t="s">
        <v>257</v>
      </c>
      <c r="H140" s="143">
        <v>4</v>
      </c>
      <c r="I140" s="144"/>
      <c r="J140" s="145">
        <f t="shared" si="0"/>
        <v>0</v>
      </c>
      <c r="K140" s="146"/>
      <c r="L140" s="28"/>
      <c r="M140" s="147" t="s">
        <v>1</v>
      </c>
      <c r="N140" s="148" t="s">
        <v>38</v>
      </c>
      <c r="P140" s="149">
        <f t="shared" si="1"/>
        <v>0</v>
      </c>
      <c r="Q140" s="149">
        <v>1.0120000000000001E-2</v>
      </c>
      <c r="R140" s="149">
        <f t="shared" si="2"/>
        <v>4.0480000000000002E-2</v>
      </c>
      <c r="S140" s="149">
        <v>0</v>
      </c>
      <c r="T140" s="150">
        <f t="shared" si="3"/>
        <v>0</v>
      </c>
      <c r="AR140" s="151" t="s">
        <v>109</v>
      </c>
      <c r="AT140" s="151" t="s">
        <v>195</v>
      </c>
      <c r="AU140" s="151" t="s">
        <v>84</v>
      </c>
      <c r="AY140" s="13" t="s">
        <v>193</v>
      </c>
      <c r="BE140" s="152">
        <f t="shared" si="4"/>
        <v>0</v>
      </c>
      <c r="BF140" s="152">
        <f t="shared" si="5"/>
        <v>0</v>
      </c>
      <c r="BG140" s="152">
        <f t="shared" si="6"/>
        <v>0</v>
      </c>
      <c r="BH140" s="152">
        <f t="shared" si="7"/>
        <v>0</v>
      </c>
      <c r="BI140" s="152">
        <f t="shared" si="8"/>
        <v>0</v>
      </c>
      <c r="BJ140" s="13" t="s">
        <v>84</v>
      </c>
      <c r="BK140" s="152">
        <f t="shared" si="9"/>
        <v>0</v>
      </c>
      <c r="BL140" s="13" t="s">
        <v>109</v>
      </c>
      <c r="BM140" s="151" t="s">
        <v>1528</v>
      </c>
    </row>
    <row r="141" spans="2:65" s="1" customFormat="1" ht="24.25" customHeight="1">
      <c r="B141" s="138"/>
      <c r="C141" s="139" t="s">
        <v>160</v>
      </c>
      <c r="D141" s="139" t="s">
        <v>195</v>
      </c>
      <c r="E141" s="140" t="s">
        <v>1529</v>
      </c>
      <c r="F141" s="141" t="s">
        <v>1530</v>
      </c>
      <c r="G141" s="142" t="s">
        <v>257</v>
      </c>
      <c r="H141" s="143">
        <v>20</v>
      </c>
      <c r="I141" s="144"/>
      <c r="J141" s="145">
        <f t="shared" si="0"/>
        <v>0</v>
      </c>
      <c r="K141" s="146"/>
      <c r="L141" s="28"/>
      <c r="M141" s="147" t="s">
        <v>1</v>
      </c>
      <c r="N141" s="148" t="s">
        <v>38</v>
      </c>
      <c r="P141" s="149">
        <f t="shared" si="1"/>
        <v>0</v>
      </c>
      <c r="Q141" s="149">
        <v>3.5950000000000001E-3</v>
      </c>
      <c r="R141" s="149">
        <f t="shared" si="2"/>
        <v>7.1900000000000006E-2</v>
      </c>
      <c r="S141" s="149">
        <v>0</v>
      </c>
      <c r="T141" s="150">
        <f t="shared" si="3"/>
        <v>0</v>
      </c>
      <c r="AR141" s="151" t="s">
        <v>109</v>
      </c>
      <c r="AT141" s="151" t="s">
        <v>195</v>
      </c>
      <c r="AU141" s="151" t="s">
        <v>84</v>
      </c>
      <c r="AY141" s="13" t="s">
        <v>193</v>
      </c>
      <c r="BE141" s="152">
        <f t="shared" si="4"/>
        <v>0</v>
      </c>
      <c r="BF141" s="152">
        <f t="shared" si="5"/>
        <v>0</v>
      </c>
      <c r="BG141" s="152">
        <f t="shared" si="6"/>
        <v>0</v>
      </c>
      <c r="BH141" s="152">
        <f t="shared" si="7"/>
        <v>0</v>
      </c>
      <c r="BI141" s="152">
        <f t="shared" si="8"/>
        <v>0</v>
      </c>
      <c r="BJ141" s="13" t="s">
        <v>84</v>
      </c>
      <c r="BK141" s="152">
        <f t="shared" si="9"/>
        <v>0</v>
      </c>
      <c r="BL141" s="13" t="s">
        <v>109</v>
      </c>
      <c r="BM141" s="151" t="s">
        <v>1531</v>
      </c>
    </row>
    <row r="142" spans="2:65" s="1" customFormat="1" ht="24.25" customHeight="1">
      <c r="B142" s="138"/>
      <c r="C142" s="139" t="s">
        <v>163</v>
      </c>
      <c r="D142" s="139" t="s">
        <v>195</v>
      </c>
      <c r="E142" s="140" t="s">
        <v>1532</v>
      </c>
      <c r="F142" s="141" t="s">
        <v>1533</v>
      </c>
      <c r="G142" s="142" t="s">
        <v>198</v>
      </c>
      <c r="H142" s="143">
        <v>1.96</v>
      </c>
      <c r="I142" s="144"/>
      <c r="J142" s="145">
        <f t="shared" si="0"/>
        <v>0</v>
      </c>
      <c r="K142" s="146"/>
      <c r="L142" s="28"/>
      <c r="M142" s="147" t="s">
        <v>1</v>
      </c>
      <c r="N142" s="148" t="s">
        <v>38</v>
      </c>
      <c r="P142" s="149">
        <f t="shared" si="1"/>
        <v>0</v>
      </c>
      <c r="Q142" s="149">
        <v>0</v>
      </c>
      <c r="R142" s="149">
        <f t="shared" si="2"/>
        <v>0</v>
      </c>
      <c r="S142" s="149">
        <v>0</v>
      </c>
      <c r="T142" s="150">
        <f t="shared" si="3"/>
        <v>0</v>
      </c>
      <c r="AR142" s="151" t="s">
        <v>109</v>
      </c>
      <c r="AT142" s="151" t="s">
        <v>195</v>
      </c>
      <c r="AU142" s="151" t="s">
        <v>84</v>
      </c>
      <c r="AY142" s="13" t="s">
        <v>193</v>
      </c>
      <c r="BE142" s="152">
        <f t="shared" si="4"/>
        <v>0</v>
      </c>
      <c r="BF142" s="152">
        <f t="shared" si="5"/>
        <v>0</v>
      </c>
      <c r="BG142" s="152">
        <f t="shared" si="6"/>
        <v>0</v>
      </c>
      <c r="BH142" s="152">
        <f t="shared" si="7"/>
        <v>0</v>
      </c>
      <c r="BI142" s="152">
        <f t="shared" si="8"/>
        <v>0</v>
      </c>
      <c r="BJ142" s="13" t="s">
        <v>84</v>
      </c>
      <c r="BK142" s="152">
        <f t="shared" si="9"/>
        <v>0</v>
      </c>
      <c r="BL142" s="13" t="s">
        <v>109</v>
      </c>
      <c r="BM142" s="151" t="s">
        <v>1534</v>
      </c>
    </row>
    <row r="143" spans="2:65" s="1" customFormat="1" ht="33" customHeight="1">
      <c r="B143" s="138"/>
      <c r="C143" s="139" t="s">
        <v>221</v>
      </c>
      <c r="D143" s="139" t="s">
        <v>195</v>
      </c>
      <c r="E143" s="140" t="s">
        <v>196</v>
      </c>
      <c r="F143" s="141" t="s">
        <v>197</v>
      </c>
      <c r="G143" s="142" t="s">
        <v>198</v>
      </c>
      <c r="H143" s="143">
        <v>1810.8</v>
      </c>
      <c r="I143" s="144"/>
      <c r="J143" s="145">
        <f t="shared" si="0"/>
        <v>0</v>
      </c>
      <c r="K143" s="146"/>
      <c r="L143" s="28"/>
      <c r="M143" s="147" t="s">
        <v>1</v>
      </c>
      <c r="N143" s="148" t="s">
        <v>38</v>
      </c>
      <c r="P143" s="149">
        <f t="shared" si="1"/>
        <v>0</v>
      </c>
      <c r="Q143" s="149">
        <v>0</v>
      </c>
      <c r="R143" s="149">
        <f t="shared" si="2"/>
        <v>0</v>
      </c>
      <c r="S143" s="149">
        <v>0</v>
      </c>
      <c r="T143" s="150">
        <f t="shared" si="3"/>
        <v>0</v>
      </c>
      <c r="AR143" s="151" t="s">
        <v>109</v>
      </c>
      <c r="AT143" s="151" t="s">
        <v>195</v>
      </c>
      <c r="AU143" s="151" t="s">
        <v>84</v>
      </c>
      <c r="AY143" s="13" t="s">
        <v>193</v>
      </c>
      <c r="BE143" s="152">
        <f t="shared" si="4"/>
        <v>0</v>
      </c>
      <c r="BF143" s="152">
        <f t="shared" si="5"/>
        <v>0</v>
      </c>
      <c r="BG143" s="152">
        <f t="shared" si="6"/>
        <v>0</v>
      </c>
      <c r="BH143" s="152">
        <f t="shared" si="7"/>
        <v>0</v>
      </c>
      <c r="BI143" s="152">
        <f t="shared" si="8"/>
        <v>0</v>
      </c>
      <c r="BJ143" s="13" t="s">
        <v>84</v>
      </c>
      <c r="BK143" s="152">
        <f t="shared" si="9"/>
        <v>0</v>
      </c>
      <c r="BL143" s="13" t="s">
        <v>109</v>
      </c>
      <c r="BM143" s="151" t="s">
        <v>1535</v>
      </c>
    </row>
    <row r="144" spans="2:65" s="1" customFormat="1" ht="21.75" customHeight="1">
      <c r="B144" s="138"/>
      <c r="C144" s="139" t="s">
        <v>225</v>
      </c>
      <c r="D144" s="139" t="s">
        <v>195</v>
      </c>
      <c r="E144" s="140" t="s">
        <v>1455</v>
      </c>
      <c r="F144" s="141" t="s">
        <v>1456</v>
      </c>
      <c r="G144" s="142" t="s">
        <v>198</v>
      </c>
      <c r="H144" s="143">
        <v>69.846000000000004</v>
      </c>
      <c r="I144" s="144"/>
      <c r="J144" s="145">
        <f t="shared" si="0"/>
        <v>0</v>
      </c>
      <c r="K144" s="146"/>
      <c r="L144" s="28"/>
      <c r="M144" s="147" t="s">
        <v>1</v>
      </c>
      <c r="N144" s="148" t="s">
        <v>38</v>
      </c>
      <c r="P144" s="149">
        <f t="shared" si="1"/>
        <v>0</v>
      </c>
      <c r="Q144" s="149">
        <v>0</v>
      </c>
      <c r="R144" s="149">
        <f t="shared" si="2"/>
        <v>0</v>
      </c>
      <c r="S144" s="149">
        <v>0</v>
      </c>
      <c r="T144" s="150">
        <f t="shared" si="3"/>
        <v>0</v>
      </c>
      <c r="AR144" s="151" t="s">
        <v>109</v>
      </c>
      <c r="AT144" s="151" t="s">
        <v>195</v>
      </c>
      <c r="AU144" s="151" t="s">
        <v>84</v>
      </c>
      <c r="AY144" s="13" t="s">
        <v>193</v>
      </c>
      <c r="BE144" s="152">
        <f t="shared" si="4"/>
        <v>0</v>
      </c>
      <c r="BF144" s="152">
        <f t="shared" si="5"/>
        <v>0</v>
      </c>
      <c r="BG144" s="152">
        <f t="shared" si="6"/>
        <v>0</v>
      </c>
      <c r="BH144" s="152">
        <f t="shared" si="7"/>
        <v>0</v>
      </c>
      <c r="BI144" s="152">
        <f t="shared" si="8"/>
        <v>0</v>
      </c>
      <c r="BJ144" s="13" t="s">
        <v>84</v>
      </c>
      <c r="BK144" s="152">
        <f t="shared" si="9"/>
        <v>0</v>
      </c>
      <c r="BL144" s="13" t="s">
        <v>109</v>
      </c>
      <c r="BM144" s="151" t="s">
        <v>1536</v>
      </c>
    </row>
    <row r="145" spans="2:65" s="1" customFormat="1" ht="24.25" customHeight="1">
      <c r="B145" s="138"/>
      <c r="C145" s="139" t="s">
        <v>81</v>
      </c>
      <c r="D145" s="139" t="s">
        <v>195</v>
      </c>
      <c r="E145" s="140" t="s">
        <v>203</v>
      </c>
      <c r="F145" s="141" t="s">
        <v>204</v>
      </c>
      <c r="G145" s="142" t="s">
        <v>198</v>
      </c>
      <c r="H145" s="143">
        <v>69.846000000000004</v>
      </c>
      <c r="I145" s="144"/>
      <c r="J145" s="145">
        <f t="shared" si="0"/>
        <v>0</v>
      </c>
      <c r="K145" s="146"/>
      <c r="L145" s="28"/>
      <c r="M145" s="147" t="s">
        <v>1</v>
      </c>
      <c r="N145" s="148" t="s">
        <v>38</v>
      </c>
      <c r="P145" s="149">
        <f t="shared" si="1"/>
        <v>0</v>
      </c>
      <c r="Q145" s="149">
        <v>0</v>
      </c>
      <c r="R145" s="149">
        <f t="shared" si="2"/>
        <v>0</v>
      </c>
      <c r="S145" s="149">
        <v>0</v>
      </c>
      <c r="T145" s="150">
        <f t="shared" si="3"/>
        <v>0</v>
      </c>
      <c r="AR145" s="151" t="s">
        <v>109</v>
      </c>
      <c r="AT145" s="151" t="s">
        <v>195</v>
      </c>
      <c r="AU145" s="151" t="s">
        <v>84</v>
      </c>
      <c r="AY145" s="13" t="s">
        <v>193</v>
      </c>
      <c r="BE145" s="152">
        <f t="shared" si="4"/>
        <v>0</v>
      </c>
      <c r="BF145" s="152">
        <f t="shared" si="5"/>
        <v>0</v>
      </c>
      <c r="BG145" s="152">
        <f t="shared" si="6"/>
        <v>0</v>
      </c>
      <c r="BH145" s="152">
        <f t="shared" si="7"/>
        <v>0</v>
      </c>
      <c r="BI145" s="152">
        <f t="shared" si="8"/>
        <v>0</v>
      </c>
      <c r="BJ145" s="13" t="s">
        <v>84</v>
      </c>
      <c r="BK145" s="152">
        <f t="shared" si="9"/>
        <v>0</v>
      </c>
      <c r="BL145" s="13" t="s">
        <v>109</v>
      </c>
      <c r="BM145" s="151" t="s">
        <v>1537</v>
      </c>
    </row>
    <row r="146" spans="2:65" s="1" customFormat="1" ht="24.25" customHeight="1">
      <c r="B146" s="138"/>
      <c r="C146" s="139" t="s">
        <v>86</v>
      </c>
      <c r="D146" s="139" t="s">
        <v>195</v>
      </c>
      <c r="E146" s="140" t="s">
        <v>1538</v>
      </c>
      <c r="F146" s="141" t="s">
        <v>1539</v>
      </c>
      <c r="G146" s="142" t="s">
        <v>198</v>
      </c>
      <c r="H146" s="143">
        <v>3102.529</v>
      </c>
      <c r="I146" s="144"/>
      <c r="J146" s="145">
        <f t="shared" si="0"/>
        <v>0</v>
      </c>
      <c r="K146" s="146"/>
      <c r="L146" s="28"/>
      <c r="M146" s="147" t="s">
        <v>1</v>
      </c>
      <c r="N146" s="148" t="s">
        <v>38</v>
      </c>
      <c r="P146" s="149">
        <f t="shared" si="1"/>
        <v>0</v>
      </c>
      <c r="Q146" s="149">
        <v>0</v>
      </c>
      <c r="R146" s="149">
        <f t="shared" si="2"/>
        <v>0</v>
      </c>
      <c r="S146" s="149">
        <v>0</v>
      </c>
      <c r="T146" s="150">
        <f t="shared" si="3"/>
        <v>0</v>
      </c>
      <c r="AR146" s="151" t="s">
        <v>109</v>
      </c>
      <c r="AT146" s="151" t="s">
        <v>195</v>
      </c>
      <c r="AU146" s="151" t="s">
        <v>84</v>
      </c>
      <c r="AY146" s="13" t="s">
        <v>193</v>
      </c>
      <c r="BE146" s="152">
        <f t="shared" si="4"/>
        <v>0</v>
      </c>
      <c r="BF146" s="152">
        <f t="shared" si="5"/>
        <v>0</v>
      </c>
      <c r="BG146" s="152">
        <f t="shared" si="6"/>
        <v>0</v>
      </c>
      <c r="BH146" s="152">
        <f t="shared" si="7"/>
        <v>0</v>
      </c>
      <c r="BI146" s="152">
        <f t="shared" si="8"/>
        <v>0</v>
      </c>
      <c r="BJ146" s="13" t="s">
        <v>84</v>
      </c>
      <c r="BK146" s="152">
        <f t="shared" si="9"/>
        <v>0</v>
      </c>
      <c r="BL146" s="13" t="s">
        <v>109</v>
      </c>
      <c r="BM146" s="151" t="s">
        <v>1540</v>
      </c>
    </row>
    <row r="147" spans="2:65" s="1" customFormat="1" ht="37.75" customHeight="1">
      <c r="B147" s="138"/>
      <c r="C147" s="139" t="s">
        <v>89</v>
      </c>
      <c r="D147" s="139" t="s">
        <v>195</v>
      </c>
      <c r="E147" s="140" t="s">
        <v>1541</v>
      </c>
      <c r="F147" s="141" t="s">
        <v>1542</v>
      </c>
      <c r="G147" s="142" t="s">
        <v>198</v>
      </c>
      <c r="H147" s="143">
        <v>3102.529</v>
      </c>
      <c r="I147" s="144"/>
      <c r="J147" s="145">
        <f t="shared" si="0"/>
        <v>0</v>
      </c>
      <c r="K147" s="146"/>
      <c r="L147" s="28"/>
      <c r="M147" s="147" t="s">
        <v>1</v>
      </c>
      <c r="N147" s="148" t="s">
        <v>38</v>
      </c>
      <c r="P147" s="149">
        <f t="shared" si="1"/>
        <v>0</v>
      </c>
      <c r="Q147" s="149">
        <v>0</v>
      </c>
      <c r="R147" s="149">
        <f t="shared" si="2"/>
        <v>0</v>
      </c>
      <c r="S147" s="149">
        <v>0</v>
      </c>
      <c r="T147" s="150">
        <f t="shared" si="3"/>
        <v>0</v>
      </c>
      <c r="AR147" s="151" t="s">
        <v>109</v>
      </c>
      <c r="AT147" s="151" t="s">
        <v>195</v>
      </c>
      <c r="AU147" s="151" t="s">
        <v>84</v>
      </c>
      <c r="AY147" s="13" t="s">
        <v>193</v>
      </c>
      <c r="BE147" s="152">
        <f t="shared" si="4"/>
        <v>0</v>
      </c>
      <c r="BF147" s="152">
        <f t="shared" si="5"/>
        <v>0</v>
      </c>
      <c r="BG147" s="152">
        <f t="shared" si="6"/>
        <v>0</v>
      </c>
      <c r="BH147" s="152">
        <f t="shared" si="7"/>
        <v>0</v>
      </c>
      <c r="BI147" s="152">
        <f t="shared" si="8"/>
        <v>0</v>
      </c>
      <c r="BJ147" s="13" t="s">
        <v>84</v>
      </c>
      <c r="BK147" s="152">
        <f t="shared" si="9"/>
        <v>0</v>
      </c>
      <c r="BL147" s="13" t="s">
        <v>109</v>
      </c>
      <c r="BM147" s="151" t="s">
        <v>1543</v>
      </c>
    </row>
    <row r="148" spans="2:65" s="1" customFormat="1" ht="21.75" customHeight="1">
      <c r="B148" s="138"/>
      <c r="C148" s="139" t="s">
        <v>92</v>
      </c>
      <c r="D148" s="139" t="s">
        <v>195</v>
      </c>
      <c r="E148" s="140" t="s">
        <v>1544</v>
      </c>
      <c r="F148" s="141" t="s">
        <v>1545</v>
      </c>
      <c r="G148" s="142" t="s">
        <v>198</v>
      </c>
      <c r="H148" s="143">
        <v>807.16200000000003</v>
      </c>
      <c r="I148" s="144"/>
      <c r="J148" s="145">
        <f t="shared" si="0"/>
        <v>0</v>
      </c>
      <c r="K148" s="146"/>
      <c r="L148" s="28"/>
      <c r="M148" s="147" t="s">
        <v>1</v>
      </c>
      <c r="N148" s="148" t="s">
        <v>38</v>
      </c>
      <c r="P148" s="149">
        <f t="shared" si="1"/>
        <v>0</v>
      </c>
      <c r="Q148" s="149">
        <v>0</v>
      </c>
      <c r="R148" s="149">
        <f t="shared" si="2"/>
        <v>0</v>
      </c>
      <c r="S148" s="149">
        <v>0</v>
      </c>
      <c r="T148" s="150">
        <f t="shared" si="3"/>
        <v>0</v>
      </c>
      <c r="AR148" s="151" t="s">
        <v>109</v>
      </c>
      <c r="AT148" s="151" t="s">
        <v>195</v>
      </c>
      <c r="AU148" s="151" t="s">
        <v>84</v>
      </c>
      <c r="AY148" s="13" t="s">
        <v>193</v>
      </c>
      <c r="BE148" s="152">
        <f t="shared" si="4"/>
        <v>0</v>
      </c>
      <c r="BF148" s="152">
        <f t="shared" si="5"/>
        <v>0</v>
      </c>
      <c r="BG148" s="152">
        <f t="shared" si="6"/>
        <v>0</v>
      </c>
      <c r="BH148" s="152">
        <f t="shared" si="7"/>
        <v>0</v>
      </c>
      <c r="BI148" s="152">
        <f t="shared" si="8"/>
        <v>0</v>
      </c>
      <c r="BJ148" s="13" t="s">
        <v>84</v>
      </c>
      <c r="BK148" s="152">
        <f t="shared" si="9"/>
        <v>0</v>
      </c>
      <c r="BL148" s="13" t="s">
        <v>109</v>
      </c>
      <c r="BM148" s="151" t="s">
        <v>1546</v>
      </c>
    </row>
    <row r="149" spans="2:65" s="1" customFormat="1" ht="37.75" customHeight="1">
      <c r="B149" s="138"/>
      <c r="C149" s="139" t="s">
        <v>95</v>
      </c>
      <c r="D149" s="139" t="s">
        <v>195</v>
      </c>
      <c r="E149" s="140" t="s">
        <v>1547</v>
      </c>
      <c r="F149" s="141" t="s">
        <v>1548</v>
      </c>
      <c r="G149" s="142" t="s">
        <v>198</v>
      </c>
      <c r="H149" s="143">
        <v>807.16200000000003</v>
      </c>
      <c r="I149" s="144"/>
      <c r="J149" s="145">
        <f t="shared" si="0"/>
        <v>0</v>
      </c>
      <c r="K149" s="146"/>
      <c r="L149" s="28"/>
      <c r="M149" s="147" t="s">
        <v>1</v>
      </c>
      <c r="N149" s="148" t="s">
        <v>38</v>
      </c>
      <c r="P149" s="149">
        <f t="shared" si="1"/>
        <v>0</v>
      </c>
      <c r="Q149" s="149">
        <v>0</v>
      </c>
      <c r="R149" s="149">
        <f t="shared" si="2"/>
        <v>0</v>
      </c>
      <c r="S149" s="149">
        <v>0</v>
      </c>
      <c r="T149" s="150">
        <f t="shared" si="3"/>
        <v>0</v>
      </c>
      <c r="AR149" s="151" t="s">
        <v>109</v>
      </c>
      <c r="AT149" s="151" t="s">
        <v>195</v>
      </c>
      <c r="AU149" s="151" t="s">
        <v>84</v>
      </c>
      <c r="AY149" s="13" t="s">
        <v>193</v>
      </c>
      <c r="BE149" s="152">
        <f t="shared" si="4"/>
        <v>0</v>
      </c>
      <c r="BF149" s="152">
        <f t="shared" si="5"/>
        <v>0</v>
      </c>
      <c r="BG149" s="152">
        <f t="shared" si="6"/>
        <v>0</v>
      </c>
      <c r="BH149" s="152">
        <f t="shared" si="7"/>
        <v>0</v>
      </c>
      <c r="BI149" s="152">
        <f t="shared" si="8"/>
        <v>0</v>
      </c>
      <c r="BJ149" s="13" t="s">
        <v>84</v>
      </c>
      <c r="BK149" s="152">
        <f t="shared" si="9"/>
        <v>0</v>
      </c>
      <c r="BL149" s="13" t="s">
        <v>109</v>
      </c>
      <c r="BM149" s="151" t="s">
        <v>1549</v>
      </c>
    </row>
    <row r="150" spans="2:65" s="1" customFormat="1" ht="24.25" customHeight="1">
      <c r="B150" s="138"/>
      <c r="C150" s="139" t="s">
        <v>98</v>
      </c>
      <c r="D150" s="139" t="s">
        <v>195</v>
      </c>
      <c r="E150" s="140" t="s">
        <v>1550</v>
      </c>
      <c r="F150" s="141" t="s">
        <v>1551</v>
      </c>
      <c r="G150" s="142" t="s">
        <v>198</v>
      </c>
      <c r="H150" s="143">
        <v>474.80099999999999</v>
      </c>
      <c r="I150" s="144"/>
      <c r="J150" s="145">
        <f t="shared" si="0"/>
        <v>0</v>
      </c>
      <c r="K150" s="146"/>
      <c r="L150" s="28"/>
      <c r="M150" s="147" t="s">
        <v>1</v>
      </c>
      <c r="N150" s="148" t="s">
        <v>38</v>
      </c>
      <c r="P150" s="149">
        <f t="shared" si="1"/>
        <v>0</v>
      </c>
      <c r="Q150" s="149">
        <v>1.043907E-2</v>
      </c>
      <c r="R150" s="149">
        <f t="shared" si="2"/>
        <v>4.9564808750699996</v>
      </c>
      <c r="S150" s="149">
        <v>0</v>
      </c>
      <c r="T150" s="150">
        <f t="shared" si="3"/>
        <v>0</v>
      </c>
      <c r="AR150" s="151" t="s">
        <v>109</v>
      </c>
      <c r="AT150" s="151" t="s">
        <v>195</v>
      </c>
      <c r="AU150" s="151" t="s">
        <v>84</v>
      </c>
      <c r="AY150" s="13" t="s">
        <v>193</v>
      </c>
      <c r="BE150" s="152">
        <f t="shared" si="4"/>
        <v>0</v>
      </c>
      <c r="BF150" s="152">
        <f t="shared" si="5"/>
        <v>0</v>
      </c>
      <c r="BG150" s="152">
        <f t="shared" si="6"/>
        <v>0</v>
      </c>
      <c r="BH150" s="152">
        <f t="shared" si="7"/>
        <v>0</v>
      </c>
      <c r="BI150" s="152">
        <f t="shared" si="8"/>
        <v>0</v>
      </c>
      <c r="BJ150" s="13" t="s">
        <v>84</v>
      </c>
      <c r="BK150" s="152">
        <f t="shared" si="9"/>
        <v>0</v>
      </c>
      <c r="BL150" s="13" t="s">
        <v>109</v>
      </c>
      <c r="BM150" s="151" t="s">
        <v>1552</v>
      </c>
    </row>
    <row r="151" spans="2:65" s="1" customFormat="1" ht="33" customHeight="1">
      <c r="B151" s="138"/>
      <c r="C151" s="139" t="s">
        <v>101</v>
      </c>
      <c r="D151" s="139" t="s">
        <v>195</v>
      </c>
      <c r="E151" s="140" t="s">
        <v>1553</v>
      </c>
      <c r="F151" s="141" t="s">
        <v>1554</v>
      </c>
      <c r="G151" s="142" t="s">
        <v>257</v>
      </c>
      <c r="H151" s="143">
        <v>10</v>
      </c>
      <c r="I151" s="144"/>
      <c r="J151" s="145">
        <f t="shared" si="0"/>
        <v>0</v>
      </c>
      <c r="K151" s="146"/>
      <c r="L151" s="28"/>
      <c r="M151" s="147" t="s">
        <v>1</v>
      </c>
      <c r="N151" s="148" t="s">
        <v>38</v>
      </c>
      <c r="P151" s="149">
        <f t="shared" si="1"/>
        <v>0</v>
      </c>
      <c r="Q151" s="149">
        <v>2.5999999999999999E-3</v>
      </c>
      <c r="R151" s="149">
        <f t="shared" si="2"/>
        <v>2.5999999999999999E-2</v>
      </c>
      <c r="S151" s="149">
        <v>0</v>
      </c>
      <c r="T151" s="150">
        <f t="shared" si="3"/>
        <v>0</v>
      </c>
      <c r="AR151" s="151" t="s">
        <v>109</v>
      </c>
      <c r="AT151" s="151" t="s">
        <v>195</v>
      </c>
      <c r="AU151" s="151" t="s">
        <v>84</v>
      </c>
      <c r="AY151" s="13" t="s">
        <v>193</v>
      </c>
      <c r="BE151" s="152">
        <f t="shared" si="4"/>
        <v>0</v>
      </c>
      <c r="BF151" s="152">
        <f t="shared" si="5"/>
        <v>0</v>
      </c>
      <c r="BG151" s="152">
        <f t="shared" si="6"/>
        <v>0</v>
      </c>
      <c r="BH151" s="152">
        <f t="shared" si="7"/>
        <v>0</v>
      </c>
      <c r="BI151" s="152">
        <f t="shared" si="8"/>
        <v>0</v>
      </c>
      <c r="BJ151" s="13" t="s">
        <v>84</v>
      </c>
      <c r="BK151" s="152">
        <f t="shared" si="9"/>
        <v>0</v>
      </c>
      <c r="BL151" s="13" t="s">
        <v>109</v>
      </c>
      <c r="BM151" s="151" t="s">
        <v>1555</v>
      </c>
    </row>
    <row r="152" spans="2:65" s="1" customFormat="1" ht="33" customHeight="1">
      <c r="B152" s="138"/>
      <c r="C152" s="153" t="s">
        <v>254</v>
      </c>
      <c r="D152" s="153" t="s">
        <v>236</v>
      </c>
      <c r="E152" s="154" t="s">
        <v>1556</v>
      </c>
      <c r="F152" s="155" t="s">
        <v>1557</v>
      </c>
      <c r="G152" s="156" t="s">
        <v>257</v>
      </c>
      <c r="H152" s="157">
        <v>10</v>
      </c>
      <c r="I152" s="158"/>
      <c r="J152" s="159">
        <f t="shared" si="0"/>
        <v>0</v>
      </c>
      <c r="K152" s="160"/>
      <c r="L152" s="161"/>
      <c r="M152" s="162" t="s">
        <v>1</v>
      </c>
      <c r="N152" s="163" t="s">
        <v>38</v>
      </c>
      <c r="P152" s="149">
        <f t="shared" si="1"/>
        <v>0</v>
      </c>
      <c r="Q152" s="149">
        <v>1.11E-2</v>
      </c>
      <c r="R152" s="149">
        <f t="shared" si="2"/>
        <v>0.111</v>
      </c>
      <c r="S152" s="149">
        <v>0</v>
      </c>
      <c r="T152" s="150">
        <f t="shared" si="3"/>
        <v>0</v>
      </c>
      <c r="AR152" s="151" t="s">
        <v>163</v>
      </c>
      <c r="AT152" s="151" t="s">
        <v>236</v>
      </c>
      <c r="AU152" s="151" t="s">
        <v>84</v>
      </c>
      <c r="AY152" s="13" t="s">
        <v>193</v>
      </c>
      <c r="BE152" s="152">
        <f t="shared" si="4"/>
        <v>0</v>
      </c>
      <c r="BF152" s="152">
        <f t="shared" si="5"/>
        <v>0</v>
      </c>
      <c r="BG152" s="152">
        <f t="shared" si="6"/>
        <v>0</v>
      </c>
      <c r="BH152" s="152">
        <f t="shared" si="7"/>
        <v>0</v>
      </c>
      <c r="BI152" s="152">
        <f t="shared" si="8"/>
        <v>0</v>
      </c>
      <c r="BJ152" s="13" t="s">
        <v>84</v>
      </c>
      <c r="BK152" s="152">
        <f t="shared" si="9"/>
        <v>0</v>
      </c>
      <c r="BL152" s="13" t="s">
        <v>109</v>
      </c>
      <c r="BM152" s="151" t="s">
        <v>1558</v>
      </c>
    </row>
    <row r="153" spans="2:65" s="1" customFormat="1" ht="24.25" customHeight="1">
      <c r="B153" s="138"/>
      <c r="C153" s="139" t="s">
        <v>330</v>
      </c>
      <c r="D153" s="139" t="s">
        <v>195</v>
      </c>
      <c r="E153" s="140" t="s">
        <v>1559</v>
      </c>
      <c r="F153" s="141" t="s">
        <v>1560</v>
      </c>
      <c r="G153" s="142" t="s">
        <v>234</v>
      </c>
      <c r="H153" s="143">
        <v>7801.1</v>
      </c>
      <c r="I153" s="144"/>
      <c r="J153" s="145">
        <f t="shared" si="0"/>
        <v>0</v>
      </c>
      <c r="K153" s="146"/>
      <c r="L153" s="28"/>
      <c r="M153" s="147" t="s">
        <v>1</v>
      </c>
      <c r="N153" s="148" t="s">
        <v>38</v>
      </c>
      <c r="P153" s="149">
        <f t="shared" si="1"/>
        <v>0</v>
      </c>
      <c r="Q153" s="149">
        <v>9.1E-4</v>
      </c>
      <c r="R153" s="149">
        <f t="shared" si="2"/>
        <v>7.0990010000000003</v>
      </c>
      <c r="S153" s="149">
        <v>0</v>
      </c>
      <c r="T153" s="150">
        <f t="shared" si="3"/>
        <v>0</v>
      </c>
      <c r="AR153" s="151" t="s">
        <v>109</v>
      </c>
      <c r="AT153" s="151" t="s">
        <v>195</v>
      </c>
      <c r="AU153" s="151" t="s">
        <v>84</v>
      </c>
      <c r="AY153" s="13" t="s">
        <v>193</v>
      </c>
      <c r="BE153" s="152">
        <f t="shared" si="4"/>
        <v>0</v>
      </c>
      <c r="BF153" s="152">
        <f t="shared" si="5"/>
        <v>0</v>
      </c>
      <c r="BG153" s="152">
        <f t="shared" si="6"/>
        <v>0</v>
      </c>
      <c r="BH153" s="152">
        <f t="shared" si="7"/>
        <v>0</v>
      </c>
      <c r="BI153" s="152">
        <f t="shared" si="8"/>
        <v>0</v>
      </c>
      <c r="BJ153" s="13" t="s">
        <v>84</v>
      </c>
      <c r="BK153" s="152">
        <f t="shared" si="9"/>
        <v>0</v>
      </c>
      <c r="BL153" s="13" t="s">
        <v>109</v>
      </c>
      <c r="BM153" s="151" t="s">
        <v>1561</v>
      </c>
    </row>
    <row r="154" spans="2:65" s="1" customFormat="1" ht="24.25" customHeight="1">
      <c r="B154" s="138"/>
      <c r="C154" s="139" t="s">
        <v>334</v>
      </c>
      <c r="D154" s="139" t="s">
        <v>195</v>
      </c>
      <c r="E154" s="140" t="s">
        <v>1562</v>
      </c>
      <c r="F154" s="141" t="s">
        <v>1563</v>
      </c>
      <c r="G154" s="142" t="s">
        <v>234</v>
      </c>
      <c r="H154" s="143">
        <v>830.23</v>
      </c>
      <c r="I154" s="144"/>
      <c r="J154" s="145">
        <f t="shared" si="0"/>
        <v>0</v>
      </c>
      <c r="K154" s="146"/>
      <c r="L154" s="28"/>
      <c r="M154" s="147" t="s">
        <v>1</v>
      </c>
      <c r="N154" s="148" t="s">
        <v>38</v>
      </c>
      <c r="P154" s="149">
        <f t="shared" si="1"/>
        <v>0</v>
      </c>
      <c r="Q154" s="149">
        <v>8.3719999999999997E-4</v>
      </c>
      <c r="R154" s="149">
        <f t="shared" si="2"/>
        <v>0.69506855599999995</v>
      </c>
      <c r="S154" s="149">
        <v>0</v>
      </c>
      <c r="T154" s="150">
        <f t="shared" si="3"/>
        <v>0</v>
      </c>
      <c r="AR154" s="151" t="s">
        <v>109</v>
      </c>
      <c r="AT154" s="151" t="s">
        <v>195</v>
      </c>
      <c r="AU154" s="151" t="s">
        <v>84</v>
      </c>
      <c r="AY154" s="13" t="s">
        <v>193</v>
      </c>
      <c r="BE154" s="152">
        <f t="shared" si="4"/>
        <v>0</v>
      </c>
      <c r="BF154" s="152">
        <f t="shared" si="5"/>
        <v>0</v>
      </c>
      <c r="BG154" s="152">
        <f t="shared" si="6"/>
        <v>0</v>
      </c>
      <c r="BH154" s="152">
        <f t="shared" si="7"/>
        <v>0</v>
      </c>
      <c r="BI154" s="152">
        <f t="shared" si="8"/>
        <v>0</v>
      </c>
      <c r="BJ154" s="13" t="s">
        <v>84</v>
      </c>
      <c r="BK154" s="152">
        <f t="shared" si="9"/>
        <v>0</v>
      </c>
      <c r="BL154" s="13" t="s">
        <v>109</v>
      </c>
      <c r="BM154" s="151" t="s">
        <v>1564</v>
      </c>
    </row>
    <row r="155" spans="2:65" s="1" customFormat="1" ht="24.25" customHeight="1">
      <c r="B155" s="138"/>
      <c r="C155" s="139" t="s">
        <v>338</v>
      </c>
      <c r="D155" s="139" t="s">
        <v>195</v>
      </c>
      <c r="E155" s="140" t="s">
        <v>1565</v>
      </c>
      <c r="F155" s="141" t="s">
        <v>1566</v>
      </c>
      <c r="G155" s="142" t="s">
        <v>234</v>
      </c>
      <c r="H155" s="143">
        <v>7801.1</v>
      </c>
      <c r="I155" s="144"/>
      <c r="J155" s="145">
        <f t="shared" si="0"/>
        <v>0</v>
      </c>
      <c r="K155" s="146"/>
      <c r="L155" s="28"/>
      <c r="M155" s="147" t="s">
        <v>1</v>
      </c>
      <c r="N155" s="148" t="s">
        <v>38</v>
      </c>
      <c r="P155" s="149">
        <f t="shared" si="1"/>
        <v>0</v>
      </c>
      <c r="Q155" s="149">
        <v>0</v>
      </c>
      <c r="R155" s="149">
        <f t="shared" si="2"/>
        <v>0</v>
      </c>
      <c r="S155" s="149">
        <v>0</v>
      </c>
      <c r="T155" s="150">
        <f t="shared" si="3"/>
        <v>0</v>
      </c>
      <c r="AR155" s="151" t="s">
        <v>109</v>
      </c>
      <c r="AT155" s="151" t="s">
        <v>195</v>
      </c>
      <c r="AU155" s="151" t="s">
        <v>84</v>
      </c>
      <c r="AY155" s="13" t="s">
        <v>193</v>
      </c>
      <c r="BE155" s="152">
        <f t="shared" si="4"/>
        <v>0</v>
      </c>
      <c r="BF155" s="152">
        <f t="shared" si="5"/>
        <v>0</v>
      </c>
      <c r="BG155" s="152">
        <f t="shared" si="6"/>
        <v>0</v>
      </c>
      <c r="BH155" s="152">
        <f t="shared" si="7"/>
        <v>0</v>
      </c>
      <c r="BI155" s="152">
        <f t="shared" si="8"/>
        <v>0</v>
      </c>
      <c r="BJ155" s="13" t="s">
        <v>84</v>
      </c>
      <c r="BK155" s="152">
        <f t="shared" si="9"/>
        <v>0</v>
      </c>
      <c r="BL155" s="13" t="s">
        <v>109</v>
      </c>
      <c r="BM155" s="151" t="s">
        <v>1567</v>
      </c>
    </row>
    <row r="156" spans="2:65" s="1" customFormat="1" ht="24.25" customHeight="1">
      <c r="B156" s="138"/>
      <c r="C156" s="139" t="s">
        <v>342</v>
      </c>
      <c r="D156" s="139" t="s">
        <v>195</v>
      </c>
      <c r="E156" s="140" t="s">
        <v>1568</v>
      </c>
      <c r="F156" s="141" t="s">
        <v>1569</v>
      </c>
      <c r="G156" s="142" t="s">
        <v>234</v>
      </c>
      <c r="H156" s="143">
        <v>830.23</v>
      </c>
      <c r="I156" s="144"/>
      <c r="J156" s="145">
        <f t="shared" si="0"/>
        <v>0</v>
      </c>
      <c r="K156" s="146"/>
      <c r="L156" s="28"/>
      <c r="M156" s="147" t="s">
        <v>1</v>
      </c>
      <c r="N156" s="148" t="s">
        <v>38</v>
      </c>
      <c r="P156" s="149">
        <f t="shared" si="1"/>
        <v>0</v>
      </c>
      <c r="Q156" s="149">
        <v>0</v>
      </c>
      <c r="R156" s="149">
        <f t="shared" si="2"/>
        <v>0</v>
      </c>
      <c r="S156" s="149">
        <v>0</v>
      </c>
      <c r="T156" s="150">
        <f t="shared" si="3"/>
        <v>0</v>
      </c>
      <c r="AR156" s="151" t="s">
        <v>109</v>
      </c>
      <c r="AT156" s="151" t="s">
        <v>195</v>
      </c>
      <c r="AU156" s="151" t="s">
        <v>84</v>
      </c>
      <c r="AY156" s="13" t="s">
        <v>193</v>
      </c>
      <c r="BE156" s="152">
        <f t="shared" si="4"/>
        <v>0</v>
      </c>
      <c r="BF156" s="152">
        <f t="shared" si="5"/>
        <v>0</v>
      </c>
      <c r="BG156" s="152">
        <f t="shared" si="6"/>
        <v>0</v>
      </c>
      <c r="BH156" s="152">
        <f t="shared" si="7"/>
        <v>0</v>
      </c>
      <c r="BI156" s="152">
        <f t="shared" si="8"/>
        <v>0</v>
      </c>
      <c r="BJ156" s="13" t="s">
        <v>84</v>
      </c>
      <c r="BK156" s="152">
        <f t="shared" si="9"/>
        <v>0</v>
      </c>
      <c r="BL156" s="13" t="s">
        <v>109</v>
      </c>
      <c r="BM156" s="151" t="s">
        <v>1570</v>
      </c>
    </row>
    <row r="157" spans="2:65" s="1" customFormat="1" ht="37.75" customHeight="1">
      <c r="B157" s="138"/>
      <c r="C157" s="139" t="s">
        <v>7</v>
      </c>
      <c r="D157" s="139" t="s">
        <v>195</v>
      </c>
      <c r="E157" s="140" t="s">
        <v>1571</v>
      </c>
      <c r="F157" s="141" t="s">
        <v>1572</v>
      </c>
      <c r="G157" s="142" t="s">
        <v>198</v>
      </c>
      <c r="H157" s="143">
        <v>1329.625</v>
      </c>
      <c r="I157" s="144"/>
      <c r="J157" s="145">
        <f t="shared" si="0"/>
        <v>0</v>
      </c>
      <c r="K157" s="146"/>
      <c r="L157" s="28"/>
      <c r="M157" s="147" t="s">
        <v>1</v>
      </c>
      <c r="N157" s="148" t="s">
        <v>38</v>
      </c>
      <c r="P157" s="149">
        <f t="shared" si="1"/>
        <v>0</v>
      </c>
      <c r="Q157" s="149">
        <v>0</v>
      </c>
      <c r="R157" s="149">
        <f t="shared" si="2"/>
        <v>0</v>
      </c>
      <c r="S157" s="149">
        <v>0</v>
      </c>
      <c r="T157" s="150">
        <f t="shared" si="3"/>
        <v>0</v>
      </c>
      <c r="AR157" s="151" t="s">
        <v>109</v>
      </c>
      <c r="AT157" s="151" t="s">
        <v>195</v>
      </c>
      <c r="AU157" s="151" t="s">
        <v>84</v>
      </c>
      <c r="AY157" s="13" t="s">
        <v>193</v>
      </c>
      <c r="BE157" s="152">
        <f t="shared" si="4"/>
        <v>0</v>
      </c>
      <c r="BF157" s="152">
        <f t="shared" si="5"/>
        <v>0</v>
      </c>
      <c r="BG157" s="152">
        <f t="shared" si="6"/>
        <v>0</v>
      </c>
      <c r="BH157" s="152">
        <f t="shared" si="7"/>
        <v>0</v>
      </c>
      <c r="BI157" s="152">
        <f t="shared" si="8"/>
        <v>0</v>
      </c>
      <c r="BJ157" s="13" t="s">
        <v>84</v>
      </c>
      <c r="BK157" s="152">
        <f t="shared" si="9"/>
        <v>0</v>
      </c>
      <c r="BL157" s="13" t="s">
        <v>109</v>
      </c>
      <c r="BM157" s="151" t="s">
        <v>1573</v>
      </c>
    </row>
    <row r="158" spans="2:65" s="1" customFormat="1" ht="44.25" customHeight="1">
      <c r="B158" s="138"/>
      <c r="C158" s="139" t="s">
        <v>350</v>
      </c>
      <c r="D158" s="139" t="s">
        <v>195</v>
      </c>
      <c r="E158" s="140" t="s">
        <v>1574</v>
      </c>
      <c r="F158" s="141" t="s">
        <v>1575</v>
      </c>
      <c r="G158" s="142" t="s">
        <v>198</v>
      </c>
      <c r="H158" s="143">
        <v>1329.625</v>
      </c>
      <c r="I158" s="144"/>
      <c r="J158" s="145">
        <f t="shared" si="0"/>
        <v>0</v>
      </c>
      <c r="K158" s="146"/>
      <c r="L158" s="28"/>
      <c r="M158" s="147" t="s">
        <v>1</v>
      </c>
      <c r="N158" s="148" t="s">
        <v>38</v>
      </c>
      <c r="P158" s="149">
        <f t="shared" si="1"/>
        <v>0</v>
      </c>
      <c r="Q158" s="149">
        <v>0</v>
      </c>
      <c r="R158" s="149">
        <f t="shared" si="2"/>
        <v>0</v>
      </c>
      <c r="S158" s="149">
        <v>0</v>
      </c>
      <c r="T158" s="150">
        <f t="shared" si="3"/>
        <v>0</v>
      </c>
      <c r="AR158" s="151" t="s">
        <v>109</v>
      </c>
      <c r="AT158" s="151" t="s">
        <v>195</v>
      </c>
      <c r="AU158" s="151" t="s">
        <v>84</v>
      </c>
      <c r="AY158" s="13" t="s">
        <v>193</v>
      </c>
      <c r="BE158" s="152">
        <f t="shared" si="4"/>
        <v>0</v>
      </c>
      <c r="BF158" s="152">
        <f t="shared" si="5"/>
        <v>0</v>
      </c>
      <c r="BG158" s="152">
        <f t="shared" si="6"/>
        <v>0</v>
      </c>
      <c r="BH158" s="152">
        <f t="shared" si="7"/>
        <v>0</v>
      </c>
      <c r="BI158" s="152">
        <f t="shared" si="8"/>
        <v>0</v>
      </c>
      <c r="BJ158" s="13" t="s">
        <v>84</v>
      </c>
      <c r="BK158" s="152">
        <f t="shared" si="9"/>
        <v>0</v>
      </c>
      <c r="BL158" s="13" t="s">
        <v>109</v>
      </c>
      <c r="BM158" s="151" t="s">
        <v>1576</v>
      </c>
    </row>
    <row r="159" spans="2:65" s="1" customFormat="1" ht="21.75" customHeight="1">
      <c r="B159" s="138"/>
      <c r="C159" s="139" t="s">
        <v>354</v>
      </c>
      <c r="D159" s="139" t="s">
        <v>195</v>
      </c>
      <c r="E159" s="140" t="s">
        <v>1577</v>
      </c>
      <c r="F159" s="141" t="s">
        <v>1578</v>
      </c>
      <c r="G159" s="142" t="s">
        <v>198</v>
      </c>
      <c r="H159" s="143">
        <v>1329.625</v>
      </c>
      <c r="I159" s="144"/>
      <c r="J159" s="145">
        <f t="shared" si="0"/>
        <v>0</v>
      </c>
      <c r="K159" s="146"/>
      <c r="L159" s="28"/>
      <c r="M159" s="147" t="s">
        <v>1</v>
      </c>
      <c r="N159" s="148" t="s">
        <v>38</v>
      </c>
      <c r="P159" s="149">
        <f t="shared" si="1"/>
        <v>0</v>
      </c>
      <c r="Q159" s="149">
        <v>0</v>
      </c>
      <c r="R159" s="149">
        <f t="shared" si="2"/>
        <v>0</v>
      </c>
      <c r="S159" s="149">
        <v>0</v>
      </c>
      <c r="T159" s="150">
        <f t="shared" si="3"/>
        <v>0</v>
      </c>
      <c r="AR159" s="151" t="s">
        <v>109</v>
      </c>
      <c r="AT159" s="151" t="s">
        <v>195</v>
      </c>
      <c r="AU159" s="151" t="s">
        <v>84</v>
      </c>
      <c r="AY159" s="13" t="s">
        <v>193</v>
      </c>
      <c r="BE159" s="152">
        <f t="shared" si="4"/>
        <v>0</v>
      </c>
      <c r="BF159" s="152">
        <f t="shared" si="5"/>
        <v>0</v>
      </c>
      <c r="BG159" s="152">
        <f t="shared" si="6"/>
        <v>0</v>
      </c>
      <c r="BH159" s="152">
        <f t="shared" si="7"/>
        <v>0</v>
      </c>
      <c r="BI159" s="152">
        <f t="shared" si="8"/>
        <v>0</v>
      </c>
      <c r="BJ159" s="13" t="s">
        <v>84</v>
      </c>
      <c r="BK159" s="152">
        <f t="shared" si="9"/>
        <v>0</v>
      </c>
      <c r="BL159" s="13" t="s">
        <v>109</v>
      </c>
      <c r="BM159" s="151" t="s">
        <v>1579</v>
      </c>
    </row>
    <row r="160" spans="2:65" s="1" customFormat="1" ht="24.25" customHeight="1">
      <c r="B160" s="138"/>
      <c r="C160" s="139" t="s">
        <v>358</v>
      </c>
      <c r="D160" s="139" t="s">
        <v>195</v>
      </c>
      <c r="E160" s="140" t="s">
        <v>1580</v>
      </c>
      <c r="F160" s="141" t="s">
        <v>1581</v>
      </c>
      <c r="G160" s="142" t="s">
        <v>296</v>
      </c>
      <c r="H160" s="143">
        <v>1994.4380000000001</v>
      </c>
      <c r="I160" s="144"/>
      <c r="J160" s="145">
        <f t="shared" si="0"/>
        <v>0</v>
      </c>
      <c r="K160" s="146"/>
      <c r="L160" s="28"/>
      <c r="M160" s="147" t="s">
        <v>1</v>
      </c>
      <c r="N160" s="148" t="s">
        <v>38</v>
      </c>
      <c r="P160" s="149">
        <f t="shared" si="1"/>
        <v>0</v>
      </c>
      <c r="Q160" s="149">
        <v>0</v>
      </c>
      <c r="R160" s="149">
        <f t="shared" si="2"/>
        <v>0</v>
      </c>
      <c r="S160" s="149">
        <v>0</v>
      </c>
      <c r="T160" s="150">
        <f t="shared" si="3"/>
        <v>0</v>
      </c>
      <c r="AR160" s="151" t="s">
        <v>109</v>
      </c>
      <c r="AT160" s="151" t="s">
        <v>195</v>
      </c>
      <c r="AU160" s="151" t="s">
        <v>84</v>
      </c>
      <c r="AY160" s="13" t="s">
        <v>193</v>
      </c>
      <c r="BE160" s="152">
        <f t="shared" si="4"/>
        <v>0</v>
      </c>
      <c r="BF160" s="152">
        <f t="shared" si="5"/>
        <v>0</v>
      </c>
      <c r="BG160" s="152">
        <f t="shared" si="6"/>
        <v>0</v>
      </c>
      <c r="BH160" s="152">
        <f t="shared" si="7"/>
        <v>0</v>
      </c>
      <c r="BI160" s="152">
        <f t="shared" si="8"/>
        <v>0</v>
      </c>
      <c r="BJ160" s="13" t="s">
        <v>84</v>
      </c>
      <c r="BK160" s="152">
        <f t="shared" si="9"/>
        <v>0</v>
      </c>
      <c r="BL160" s="13" t="s">
        <v>109</v>
      </c>
      <c r="BM160" s="151" t="s">
        <v>1582</v>
      </c>
    </row>
    <row r="161" spans="2:65" s="1" customFormat="1" ht="33" customHeight="1">
      <c r="B161" s="138"/>
      <c r="C161" s="139" t="s">
        <v>362</v>
      </c>
      <c r="D161" s="139" t="s">
        <v>195</v>
      </c>
      <c r="E161" s="140" t="s">
        <v>1583</v>
      </c>
      <c r="F161" s="141" t="s">
        <v>1584</v>
      </c>
      <c r="G161" s="142" t="s">
        <v>198</v>
      </c>
      <c r="H161" s="143">
        <v>2920.415</v>
      </c>
      <c r="I161" s="144"/>
      <c r="J161" s="145">
        <f t="shared" si="0"/>
        <v>0</v>
      </c>
      <c r="K161" s="146"/>
      <c r="L161" s="28"/>
      <c r="M161" s="147" t="s">
        <v>1</v>
      </c>
      <c r="N161" s="148" t="s">
        <v>38</v>
      </c>
      <c r="P161" s="149">
        <f t="shared" si="1"/>
        <v>0</v>
      </c>
      <c r="Q161" s="149">
        <v>0</v>
      </c>
      <c r="R161" s="149">
        <f t="shared" si="2"/>
        <v>0</v>
      </c>
      <c r="S161" s="149">
        <v>0</v>
      </c>
      <c r="T161" s="150">
        <f t="shared" si="3"/>
        <v>0</v>
      </c>
      <c r="AR161" s="151" t="s">
        <v>109</v>
      </c>
      <c r="AT161" s="151" t="s">
        <v>195</v>
      </c>
      <c r="AU161" s="151" t="s">
        <v>84</v>
      </c>
      <c r="AY161" s="13" t="s">
        <v>193</v>
      </c>
      <c r="BE161" s="152">
        <f t="shared" si="4"/>
        <v>0</v>
      </c>
      <c r="BF161" s="152">
        <f t="shared" si="5"/>
        <v>0</v>
      </c>
      <c r="BG161" s="152">
        <f t="shared" si="6"/>
        <v>0</v>
      </c>
      <c r="BH161" s="152">
        <f t="shared" si="7"/>
        <v>0</v>
      </c>
      <c r="BI161" s="152">
        <f t="shared" si="8"/>
        <v>0</v>
      </c>
      <c r="BJ161" s="13" t="s">
        <v>84</v>
      </c>
      <c r="BK161" s="152">
        <f t="shared" si="9"/>
        <v>0</v>
      </c>
      <c r="BL161" s="13" t="s">
        <v>109</v>
      </c>
      <c r="BM161" s="151" t="s">
        <v>1585</v>
      </c>
    </row>
    <row r="162" spans="2:65" s="1" customFormat="1" ht="24.25" customHeight="1">
      <c r="B162" s="138"/>
      <c r="C162" s="139" t="s">
        <v>366</v>
      </c>
      <c r="D162" s="139" t="s">
        <v>195</v>
      </c>
      <c r="E162" s="140" t="s">
        <v>1586</v>
      </c>
      <c r="F162" s="141" t="s">
        <v>1587</v>
      </c>
      <c r="G162" s="142" t="s">
        <v>198</v>
      </c>
      <c r="H162" s="143">
        <v>1044.723</v>
      </c>
      <c r="I162" s="144"/>
      <c r="J162" s="145">
        <f t="shared" si="0"/>
        <v>0</v>
      </c>
      <c r="K162" s="146"/>
      <c r="L162" s="28"/>
      <c r="M162" s="147" t="s">
        <v>1</v>
      </c>
      <c r="N162" s="148" t="s">
        <v>38</v>
      </c>
      <c r="P162" s="149">
        <f t="shared" si="1"/>
        <v>0</v>
      </c>
      <c r="Q162" s="149">
        <v>0</v>
      </c>
      <c r="R162" s="149">
        <f t="shared" si="2"/>
        <v>0</v>
      </c>
      <c r="S162" s="149">
        <v>0</v>
      </c>
      <c r="T162" s="150">
        <f t="shared" si="3"/>
        <v>0</v>
      </c>
      <c r="AR162" s="151" t="s">
        <v>109</v>
      </c>
      <c r="AT162" s="151" t="s">
        <v>195</v>
      </c>
      <c r="AU162" s="151" t="s">
        <v>84</v>
      </c>
      <c r="AY162" s="13" t="s">
        <v>193</v>
      </c>
      <c r="BE162" s="152">
        <f t="shared" si="4"/>
        <v>0</v>
      </c>
      <c r="BF162" s="152">
        <f t="shared" si="5"/>
        <v>0</v>
      </c>
      <c r="BG162" s="152">
        <f t="shared" si="6"/>
        <v>0</v>
      </c>
      <c r="BH162" s="152">
        <f t="shared" si="7"/>
        <v>0</v>
      </c>
      <c r="BI162" s="152">
        <f t="shared" si="8"/>
        <v>0</v>
      </c>
      <c r="BJ162" s="13" t="s">
        <v>84</v>
      </c>
      <c r="BK162" s="152">
        <f t="shared" si="9"/>
        <v>0</v>
      </c>
      <c r="BL162" s="13" t="s">
        <v>109</v>
      </c>
      <c r="BM162" s="151" t="s">
        <v>1588</v>
      </c>
    </row>
    <row r="163" spans="2:65" s="1" customFormat="1" ht="16.5" customHeight="1">
      <c r="B163" s="138"/>
      <c r="C163" s="153" t="s">
        <v>370</v>
      </c>
      <c r="D163" s="153" t="s">
        <v>236</v>
      </c>
      <c r="E163" s="154" t="s">
        <v>1589</v>
      </c>
      <c r="F163" s="155" t="s">
        <v>1590</v>
      </c>
      <c r="G163" s="156" t="s">
        <v>296</v>
      </c>
      <c r="H163" s="157">
        <v>1671.557</v>
      </c>
      <c r="I163" s="158"/>
      <c r="J163" s="159">
        <f t="shared" si="0"/>
        <v>0</v>
      </c>
      <c r="K163" s="160"/>
      <c r="L163" s="161"/>
      <c r="M163" s="162" t="s">
        <v>1</v>
      </c>
      <c r="N163" s="163" t="s">
        <v>38</v>
      </c>
      <c r="P163" s="149">
        <f t="shared" si="1"/>
        <v>0</v>
      </c>
      <c r="Q163" s="149">
        <v>1</v>
      </c>
      <c r="R163" s="149">
        <f t="shared" si="2"/>
        <v>1671.557</v>
      </c>
      <c r="S163" s="149">
        <v>0</v>
      </c>
      <c r="T163" s="150">
        <f t="shared" si="3"/>
        <v>0</v>
      </c>
      <c r="AR163" s="151" t="s">
        <v>163</v>
      </c>
      <c r="AT163" s="151" t="s">
        <v>236</v>
      </c>
      <c r="AU163" s="151" t="s">
        <v>84</v>
      </c>
      <c r="AY163" s="13" t="s">
        <v>193</v>
      </c>
      <c r="BE163" s="152">
        <f t="shared" si="4"/>
        <v>0</v>
      </c>
      <c r="BF163" s="152">
        <f t="shared" si="5"/>
        <v>0</v>
      </c>
      <c r="BG163" s="152">
        <f t="shared" si="6"/>
        <v>0</v>
      </c>
      <c r="BH163" s="152">
        <f t="shared" si="7"/>
        <v>0</v>
      </c>
      <c r="BI163" s="152">
        <f t="shared" si="8"/>
        <v>0</v>
      </c>
      <c r="BJ163" s="13" t="s">
        <v>84</v>
      </c>
      <c r="BK163" s="152">
        <f t="shared" si="9"/>
        <v>0</v>
      </c>
      <c r="BL163" s="13" t="s">
        <v>109</v>
      </c>
      <c r="BM163" s="151" t="s">
        <v>1591</v>
      </c>
    </row>
    <row r="164" spans="2:65" s="1" customFormat="1" ht="21.75" customHeight="1">
      <c r="B164" s="138"/>
      <c r="C164" s="139" t="s">
        <v>374</v>
      </c>
      <c r="D164" s="139" t="s">
        <v>195</v>
      </c>
      <c r="E164" s="140" t="s">
        <v>241</v>
      </c>
      <c r="F164" s="141" t="s">
        <v>242</v>
      </c>
      <c r="G164" s="142" t="s">
        <v>234</v>
      </c>
      <c r="H164" s="143">
        <v>1820</v>
      </c>
      <c r="I164" s="144"/>
      <c r="J164" s="145">
        <f t="shared" si="0"/>
        <v>0</v>
      </c>
      <c r="K164" s="146"/>
      <c r="L164" s="28"/>
      <c r="M164" s="147" t="s">
        <v>1</v>
      </c>
      <c r="N164" s="148" t="s">
        <v>38</v>
      </c>
      <c r="P164" s="149">
        <f t="shared" si="1"/>
        <v>0</v>
      </c>
      <c r="Q164" s="149">
        <v>0</v>
      </c>
      <c r="R164" s="149">
        <f t="shared" si="2"/>
        <v>0</v>
      </c>
      <c r="S164" s="149">
        <v>0</v>
      </c>
      <c r="T164" s="150">
        <f t="shared" si="3"/>
        <v>0</v>
      </c>
      <c r="AR164" s="151" t="s">
        <v>109</v>
      </c>
      <c r="AT164" s="151" t="s">
        <v>195</v>
      </c>
      <c r="AU164" s="151" t="s">
        <v>84</v>
      </c>
      <c r="AY164" s="13" t="s">
        <v>193</v>
      </c>
      <c r="BE164" s="152">
        <f t="shared" si="4"/>
        <v>0</v>
      </c>
      <c r="BF164" s="152">
        <f t="shared" si="5"/>
        <v>0</v>
      </c>
      <c r="BG164" s="152">
        <f t="shared" si="6"/>
        <v>0</v>
      </c>
      <c r="BH164" s="152">
        <f t="shared" si="7"/>
        <v>0</v>
      </c>
      <c r="BI164" s="152">
        <f t="shared" si="8"/>
        <v>0</v>
      </c>
      <c r="BJ164" s="13" t="s">
        <v>84</v>
      </c>
      <c r="BK164" s="152">
        <f t="shared" si="9"/>
        <v>0</v>
      </c>
      <c r="BL164" s="13" t="s">
        <v>109</v>
      </c>
      <c r="BM164" s="151" t="s">
        <v>1592</v>
      </c>
    </row>
    <row r="165" spans="2:65" s="1" customFormat="1" ht="24.25" customHeight="1">
      <c r="B165" s="138"/>
      <c r="C165" s="139" t="s">
        <v>378</v>
      </c>
      <c r="D165" s="139" t="s">
        <v>195</v>
      </c>
      <c r="E165" s="140" t="s">
        <v>1593</v>
      </c>
      <c r="F165" s="141" t="s">
        <v>1594</v>
      </c>
      <c r="G165" s="142" t="s">
        <v>234</v>
      </c>
      <c r="H165" s="143">
        <v>6036</v>
      </c>
      <c r="I165" s="144"/>
      <c r="J165" s="145">
        <f t="shared" si="0"/>
        <v>0</v>
      </c>
      <c r="K165" s="146"/>
      <c r="L165" s="28"/>
      <c r="M165" s="147" t="s">
        <v>1</v>
      </c>
      <c r="N165" s="148" t="s">
        <v>38</v>
      </c>
      <c r="P165" s="149">
        <f t="shared" si="1"/>
        <v>0</v>
      </c>
      <c r="Q165" s="149">
        <v>0</v>
      </c>
      <c r="R165" s="149">
        <f t="shared" si="2"/>
        <v>0</v>
      </c>
      <c r="S165" s="149">
        <v>0</v>
      </c>
      <c r="T165" s="150">
        <f t="shared" si="3"/>
        <v>0</v>
      </c>
      <c r="AR165" s="151" t="s">
        <v>109</v>
      </c>
      <c r="AT165" s="151" t="s">
        <v>195</v>
      </c>
      <c r="AU165" s="151" t="s">
        <v>84</v>
      </c>
      <c r="AY165" s="13" t="s">
        <v>193</v>
      </c>
      <c r="BE165" s="152">
        <f t="shared" si="4"/>
        <v>0</v>
      </c>
      <c r="BF165" s="152">
        <f t="shared" si="5"/>
        <v>0</v>
      </c>
      <c r="BG165" s="152">
        <f t="shared" si="6"/>
        <v>0</v>
      </c>
      <c r="BH165" s="152">
        <f t="shared" si="7"/>
        <v>0</v>
      </c>
      <c r="BI165" s="152">
        <f t="shared" si="8"/>
        <v>0</v>
      </c>
      <c r="BJ165" s="13" t="s">
        <v>84</v>
      </c>
      <c r="BK165" s="152">
        <f t="shared" si="9"/>
        <v>0</v>
      </c>
      <c r="BL165" s="13" t="s">
        <v>109</v>
      </c>
      <c r="BM165" s="151" t="s">
        <v>1595</v>
      </c>
    </row>
    <row r="166" spans="2:65" s="11" customFormat="1" ht="22.75" customHeight="1">
      <c r="B166" s="126"/>
      <c r="D166" s="127" t="s">
        <v>71</v>
      </c>
      <c r="E166" s="136" t="s">
        <v>84</v>
      </c>
      <c r="F166" s="136" t="s">
        <v>253</v>
      </c>
      <c r="I166" s="129"/>
      <c r="J166" s="137">
        <f>BK166</f>
        <v>0</v>
      </c>
      <c r="L166" s="126"/>
      <c r="M166" s="131"/>
      <c r="P166" s="132">
        <f>SUM(P167:P170)</f>
        <v>0</v>
      </c>
      <c r="R166" s="132">
        <f>SUM(R167:R170)</f>
        <v>5.9344455999999992</v>
      </c>
      <c r="T166" s="133">
        <f>SUM(T167:T170)</f>
        <v>0</v>
      </c>
      <c r="AR166" s="127" t="s">
        <v>76</v>
      </c>
      <c r="AT166" s="134" t="s">
        <v>71</v>
      </c>
      <c r="AU166" s="134" t="s">
        <v>76</v>
      </c>
      <c r="AY166" s="127" t="s">
        <v>193</v>
      </c>
      <c r="BK166" s="135">
        <f>SUM(BK167:BK170)</f>
        <v>0</v>
      </c>
    </row>
    <row r="167" spans="2:65" s="1" customFormat="1" ht="16.5" customHeight="1">
      <c r="B167" s="138"/>
      <c r="C167" s="139" t="s">
        <v>382</v>
      </c>
      <c r="D167" s="139" t="s">
        <v>195</v>
      </c>
      <c r="E167" s="140" t="s">
        <v>1596</v>
      </c>
      <c r="F167" s="141" t="s">
        <v>1597</v>
      </c>
      <c r="G167" s="142" t="s">
        <v>198</v>
      </c>
      <c r="H167" s="143">
        <v>1.68</v>
      </c>
      <c r="I167" s="144"/>
      <c r="J167" s="145">
        <f>ROUND(I167*H167,2)</f>
        <v>0</v>
      </c>
      <c r="K167" s="146"/>
      <c r="L167" s="28"/>
      <c r="M167" s="147" t="s">
        <v>1</v>
      </c>
      <c r="N167" s="148" t="s">
        <v>38</v>
      </c>
      <c r="P167" s="149">
        <f>O167*H167</f>
        <v>0</v>
      </c>
      <c r="Q167" s="149">
        <v>2.0663999999999998</v>
      </c>
      <c r="R167" s="149">
        <f>Q167*H167</f>
        <v>3.4715519999999995</v>
      </c>
      <c r="S167" s="149">
        <v>0</v>
      </c>
      <c r="T167" s="150">
        <f>S167*H167</f>
        <v>0</v>
      </c>
      <c r="AR167" s="151" t="s">
        <v>109</v>
      </c>
      <c r="AT167" s="151" t="s">
        <v>195</v>
      </c>
      <c r="AU167" s="151" t="s">
        <v>84</v>
      </c>
      <c r="AY167" s="13" t="s">
        <v>193</v>
      </c>
      <c r="BE167" s="152">
        <f>IF(N167="základná",J167,0)</f>
        <v>0</v>
      </c>
      <c r="BF167" s="152">
        <f>IF(N167="znížená",J167,0)</f>
        <v>0</v>
      </c>
      <c r="BG167" s="152">
        <f>IF(N167="zákl. prenesená",J167,0)</f>
        <v>0</v>
      </c>
      <c r="BH167" s="152">
        <f>IF(N167="zníž. prenesená",J167,0)</f>
        <v>0</v>
      </c>
      <c r="BI167" s="152">
        <f>IF(N167="nulová",J167,0)</f>
        <v>0</v>
      </c>
      <c r="BJ167" s="13" t="s">
        <v>84</v>
      </c>
      <c r="BK167" s="152">
        <f>ROUND(I167*H167,2)</f>
        <v>0</v>
      </c>
      <c r="BL167" s="13" t="s">
        <v>109</v>
      </c>
      <c r="BM167" s="151" t="s">
        <v>1598</v>
      </c>
    </row>
    <row r="168" spans="2:65" s="1" customFormat="1" ht="16.5" customHeight="1">
      <c r="B168" s="138"/>
      <c r="C168" s="139" t="s">
        <v>386</v>
      </c>
      <c r="D168" s="139" t="s">
        <v>195</v>
      </c>
      <c r="E168" s="140" t="s">
        <v>1599</v>
      </c>
      <c r="F168" s="141" t="s">
        <v>1600</v>
      </c>
      <c r="G168" s="142" t="s">
        <v>198</v>
      </c>
      <c r="H168" s="143">
        <v>1.1200000000000001</v>
      </c>
      <c r="I168" s="144"/>
      <c r="J168" s="145">
        <f>ROUND(I168*H168,2)</f>
        <v>0</v>
      </c>
      <c r="K168" s="146"/>
      <c r="L168" s="28"/>
      <c r="M168" s="147" t="s">
        <v>1</v>
      </c>
      <c r="N168" s="148" t="s">
        <v>38</v>
      </c>
      <c r="P168" s="149">
        <f>O168*H168</f>
        <v>0</v>
      </c>
      <c r="Q168" s="149">
        <v>2.19407</v>
      </c>
      <c r="R168" s="149">
        <f>Q168*H168</f>
        <v>2.4573584000000004</v>
      </c>
      <c r="S168" s="149">
        <v>0</v>
      </c>
      <c r="T168" s="150">
        <f>S168*H168</f>
        <v>0</v>
      </c>
      <c r="AR168" s="151" t="s">
        <v>109</v>
      </c>
      <c r="AT168" s="151" t="s">
        <v>195</v>
      </c>
      <c r="AU168" s="151" t="s">
        <v>84</v>
      </c>
      <c r="AY168" s="13" t="s">
        <v>193</v>
      </c>
      <c r="BE168" s="152">
        <f>IF(N168="základná",J168,0)</f>
        <v>0</v>
      </c>
      <c r="BF168" s="152">
        <f>IF(N168="znížená",J168,0)</f>
        <v>0</v>
      </c>
      <c r="BG168" s="152">
        <f>IF(N168="zákl. prenesená",J168,0)</f>
        <v>0</v>
      </c>
      <c r="BH168" s="152">
        <f>IF(N168="zníž. prenesená",J168,0)</f>
        <v>0</v>
      </c>
      <c r="BI168" s="152">
        <f>IF(N168="nulová",J168,0)</f>
        <v>0</v>
      </c>
      <c r="BJ168" s="13" t="s">
        <v>84</v>
      </c>
      <c r="BK168" s="152">
        <f>ROUND(I168*H168,2)</f>
        <v>0</v>
      </c>
      <c r="BL168" s="13" t="s">
        <v>109</v>
      </c>
      <c r="BM168" s="151" t="s">
        <v>1601</v>
      </c>
    </row>
    <row r="169" spans="2:65" s="1" customFormat="1" ht="24.25" customHeight="1">
      <c r="B169" s="138"/>
      <c r="C169" s="139" t="s">
        <v>390</v>
      </c>
      <c r="D169" s="139" t="s">
        <v>195</v>
      </c>
      <c r="E169" s="140" t="s">
        <v>621</v>
      </c>
      <c r="F169" s="141" t="s">
        <v>622</v>
      </c>
      <c r="G169" s="142" t="s">
        <v>234</v>
      </c>
      <c r="H169" s="143">
        <v>1.36</v>
      </c>
      <c r="I169" s="144"/>
      <c r="J169" s="145">
        <f>ROUND(I169*H169,2)</f>
        <v>0</v>
      </c>
      <c r="K169" s="146"/>
      <c r="L169" s="28"/>
      <c r="M169" s="147" t="s">
        <v>1</v>
      </c>
      <c r="N169" s="148" t="s">
        <v>38</v>
      </c>
      <c r="P169" s="149">
        <f>O169*H169</f>
        <v>0</v>
      </c>
      <c r="Q169" s="149">
        <v>4.0699999999999998E-3</v>
      </c>
      <c r="R169" s="149">
        <f>Q169*H169</f>
        <v>5.5352000000000005E-3</v>
      </c>
      <c r="S169" s="149">
        <v>0</v>
      </c>
      <c r="T169" s="150">
        <f>S169*H169</f>
        <v>0</v>
      </c>
      <c r="AR169" s="151" t="s">
        <v>109</v>
      </c>
      <c r="AT169" s="151" t="s">
        <v>195</v>
      </c>
      <c r="AU169" s="151" t="s">
        <v>84</v>
      </c>
      <c r="AY169" s="13" t="s">
        <v>193</v>
      </c>
      <c r="BE169" s="152">
        <f>IF(N169="základná",J169,0)</f>
        <v>0</v>
      </c>
      <c r="BF169" s="152">
        <f>IF(N169="znížená",J169,0)</f>
        <v>0</v>
      </c>
      <c r="BG169" s="152">
        <f>IF(N169="zákl. prenesená",J169,0)</f>
        <v>0</v>
      </c>
      <c r="BH169" s="152">
        <f>IF(N169="zníž. prenesená",J169,0)</f>
        <v>0</v>
      </c>
      <c r="BI169" s="152">
        <f>IF(N169="nulová",J169,0)</f>
        <v>0</v>
      </c>
      <c r="BJ169" s="13" t="s">
        <v>84</v>
      </c>
      <c r="BK169" s="152">
        <f>ROUND(I169*H169,2)</f>
        <v>0</v>
      </c>
      <c r="BL169" s="13" t="s">
        <v>109</v>
      </c>
      <c r="BM169" s="151" t="s">
        <v>1602</v>
      </c>
    </row>
    <row r="170" spans="2:65" s="1" customFormat="1" ht="24.25" customHeight="1">
      <c r="B170" s="138"/>
      <c r="C170" s="139" t="s">
        <v>394</v>
      </c>
      <c r="D170" s="139" t="s">
        <v>195</v>
      </c>
      <c r="E170" s="140" t="s">
        <v>624</v>
      </c>
      <c r="F170" s="141" t="s">
        <v>625</v>
      </c>
      <c r="G170" s="142" t="s">
        <v>234</v>
      </c>
      <c r="H170" s="143">
        <v>1.36</v>
      </c>
      <c r="I170" s="144"/>
      <c r="J170" s="145">
        <f>ROUND(I170*H170,2)</f>
        <v>0</v>
      </c>
      <c r="K170" s="146"/>
      <c r="L170" s="28"/>
      <c r="M170" s="147" t="s">
        <v>1</v>
      </c>
      <c r="N170" s="148" t="s">
        <v>38</v>
      </c>
      <c r="P170" s="149">
        <f>O170*H170</f>
        <v>0</v>
      </c>
      <c r="Q170" s="149">
        <v>0</v>
      </c>
      <c r="R170" s="149">
        <f>Q170*H170</f>
        <v>0</v>
      </c>
      <c r="S170" s="149">
        <v>0</v>
      </c>
      <c r="T170" s="150">
        <f>S170*H170</f>
        <v>0</v>
      </c>
      <c r="AR170" s="151" t="s">
        <v>109</v>
      </c>
      <c r="AT170" s="151" t="s">
        <v>195</v>
      </c>
      <c r="AU170" s="151" t="s">
        <v>84</v>
      </c>
      <c r="AY170" s="13" t="s">
        <v>193</v>
      </c>
      <c r="BE170" s="152">
        <f>IF(N170="základná",J170,0)</f>
        <v>0</v>
      </c>
      <c r="BF170" s="152">
        <f>IF(N170="znížená",J170,0)</f>
        <v>0</v>
      </c>
      <c r="BG170" s="152">
        <f>IF(N170="zákl. prenesená",J170,0)</f>
        <v>0</v>
      </c>
      <c r="BH170" s="152">
        <f>IF(N170="zníž. prenesená",J170,0)</f>
        <v>0</v>
      </c>
      <c r="BI170" s="152">
        <f>IF(N170="nulová",J170,0)</f>
        <v>0</v>
      </c>
      <c r="BJ170" s="13" t="s">
        <v>84</v>
      </c>
      <c r="BK170" s="152">
        <f>ROUND(I170*H170,2)</f>
        <v>0</v>
      </c>
      <c r="BL170" s="13" t="s">
        <v>109</v>
      </c>
      <c r="BM170" s="151" t="s">
        <v>1603</v>
      </c>
    </row>
    <row r="171" spans="2:65" s="11" customFormat="1" ht="22.75" customHeight="1">
      <c r="B171" s="126"/>
      <c r="D171" s="127" t="s">
        <v>71</v>
      </c>
      <c r="E171" s="136" t="s">
        <v>109</v>
      </c>
      <c r="F171" s="136" t="s">
        <v>349</v>
      </c>
      <c r="I171" s="129"/>
      <c r="J171" s="137">
        <f>BK171</f>
        <v>0</v>
      </c>
      <c r="L171" s="126"/>
      <c r="M171" s="131"/>
      <c r="P171" s="132">
        <f>SUM(P172:P174)</f>
        <v>0</v>
      </c>
      <c r="R171" s="132">
        <f>SUM(R172:R174)</f>
        <v>504.01955425000006</v>
      </c>
      <c r="T171" s="133">
        <f>SUM(T172:T174)</f>
        <v>0</v>
      </c>
      <c r="AR171" s="127" t="s">
        <v>76</v>
      </c>
      <c r="AT171" s="134" t="s">
        <v>71</v>
      </c>
      <c r="AU171" s="134" t="s">
        <v>76</v>
      </c>
      <c r="AY171" s="127" t="s">
        <v>193</v>
      </c>
      <c r="BK171" s="135">
        <f>SUM(BK172:BK174)</f>
        <v>0</v>
      </c>
    </row>
    <row r="172" spans="2:65" s="1" customFormat="1" ht="37.75" customHeight="1">
      <c r="B172" s="138"/>
      <c r="C172" s="139" t="s">
        <v>398</v>
      </c>
      <c r="D172" s="139" t="s">
        <v>195</v>
      </c>
      <c r="E172" s="140" t="s">
        <v>1604</v>
      </c>
      <c r="F172" s="141" t="s">
        <v>1605</v>
      </c>
      <c r="G172" s="142" t="s">
        <v>198</v>
      </c>
      <c r="H172" s="143">
        <v>265.92500000000001</v>
      </c>
      <c r="I172" s="144"/>
      <c r="J172" s="145">
        <f>ROUND(I172*H172,2)</f>
        <v>0</v>
      </c>
      <c r="K172" s="146"/>
      <c r="L172" s="28"/>
      <c r="M172" s="147" t="s">
        <v>1</v>
      </c>
      <c r="N172" s="148" t="s">
        <v>38</v>
      </c>
      <c r="P172" s="149">
        <f>O172*H172</f>
        <v>0</v>
      </c>
      <c r="Q172" s="149">
        <v>1.8907700000000001</v>
      </c>
      <c r="R172" s="149">
        <f>Q172*H172</f>
        <v>502.80301225000005</v>
      </c>
      <c r="S172" s="149">
        <v>0</v>
      </c>
      <c r="T172" s="150">
        <f>S172*H172</f>
        <v>0</v>
      </c>
      <c r="AR172" s="151" t="s">
        <v>109</v>
      </c>
      <c r="AT172" s="151" t="s">
        <v>195</v>
      </c>
      <c r="AU172" s="151" t="s">
        <v>84</v>
      </c>
      <c r="AY172" s="13" t="s">
        <v>193</v>
      </c>
      <c r="BE172" s="152">
        <f>IF(N172="základná",J172,0)</f>
        <v>0</v>
      </c>
      <c r="BF172" s="152">
        <f>IF(N172="znížená",J172,0)</f>
        <v>0</v>
      </c>
      <c r="BG172" s="152">
        <f>IF(N172="zákl. prenesená",J172,0)</f>
        <v>0</v>
      </c>
      <c r="BH172" s="152">
        <f>IF(N172="zníž. prenesená",J172,0)</f>
        <v>0</v>
      </c>
      <c r="BI172" s="152">
        <f>IF(N172="nulová",J172,0)</f>
        <v>0</v>
      </c>
      <c r="BJ172" s="13" t="s">
        <v>84</v>
      </c>
      <c r="BK172" s="152">
        <f>ROUND(I172*H172,2)</f>
        <v>0</v>
      </c>
      <c r="BL172" s="13" t="s">
        <v>109</v>
      </c>
      <c r="BM172" s="151" t="s">
        <v>1606</v>
      </c>
    </row>
    <row r="173" spans="2:65" s="1" customFormat="1" ht="24.25" customHeight="1">
      <c r="B173" s="138"/>
      <c r="C173" s="139" t="s">
        <v>402</v>
      </c>
      <c r="D173" s="139" t="s">
        <v>195</v>
      </c>
      <c r="E173" s="140" t="s">
        <v>1607</v>
      </c>
      <c r="F173" s="141" t="s">
        <v>696</v>
      </c>
      <c r="G173" s="142" t="s">
        <v>198</v>
      </c>
      <c r="H173" s="143">
        <v>0.55000000000000004</v>
      </c>
      <c r="I173" s="144"/>
      <c r="J173" s="145">
        <f>ROUND(I173*H173,2)</f>
        <v>0</v>
      </c>
      <c r="K173" s="146"/>
      <c r="L173" s="28"/>
      <c r="M173" s="147" t="s">
        <v>1</v>
      </c>
      <c r="N173" s="148" t="s">
        <v>38</v>
      </c>
      <c r="P173" s="149">
        <f>O173*H173</f>
        <v>0</v>
      </c>
      <c r="Q173" s="149">
        <v>2.1922799999999998</v>
      </c>
      <c r="R173" s="149">
        <f>Q173*H173</f>
        <v>1.205754</v>
      </c>
      <c r="S173" s="149">
        <v>0</v>
      </c>
      <c r="T173" s="150">
        <f>S173*H173</f>
        <v>0</v>
      </c>
      <c r="AR173" s="151" t="s">
        <v>109</v>
      </c>
      <c r="AT173" s="151" t="s">
        <v>195</v>
      </c>
      <c r="AU173" s="151" t="s">
        <v>84</v>
      </c>
      <c r="AY173" s="13" t="s">
        <v>193</v>
      </c>
      <c r="BE173" s="152">
        <f>IF(N173="základná",J173,0)</f>
        <v>0</v>
      </c>
      <c r="BF173" s="152">
        <f>IF(N173="znížená",J173,0)</f>
        <v>0</v>
      </c>
      <c r="BG173" s="152">
        <f>IF(N173="zákl. prenesená",J173,0)</f>
        <v>0</v>
      </c>
      <c r="BH173" s="152">
        <f>IF(N173="zníž. prenesená",J173,0)</f>
        <v>0</v>
      </c>
      <c r="BI173" s="152">
        <f>IF(N173="nulová",J173,0)</f>
        <v>0</v>
      </c>
      <c r="BJ173" s="13" t="s">
        <v>84</v>
      </c>
      <c r="BK173" s="152">
        <f>ROUND(I173*H173,2)</f>
        <v>0</v>
      </c>
      <c r="BL173" s="13" t="s">
        <v>109</v>
      </c>
      <c r="BM173" s="151" t="s">
        <v>1608</v>
      </c>
    </row>
    <row r="174" spans="2:65" s="1" customFormat="1" ht="33" customHeight="1">
      <c r="B174" s="138"/>
      <c r="C174" s="139" t="s">
        <v>406</v>
      </c>
      <c r="D174" s="139" t="s">
        <v>195</v>
      </c>
      <c r="E174" s="140" t="s">
        <v>1609</v>
      </c>
      <c r="F174" s="141" t="s">
        <v>1610</v>
      </c>
      <c r="G174" s="142" t="s">
        <v>234</v>
      </c>
      <c r="H174" s="143">
        <v>2.48</v>
      </c>
      <c r="I174" s="144"/>
      <c r="J174" s="145">
        <f>ROUND(I174*H174,2)</f>
        <v>0</v>
      </c>
      <c r="K174" s="146"/>
      <c r="L174" s="28"/>
      <c r="M174" s="147" t="s">
        <v>1</v>
      </c>
      <c r="N174" s="148" t="s">
        <v>38</v>
      </c>
      <c r="P174" s="149">
        <f>O174*H174</f>
        <v>0</v>
      </c>
      <c r="Q174" s="149">
        <v>4.3499999999999997E-3</v>
      </c>
      <c r="R174" s="149">
        <f>Q174*H174</f>
        <v>1.0787999999999999E-2</v>
      </c>
      <c r="S174" s="149">
        <v>0</v>
      </c>
      <c r="T174" s="150">
        <f>S174*H174</f>
        <v>0</v>
      </c>
      <c r="AR174" s="151" t="s">
        <v>109</v>
      </c>
      <c r="AT174" s="151" t="s">
        <v>195</v>
      </c>
      <c r="AU174" s="151" t="s">
        <v>84</v>
      </c>
      <c r="AY174" s="13" t="s">
        <v>193</v>
      </c>
      <c r="BE174" s="152">
        <f>IF(N174="základná",J174,0)</f>
        <v>0</v>
      </c>
      <c r="BF174" s="152">
        <f>IF(N174="znížená",J174,0)</f>
        <v>0</v>
      </c>
      <c r="BG174" s="152">
        <f>IF(N174="zákl. prenesená",J174,0)</f>
        <v>0</v>
      </c>
      <c r="BH174" s="152">
        <f>IF(N174="zníž. prenesená",J174,0)</f>
        <v>0</v>
      </c>
      <c r="BI174" s="152">
        <f>IF(N174="nulová",J174,0)</f>
        <v>0</v>
      </c>
      <c r="BJ174" s="13" t="s">
        <v>84</v>
      </c>
      <c r="BK174" s="152">
        <f>ROUND(I174*H174,2)</f>
        <v>0</v>
      </c>
      <c r="BL174" s="13" t="s">
        <v>109</v>
      </c>
      <c r="BM174" s="151" t="s">
        <v>1611</v>
      </c>
    </row>
    <row r="175" spans="2:65" s="11" customFormat="1" ht="22.75" customHeight="1">
      <c r="B175" s="126"/>
      <c r="D175" s="127" t="s">
        <v>71</v>
      </c>
      <c r="E175" s="136" t="s">
        <v>112</v>
      </c>
      <c r="F175" s="136" t="s">
        <v>426</v>
      </c>
      <c r="I175" s="129"/>
      <c r="J175" s="137">
        <f>BK175</f>
        <v>0</v>
      </c>
      <c r="L175" s="126"/>
      <c r="M175" s="131"/>
      <c r="P175" s="132">
        <f>SUM(P176:P177)</f>
        <v>0</v>
      </c>
      <c r="R175" s="132">
        <f>SUM(R176:R177)</f>
        <v>11.004</v>
      </c>
      <c r="T175" s="133">
        <f>SUM(T176:T177)</f>
        <v>0</v>
      </c>
      <c r="AR175" s="127" t="s">
        <v>76</v>
      </c>
      <c r="AT175" s="134" t="s">
        <v>71</v>
      </c>
      <c r="AU175" s="134" t="s">
        <v>76</v>
      </c>
      <c r="AY175" s="127" t="s">
        <v>193</v>
      </c>
      <c r="BK175" s="135">
        <f>SUM(BK176:BK177)</f>
        <v>0</v>
      </c>
    </row>
    <row r="176" spans="2:65" s="1" customFormat="1" ht="24.25" customHeight="1">
      <c r="B176" s="138"/>
      <c r="C176" s="139" t="s">
        <v>410</v>
      </c>
      <c r="D176" s="139" t="s">
        <v>195</v>
      </c>
      <c r="E176" s="140" t="s">
        <v>1612</v>
      </c>
      <c r="F176" s="141" t="s">
        <v>1613</v>
      </c>
      <c r="G176" s="142" t="s">
        <v>234</v>
      </c>
      <c r="H176" s="143">
        <v>24</v>
      </c>
      <c r="I176" s="144"/>
      <c r="J176" s="145">
        <f>ROUND(I176*H176,2)</f>
        <v>0</v>
      </c>
      <c r="K176" s="146"/>
      <c r="L176" s="28"/>
      <c r="M176" s="147" t="s">
        <v>1</v>
      </c>
      <c r="N176" s="148" t="s">
        <v>38</v>
      </c>
      <c r="P176" s="149">
        <f>O176*H176</f>
        <v>0</v>
      </c>
      <c r="Q176" s="149">
        <v>8.3500000000000005E-2</v>
      </c>
      <c r="R176" s="149">
        <f>Q176*H176</f>
        <v>2.004</v>
      </c>
      <c r="S176" s="149">
        <v>0</v>
      </c>
      <c r="T176" s="150">
        <f>S176*H176</f>
        <v>0</v>
      </c>
      <c r="AR176" s="151" t="s">
        <v>109</v>
      </c>
      <c r="AT176" s="151" t="s">
        <v>195</v>
      </c>
      <c r="AU176" s="151" t="s">
        <v>84</v>
      </c>
      <c r="AY176" s="13" t="s">
        <v>193</v>
      </c>
      <c r="BE176" s="152">
        <f>IF(N176="základná",J176,0)</f>
        <v>0</v>
      </c>
      <c r="BF176" s="152">
        <f>IF(N176="znížená",J176,0)</f>
        <v>0</v>
      </c>
      <c r="BG176" s="152">
        <f>IF(N176="zákl. prenesená",J176,0)</f>
        <v>0</v>
      </c>
      <c r="BH176" s="152">
        <f>IF(N176="zníž. prenesená",J176,0)</f>
        <v>0</v>
      </c>
      <c r="BI176" s="152">
        <f>IF(N176="nulová",J176,0)</f>
        <v>0</v>
      </c>
      <c r="BJ176" s="13" t="s">
        <v>84</v>
      </c>
      <c r="BK176" s="152">
        <f>ROUND(I176*H176,2)</f>
        <v>0</v>
      </c>
      <c r="BL176" s="13" t="s">
        <v>109</v>
      </c>
      <c r="BM176" s="151" t="s">
        <v>1614</v>
      </c>
    </row>
    <row r="177" spans="2:65" s="1" customFormat="1" ht="24.25" customHeight="1">
      <c r="B177" s="138"/>
      <c r="C177" s="153" t="s">
        <v>414</v>
      </c>
      <c r="D177" s="153" t="s">
        <v>236</v>
      </c>
      <c r="E177" s="154" t="s">
        <v>1615</v>
      </c>
      <c r="F177" s="155" t="s">
        <v>1616</v>
      </c>
      <c r="G177" s="156" t="s">
        <v>319</v>
      </c>
      <c r="H177" s="157">
        <v>4</v>
      </c>
      <c r="I177" s="158"/>
      <c r="J177" s="159">
        <f>ROUND(I177*H177,2)</f>
        <v>0</v>
      </c>
      <c r="K177" s="160"/>
      <c r="L177" s="161"/>
      <c r="M177" s="162" t="s">
        <v>1</v>
      </c>
      <c r="N177" s="163" t="s">
        <v>38</v>
      </c>
      <c r="P177" s="149">
        <f>O177*H177</f>
        <v>0</v>
      </c>
      <c r="Q177" s="149">
        <v>2.25</v>
      </c>
      <c r="R177" s="149">
        <f>Q177*H177</f>
        <v>9</v>
      </c>
      <c r="S177" s="149">
        <v>0</v>
      </c>
      <c r="T177" s="150">
        <f>S177*H177</f>
        <v>0</v>
      </c>
      <c r="AR177" s="151" t="s">
        <v>163</v>
      </c>
      <c r="AT177" s="151" t="s">
        <v>236</v>
      </c>
      <c r="AU177" s="151" t="s">
        <v>84</v>
      </c>
      <c r="AY177" s="13" t="s">
        <v>193</v>
      </c>
      <c r="BE177" s="152">
        <f>IF(N177="základná",J177,0)</f>
        <v>0</v>
      </c>
      <c r="BF177" s="152">
        <f>IF(N177="znížená",J177,0)</f>
        <v>0</v>
      </c>
      <c r="BG177" s="152">
        <f>IF(N177="zákl. prenesená",J177,0)</f>
        <v>0</v>
      </c>
      <c r="BH177" s="152">
        <f>IF(N177="zníž. prenesená",J177,0)</f>
        <v>0</v>
      </c>
      <c r="BI177" s="152">
        <f>IF(N177="nulová",J177,0)</f>
        <v>0</v>
      </c>
      <c r="BJ177" s="13" t="s">
        <v>84</v>
      </c>
      <c r="BK177" s="152">
        <f>ROUND(I177*H177,2)</f>
        <v>0</v>
      </c>
      <c r="BL177" s="13" t="s">
        <v>109</v>
      </c>
      <c r="BM177" s="151" t="s">
        <v>1617</v>
      </c>
    </row>
    <row r="178" spans="2:65" s="11" customFormat="1" ht="22.75" customHeight="1">
      <c r="B178" s="126"/>
      <c r="D178" s="127" t="s">
        <v>71</v>
      </c>
      <c r="E178" s="136" t="s">
        <v>115</v>
      </c>
      <c r="F178" s="136" t="s">
        <v>439</v>
      </c>
      <c r="I178" s="129"/>
      <c r="J178" s="137">
        <f>BK178</f>
        <v>0</v>
      </c>
      <c r="L178" s="126"/>
      <c r="M178" s="131"/>
      <c r="P178" s="132">
        <f>SUM(P179:P181)</f>
        <v>0</v>
      </c>
      <c r="R178" s="132">
        <f>SUM(R179:R181)</f>
        <v>1.7558070199999998</v>
      </c>
      <c r="T178" s="133">
        <f>SUM(T179:T181)</f>
        <v>0</v>
      </c>
      <c r="AR178" s="127" t="s">
        <v>76</v>
      </c>
      <c r="AT178" s="134" t="s">
        <v>71</v>
      </c>
      <c r="AU178" s="134" t="s">
        <v>76</v>
      </c>
      <c r="AY178" s="127" t="s">
        <v>193</v>
      </c>
      <c r="BK178" s="135">
        <f>SUM(BK179:BK181)</f>
        <v>0</v>
      </c>
    </row>
    <row r="179" spans="2:65" s="1" customFormat="1" ht="24.25" customHeight="1">
      <c r="B179" s="138"/>
      <c r="C179" s="139" t="s">
        <v>418</v>
      </c>
      <c r="D179" s="139" t="s">
        <v>195</v>
      </c>
      <c r="E179" s="140" t="s">
        <v>1618</v>
      </c>
      <c r="F179" s="141" t="s">
        <v>1619</v>
      </c>
      <c r="G179" s="142" t="s">
        <v>234</v>
      </c>
      <c r="H179" s="143">
        <v>5.67</v>
      </c>
      <c r="I179" s="144"/>
      <c r="J179" s="145">
        <f>ROUND(I179*H179,2)</f>
        <v>0</v>
      </c>
      <c r="K179" s="146"/>
      <c r="L179" s="28"/>
      <c r="M179" s="147" t="s">
        <v>1</v>
      </c>
      <c r="N179" s="148" t="s">
        <v>38</v>
      </c>
      <c r="P179" s="149">
        <f>O179*H179</f>
        <v>0</v>
      </c>
      <c r="Q179" s="149">
        <v>6.2100000000000002E-3</v>
      </c>
      <c r="R179" s="149">
        <f>Q179*H179</f>
        <v>3.5210699999999998E-2</v>
      </c>
      <c r="S179" s="149">
        <v>0</v>
      </c>
      <c r="T179" s="150">
        <f>S179*H179</f>
        <v>0</v>
      </c>
      <c r="AR179" s="151" t="s">
        <v>109</v>
      </c>
      <c r="AT179" s="151" t="s">
        <v>195</v>
      </c>
      <c r="AU179" s="151" t="s">
        <v>84</v>
      </c>
      <c r="AY179" s="13" t="s">
        <v>193</v>
      </c>
      <c r="BE179" s="152">
        <f>IF(N179="základná",J179,0)</f>
        <v>0</v>
      </c>
      <c r="BF179" s="152">
        <f>IF(N179="znížená",J179,0)</f>
        <v>0</v>
      </c>
      <c r="BG179" s="152">
        <f>IF(N179="zákl. prenesená",J179,0)</f>
        <v>0</v>
      </c>
      <c r="BH179" s="152">
        <f>IF(N179="zníž. prenesená",J179,0)</f>
        <v>0</v>
      </c>
      <c r="BI179" s="152">
        <f>IF(N179="nulová",J179,0)</f>
        <v>0</v>
      </c>
      <c r="BJ179" s="13" t="s">
        <v>84</v>
      </c>
      <c r="BK179" s="152">
        <f>ROUND(I179*H179,2)</f>
        <v>0</v>
      </c>
      <c r="BL179" s="13" t="s">
        <v>109</v>
      </c>
      <c r="BM179" s="151" t="s">
        <v>1620</v>
      </c>
    </row>
    <row r="180" spans="2:65" s="1" customFormat="1" ht="24.25" customHeight="1">
      <c r="B180" s="138"/>
      <c r="C180" s="139" t="s">
        <v>422</v>
      </c>
      <c r="D180" s="139" t="s">
        <v>195</v>
      </c>
      <c r="E180" s="140" t="s">
        <v>1621</v>
      </c>
      <c r="F180" s="141" t="s">
        <v>1622</v>
      </c>
      <c r="G180" s="142" t="s">
        <v>234</v>
      </c>
      <c r="H180" s="143">
        <v>20.64</v>
      </c>
      <c r="I180" s="144"/>
      <c r="J180" s="145">
        <f>ROUND(I180*H180,2)</f>
        <v>0</v>
      </c>
      <c r="K180" s="146"/>
      <c r="L180" s="28"/>
      <c r="M180" s="147" t="s">
        <v>1</v>
      </c>
      <c r="N180" s="148" t="s">
        <v>38</v>
      </c>
      <c r="P180" s="149">
        <f>O180*H180</f>
        <v>0</v>
      </c>
      <c r="Q180" s="149">
        <v>6.4000000000000003E-3</v>
      </c>
      <c r="R180" s="149">
        <f>Q180*H180</f>
        <v>0.13209600000000002</v>
      </c>
      <c r="S180" s="149">
        <v>0</v>
      </c>
      <c r="T180" s="150">
        <f>S180*H180</f>
        <v>0</v>
      </c>
      <c r="AR180" s="151" t="s">
        <v>109</v>
      </c>
      <c r="AT180" s="151" t="s">
        <v>195</v>
      </c>
      <c r="AU180" s="151" t="s">
        <v>84</v>
      </c>
      <c r="AY180" s="13" t="s">
        <v>193</v>
      </c>
      <c r="BE180" s="152">
        <f>IF(N180="základná",J180,0)</f>
        <v>0</v>
      </c>
      <c r="BF180" s="152">
        <f>IF(N180="znížená",J180,0)</f>
        <v>0</v>
      </c>
      <c r="BG180" s="152">
        <f>IF(N180="zákl. prenesená",J180,0)</f>
        <v>0</v>
      </c>
      <c r="BH180" s="152">
        <f>IF(N180="zníž. prenesená",J180,0)</f>
        <v>0</v>
      </c>
      <c r="BI180" s="152">
        <f>IF(N180="nulová",J180,0)</f>
        <v>0</v>
      </c>
      <c r="BJ180" s="13" t="s">
        <v>84</v>
      </c>
      <c r="BK180" s="152">
        <f>ROUND(I180*H180,2)</f>
        <v>0</v>
      </c>
      <c r="BL180" s="13" t="s">
        <v>109</v>
      </c>
      <c r="BM180" s="151" t="s">
        <v>1623</v>
      </c>
    </row>
    <row r="181" spans="2:65" s="1" customFormat="1" ht="24.25" customHeight="1">
      <c r="B181" s="138"/>
      <c r="C181" s="139" t="s">
        <v>427</v>
      </c>
      <c r="D181" s="139" t="s">
        <v>195</v>
      </c>
      <c r="E181" s="140" t="s">
        <v>1624</v>
      </c>
      <c r="F181" s="141" t="s">
        <v>1625</v>
      </c>
      <c r="G181" s="142" t="s">
        <v>198</v>
      </c>
      <c r="H181" s="143">
        <v>0.70899999999999996</v>
      </c>
      <c r="I181" s="144"/>
      <c r="J181" s="145">
        <f>ROUND(I181*H181,2)</f>
        <v>0</v>
      </c>
      <c r="K181" s="146"/>
      <c r="L181" s="28"/>
      <c r="M181" s="147" t="s">
        <v>1</v>
      </c>
      <c r="N181" s="148" t="s">
        <v>38</v>
      </c>
      <c r="P181" s="149">
        <f>O181*H181</f>
        <v>0</v>
      </c>
      <c r="Q181" s="149">
        <v>2.2404799999999998</v>
      </c>
      <c r="R181" s="149">
        <f>Q181*H181</f>
        <v>1.5885003199999999</v>
      </c>
      <c r="S181" s="149">
        <v>0</v>
      </c>
      <c r="T181" s="150">
        <f>S181*H181</f>
        <v>0</v>
      </c>
      <c r="AR181" s="151" t="s">
        <v>109</v>
      </c>
      <c r="AT181" s="151" t="s">
        <v>195</v>
      </c>
      <c r="AU181" s="151" t="s">
        <v>84</v>
      </c>
      <c r="AY181" s="13" t="s">
        <v>193</v>
      </c>
      <c r="BE181" s="152">
        <f>IF(N181="základná",J181,0)</f>
        <v>0</v>
      </c>
      <c r="BF181" s="152">
        <f>IF(N181="znížená",J181,0)</f>
        <v>0</v>
      </c>
      <c r="BG181" s="152">
        <f>IF(N181="zákl. prenesená",J181,0)</f>
        <v>0</v>
      </c>
      <c r="BH181" s="152">
        <f>IF(N181="zníž. prenesená",J181,0)</f>
        <v>0</v>
      </c>
      <c r="BI181" s="152">
        <f>IF(N181="nulová",J181,0)</f>
        <v>0</v>
      </c>
      <c r="BJ181" s="13" t="s">
        <v>84</v>
      </c>
      <c r="BK181" s="152">
        <f>ROUND(I181*H181,2)</f>
        <v>0</v>
      </c>
      <c r="BL181" s="13" t="s">
        <v>109</v>
      </c>
      <c r="BM181" s="151" t="s">
        <v>1626</v>
      </c>
    </row>
    <row r="182" spans="2:65" s="11" customFormat="1" ht="22.75" customHeight="1">
      <c r="B182" s="126"/>
      <c r="D182" s="127" t="s">
        <v>71</v>
      </c>
      <c r="E182" s="136" t="s">
        <v>163</v>
      </c>
      <c r="F182" s="136" t="s">
        <v>732</v>
      </c>
      <c r="I182" s="129"/>
      <c r="J182" s="137">
        <f>BK182</f>
        <v>0</v>
      </c>
      <c r="L182" s="126"/>
      <c r="M182" s="131"/>
      <c r="P182" s="132">
        <f>SUM(P183:P224)</f>
        <v>0</v>
      </c>
      <c r="R182" s="132">
        <f>SUM(R183:R224)</f>
        <v>55.290486340000008</v>
      </c>
      <c r="T182" s="133">
        <f>SUM(T183:T224)</f>
        <v>0</v>
      </c>
      <c r="AR182" s="127" t="s">
        <v>76</v>
      </c>
      <c r="AT182" s="134" t="s">
        <v>71</v>
      </c>
      <c r="AU182" s="134" t="s">
        <v>76</v>
      </c>
      <c r="AY182" s="127" t="s">
        <v>193</v>
      </c>
      <c r="BK182" s="135">
        <f>SUM(BK183:BK224)</f>
        <v>0</v>
      </c>
    </row>
    <row r="183" spans="2:65" s="1" customFormat="1" ht="24.25" customHeight="1">
      <c r="B183" s="138"/>
      <c r="C183" s="139" t="s">
        <v>431</v>
      </c>
      <c r="D183" s="139" t="s">
        <v>195</v>
      </c>
      <c r="E183" s="140" t="s">
        <v>1627</v>
      </c>
      <c r="F183" s="141" t="s">
        <v>1628</v>
      </c>
      <c r="G183" s="142" t="s">
        <v>319</v>
      </c>
      <c r="H183" s="143">
        <v>1</v>
      </c>
      <c r="I183" s="144"/>
      <c r="J183" s="145">
        <f t="shared" ref="J183:J224" si="10">ROUND(I183*H183,2)</f>
        <v>0</v>
      </c>
      <c r="K183" s="146"/>
      <c r="L183" s="28"/>
      <c r="M183" s="147" t="s">
        <v>1</v>
      </c>
      <c r="N183" s="148" t="s">
        <v>38</v>
      </c>
      <c r="P183" s="149">
        <f t="shared" ref="P183:P224" si="11">O183*H183</f>
        <v>0</v>
      </c>
      <c r="Q183" s="149">
        <v>0</v>
      </c>
      <c r="R183" s="149">
        <f t="shared" ref="R183:R224" si="12">Q183*H183</f>
        <v>0</v>
      </c>
      <c r="S183" s="149">
        <v>0</v>
      </c>
      <c r="T183" s="150">
        <f t="shared" ref="T183:T224" si="13">S183*H183</f>
        <v>0</v>
      </c>
      <c r="AR183" s="151" t="s">
        <v>109</v>
      </c>
      <c r="AT183" s="151" t="s">
        <v>195</v>
      </c>
      <c r="AU183" s="151" t="s">
        <v>84</v>
      </c>
      <c r="AY183" s="13" t="s">
        <v>193</v>
      </c>
      <c r="BE183" s="152">
        <f t="shared" ref="BE183:BE224" si="14">IF(N183="základná",J183,0)</f>
        <v>0</v>
      </c>
      <c r="BF183" s="152">
        <f t="shared" ref="BF183:BF224" si="15">IF(N183="znížená",J183,0)</f>
        <v>0</v>
      </c>
      <c r="BG183" s="152">
        <f t="shared" ref="BG183:BG224" si="16">IF(N183="zákl. prenesená",J183,0)</f>
        <v>0</v>
      </c>
      <c r="BH183" s="152">
        <f t="shared" ref="BH183:BH224" si="17">IF(N183="zníž. prenesená",J183,0)</f>
        <v>0</v>
      </c>
      <c r="BI183" s="152">
        <f t="shared" ref="BI183:BI224" si="18">IF(N183="nulová",J183,0)</f>
        <v>0</v>
      </c>
      <c r="BJ183" s="13" t="s">
        <v>84</v>
      </c>
      <c r="BK183" s="152">
        <f t="shared" ref="BK183:BK224" si="19">ROUND(I183*H183,2)</f>
        <v>0</v>
      </c>
      <c r="BL183" s="13" t="s">
        <v>109</v>
      </c>
      <c r="BM183" s="151" t="s">
        <v>1629</v>
      </c>
    </row>
    <row r="184" spans="2:65" s="1" customFormat="1" ht="24.25" customHeight="1">
      <c r="B184" s="138"/>
      <c r="C184" s="139" t="s">
        <v>435</v>
      </c>
      <c r="D184" s="139" t="s">
        <v>195</v>
      </c>
      <c r="E184" s="140" t="s">
        <v>1630</v>
      </c>
      <c r="F184" s="141" t="s">
        <v>1631</v>
      </c>
      <c r="G184" s="142" t="s">
        <v>319</v>
      </c>
      <c r="H184" s="143">
        <v>1</v>
      </c>
      <c r="I184" s="144"/>
      <c r="J184" s="145">
        <f t="shared" si="10"/>
        <v>0</v>
      </c>
      <c r="K184" s="146"/>
      <c r="L184" s="28"/>
      <c r="M184" s="147" t="s">
        <v>1</v>
      </c>
      <c r="N184" s="148" t="s">
        <v>38</v>
      </c>
      <c r="P184" s="149">
        <f t="shared" si="11"/>
        <v>0</v>
      </c>
      <c r="Q184" s="149">
        <v>3.8240000000000001E-3</v>
      </c>
      <c r="R184" s="149">
        <f t="shared" si="12"/>
        <v>3.8240000000000001E-3</v>
      </c>
      <c r="S184" s="149">
        <v>0</v>
      </c>
      <c r="T184" s="150">
        <f t="shared" si="13"/>
        <v>0</v>
      </c>
      <c r="AR184" s="151" t="s">
        <v>109</v>
      </c>
      <c r="AT184" s="151" t="s">
        <v>195</v>
      </c>
      <c r="AU184" s="151" t="s">
        <v>84</v>
      </c>
      <c r="AY184" s="13" t="s">
        <v>193</v>
      </c>
      <c r="BE184" s="152">
        <f t="shared" si="14"/>
        <v>0</v>
      </c>
      <c r="BF184" s="152">
        <f t="shared" si="15"/>
        <v>0</v>
      </c>
      <c r="BG184" s="152">
        <f t="shared" si="16"/>
        <v>0</v>
      </c>
      <c r="BH184" s="152">
        <f t="shared" si="17"/>
        <v>0</v>
      </c>
      <c r="BI184" s="152">
        <f t="shared" si="18"/>
        <v>0</v>
      </c>
      <c r="BJ184" s="13" t="s">
        <v>84</v>
      </c>
      <c r="BK184" s="152">
        <f t="shared" si="19"/>
        <v>0</v>
      </c>
      <c r="BL184" s="13" t="s">
        <v>109</v>
      </c>
      <c r="BM184" s="151" t="s">
        <v>1632</v>
      </c>
    </row>
    <row r="185" spans="2:65" s="1" customFormat="1" ht="16.5" customHeight="1">
      <c r="B185" s="138"/>
      <c r="C185" s="153" t="s">
        <v>440</v>
      </c>
      <c r="D185" s="153" t="s">
        <v>236</v>
      </c>
      <c r="E185" s="154" t="s">
        <v>1633</v>
      </c>
      <c r="F185" s="155" t="s">
        <v>1634</v>
      </c>
      <c r="G185" s="156" t="s">
        <v>319</v>
      </c>
      <c r="H185" s="157">
        <v>1</v>
      </c>
      <c r="I185" s="158"/>
      <c r="J185" s="159">
        <f t="shared" si="10"/>
        <v>0</v>
      </c>
      <c r="K185" s="160"/>
      <c r="L185" s="161"/>
      <c r="M185" s="162" t="s">
        <v>1</v>
      </c>
      <c r="N185" s="163" t="s">
        <v>38</v>
      </c>
      <c r="P185" s="149">
        <f t="shared" si="11"/>
        <v>0</v>
      </c>
      <c r="Q185" s="149">
        <v>2.5000000000000001E-2</v>
      </c>
      <c r="R185" s="149">
        <f t="shared" si="12"/>
        <v>2.5000000000000001E-2</v>
      </c>
      <c r="S185" s="149">
        <v>0</v>
      </c>
      <c r="T185" s="150">
        <f t="shared" si="13"/>
        <v>0</v>
      </c>
      <c r="AR185" s="151" t="s">
        <v>163</v>
      </c>
      <c r="AT185" s="151" t="s">
        <v>236</v>
      </c>
      <c r="AU185" s="151" t="s">
        <v>84</v>
      </c>
      <c r="AY185" s="13" t="s">
        <v>193</v>
      </c>
      <c r="BE185" s="152">
        <f t="shared" si="14"/>
        <v>0</v>
      </c>
      <c r="BF185" s="152">
        <f t="shared" si="15"/>
        <v>0</v>
      </c>
      <c r="BG185" s="152">
        <f t="shared" si="16"/>
        <v>0</v>
      </c>
      <c r="BH185" s="152">
        <f t="shared" si="17"/>
        <v>0</v>
      </c>
      <c r="BI185" s="152">
        <f t="shared" si="18"/>
        <v>0</v>
      </c>
      <c r="BJ185" s="13" t="s">
        <v>84</v>
      </c>
      <c r="BK185" s="152">
        <f t="shared" si="19"/>
        <v>0</v>
      </c>
      <c r="BL185" s="13" t="s">
        <v>109</v>
      </c>
      <c r="BM185" s="151" t="s">
        <v>1635</v>
      </c>
    </row>
    <row r="186" spans="2:65" s="1" customFormat="1" ht="24.25" customHeight="1">
      <c r="B186" s="138"/>
      <c r="C186" s="139" t="s">
        <v>444</v>
      </c>
      <c r="D186" s="139" t="s">
        <v>195</v>
      </c>
      <c r="E186" s="140" t="s">
        <v>1636</v>
      </c>
      <c r="F186" s="141" t="s">
        <v>992</v>
      </c>
      <c r="G186" s="142" t="s">
        <v>319</v>
      </c>
      <c r="H186" s="143">
        <v>4</v>
      </c>
      <c r="I186" s="144"/>
      <c r="J186" s="145">
        <f t="shared" si="10"/>
        <v>0</v>
      </c>
      <c r="K186" s="146"/>
      <c r="L186" s="28"/>
      <c r="M186" s="147" t="s">
        <v>1</v>
      </c>
      <c r="N186" s="148" t="s">
        <v>38</v>
      </c>
      <c r="P186" s="149">
        <f t="shared" si="11"/>
        <v>0</v>
      </c>
      <c r="Q186" s="149">
        <v>3.8E-3</v>
      </c>
      <c r="R186" s="149">
        <f t="shared" si="12"/>
        <v>1.52E-2</v>
      </c>
      <c r="S186" s="149">
        <v>0</v>
      </c>
      <c r="T186" s="150">
        <f t="shared" si="13"/>
        <v>0</v>
      </c>
      <c r="AR186" s="151" t="s">
        <v>109</v>
      </c>
      <c r="AT186" s="151" t="s">
        <v>195</v>
      </c>
      <c r="AU186" s="151" t="s">
        <v>84</v>
      </c>
      <c r="AY186" s="13" t="s">
        <v>193</v>
      </c>
      <c r="BE186" s="152">
        <f t="shared" si="14"/>
        <v>0</v>
      </c>
      <c r="BF186" s="152">
        <f t="shared" si="15"/>
        <v>0</v>
      </c>
      <c r="BG186" s="152">
        <f t="shared" si="16"/>
        <v>0</v>
      </c>
      <c r="BH186" s="152">
        <f t="shared" si="17"/>
        <v>0</v>
      </c>
      <c r="BI186" s="152">
        <f t="shared" si="18"/>
        <v>0</v>
      </c>
      <c r="BJ186" s="13" t="s">
        <v>84</v>
      </c>
      <c r="BK186" s="152">
        <f t="shared" si="19"/>
        <v>0</v>
      </c>
      <c r="BL186" s="13" t="s">
        <v>109</v>
      </c>
      <c r="BM186" s="151" t="s">
        <v>1637</v>
      </c>
    </row>
    <row r="187" spans="2:65" s="1" customFormat="1" ht="33" customHeight="1">
      <c r="B187" s="138"/>
      <c r="C187" s="153" t="s">
        <v>448</v>
      </c>
      <c r="D187" s="153" t="s">
        <v>236</v>
      </c>
      <c r="E187" s="154" t="s">
        <v>1638</v>
      </c>
      <c r="F187" s="155" t="s">
        <v>1639</v>
      </c>
      <c r="G187" s="156" t="s">
        <v>319</v>
      </c>
      <c r="H187" s="157">
        <v>2</v>
      </c>
      <c r="I187" s="158"/>
      <c r="J187" s="159">
        <f t="shared" si="10"/>
        <v>0</v>
      </c>
      <c r="K187" s="160"/>
      <c r="L187" s="161"/>
      <c r="M187" s="162" t="s">
        <v>1</v>
      </c>
      <c r="N187" s="163" t="s">
        <v>38</v>
      </c>
      <c r="P187" s="149">
        <f t="shared" si="11"/>
        <v>0</v>
      </c>
      <c r="Q187" s="149">
        <v>6.7999999999999996E-3</v>
      </c>
      <c r="R187" s="149">
        <f t="shared" si="12"/>
        <v>1.3599999999999999E-2</v>
      </c>
      <c r="S187" s="149">
        <v>0</v>
      </c>
      <c r="T187" s="150">
        <f t="shared" si="13"/>
        <v>0</v>
      </c>
      <c r="AR187" s="151" t="s">
        <v>163</v>
      </c>
      <c r="AT187" s="151" t="s">
        <v>236</v>
      </c>
      <c r="AU187" s="151" t="s">
        <v>84</v>
      </c>
      <c r="AY187" s="13" t="s">
        <v>193</v>
      </c>
      <c r="BE187" s="152">
        <f t="shared" si="14"/>
        <v>0</v>
      </c>
      <c r="BF187" s="152">
        <f t="shared" si="15"/>
        <v>0</v>
      </c>
      <c r="BG187" s="152">
        <f t="shared" si="16"/>
        <v>0</v>
      </c>
      <c r="BH187" s="152">
        <f t="shared" si="17"/>
        <v>0</v>
      </c>
      <c r="BI187" s="152">
        <f t="shared" si="18"/>
        <v>0</v>
      </c>
      <c r="BJ187" s="13" t="s">
        <v>84</v>
      </c>
      <c r="BK187" s="152">
        <f t="shared" si="19"/>
        <v>0</v>
      </c>
      <c r="BL187" s="13" t="s">
        <v>109</v>
      </c>
      <c r="BM187" s="151" t="s">
        <v>1640</v>
      </c>
    </row>
    <row r="188" spans="2:65" s="1" customFormat="1" ht="21.75" customHeight="1">
      <c r="B188" s="138"/>
      <c r="C188" s="153" t="s">
        <v>452</v>
      </c>
      <c r="D188" s="153" t="s">
        <v>236</v>
      </c>
      <c r="E188" s="154" t="s">
        <v>1641</v>
      </c>
      <c r="F188" s="155" t="s">
        <v>1642</v>
      </c>
      <c r="G188" s="156" t="s">
        <v>319</v>
      </c>
      <c r="H188" s="157">
        <v>2</v>
      </c>
      <c r="I188" s="158"/>
      <c r="J188" s="159">
        <f t="shared" si="10"/>
        <v>0</v>
      </c>
      <c r="K188" s="160"/>
      <c r="L188" s="161"/>
      <c r="M188" s="162" t="s">
        <v>1</v>
      </c>
      <c r="N188" s="163" t="s">
        <v>38</v>
      </c>
      <c r="P188" s="149">
        <f t="shared" si="11"/>
        <v>0</v>
      </c>
      <c r="Q188" s="149">
        <v>6.3E-3</v>
      </c>
      <c r="R188" s="149">
        <f t="shared" si="12"/>
        <v>1.26E-2</v>
      </c>
      <c r="S188" s="149">
        <v>0</v>
      </c>
      <c r="T188" s="150">
        <f t="shared" si="13"/>
        <v>0</v>
      </c>
      <c r="AR188" s="151" t="s">
        <v>163</v>
      </c>
      <c r="AT188" s="151" t="s">
        <v>236</v>
      </c>
      <c r="AU188" s="151" t="s">
        <v>84</v>
      </c>
      <c r="AY188" s="13" t="s">
        <v>193</v>
      </c>
      <c r="BE188" s="152">
        <f t="shared" si="14"/>
        <v>0</v>
      </c>
      <c r="BF188" s="152">
        <f t="shared" si="15"/>
        <v>0</v>
      </c>
      <c r="BG188" s="152">
        <f t="shared" si="16"/>
        <v>0</v>
      </c>
      <c r="BH188" s="152">
        <f t="shared" si="17"/>
        <v>0</v>
      </c>
      <c r="BI188" s="152">
        <f t="shared" si="18"/>
        <v>0</v>
      </c>
      <c r="BJ188" s="13" t="s">
        <v>84</v>
      </c>
      <c r="BK188" s="152">
        <f t="shared" si="19"/>
        <v>0</v>
      </c>
      <c r="BL188" s="13" t="s">
        <v>109</v>
      </c>
      <c r="BM188" s="151" t="s">
        <v>1643</v>
      </c>
    </row>
    <row r="189" spans="2:65" s="1" customFormat="1" ht="33" customHeight="1">
      <c r="B189" s="138"/>
      <c r="C189" s="139" t="s">
        <v>457</v>
      </c>
      <c r="D189" s="139" t="s">
        <v>195</v>
      </c>
      <c r="E189" s="140" t="s">
        <v>1644</v>
      </c>
      <c r="F189" s="141" t="s">
        <v>1645</v>
      </c>
      <c r="G189" s="142" t="s">
        <v>319</v>
      </c>
      <c r="H189" s="143">
        <v>2</v>
      </c>
      <c r="I189" s="144"/>
      <c r="J189" s="145">
        <f t="shared" si="10"/>
        <v>0</v>
      </c>
      <c r="K189" s="146"/>
      <c r="L189" s="28"/>
      <c r="M189" s="147" t="s">
        <v>1</v>
      </c>
      <c r="N189" s="148" t="s">
        <v>38</v>
      </c>
      <c r="P189" s="149">
        <f t="shared" si="11"/>
        <v>0</v>
      </c>
      <c r="Q189" s="149">
        <v>0</v>
      </c>
      <c r="R189" s="149">
        <f t="shared" si="12"/>
        <v>0</v>
      </c>
      <c r="S189" s="149">
        <v>0</v>
      </c>
      <c r="T189" s="150">
        <f t="shared" si="13"/>
        <v>0</v>
      </c>
      <c r="AR189" s="151" t="s">
        <v>109</v>
      </c>
      <c r="AT189" s="151" t="s">
        <v>195</v>
      </c>
      <c r="AU189" s="151" t="s">
        <v>84</v>
      </c>
      <c r="AY189" s="13" t="s">
        <v>193</v>
      </c>
      <c r="BE189" s="152">
        <f t="shared" si="14"/>
        <v>0</v>
      </c>
      <c r="BF189" s="152">
        <f t="shared" si="15"/>
        <v>0</v>
      </c>
      <c r="BG189" s="152">
        <f t="shared" si="16"/>
        <v>0</v>
      </c>
      <c r="BH189" s="152">
        <f t="shared" si="17"/>
        <v>0</v>
      </c>
      <c r="BI189" s="152">
        <f t="shared" si="18"/>
        <v>0</v>
      </c>
      <c r="BJ189" s="13" t="s">
        <v>84</v>
      </c>
      <c r="BK189" s="152">
        <f t="shared" si="19"/>
        <v>0</v>
      </c>
      <c r="BL189" s="13" t="s">
        <v>109</v>
      </c>
      <c r="BM189" s="151" t="s">
        <v>1646</v>
      </c>
    </row>
    <row r="190" spans="2:65" s="1" customFormat="1" ht="37.75" customHeight="1">
      <c r="B190" s="138"/>
      <c r="C190" s="153" t="s">
        <v>461</v>
      </c>
      <c r="D190" s="153" t="s">
        <v>236</v>
      </c>
      <c r="E190" s="154" t="s">
        <v>1647</v>
      </c>
      <c r="F190" s="234" t="s">
        <v>3587</v>
      </c>
      <c r="G190" s="156" t="s">
        <v>319</v>
      </c>
      <c r="H190" s="157">
        <v>2</v>
      </c>
      <c r="I190" s="158"/>
      <c r="J190" s="159">
        <f t="shared" si="10"/>
        <v>0</v>
      </c>
      <c r="K190" s="160"/>
      <c r="L190" s="161"/>
      <c r="M190" s="162" t="s">
        <v>1</v>
      </c>
      <c r="N190" s="163" t="s">
        <v>38</v>
      </c>
      <c r="P190" s="149">
        <f t="shared" si="11"/>
        <v>0</v>
      </c>
      <c r="Q190" s="149">
        <v>1.32E-2</v>
      </c>
      <c r="R190" s="149">
        <f t="shared" si="12"/>
        <v>2.64E-2</v>
      </c>
      <c r="S190" s="149">
        <v>0</v>
      </c>
      <c r="T190" s="150">
        <f t="shared" si="13"/>
        <v>0</v>
      </c>
      <c r="AR190" s="151" t="s">
        <v>163</v>
      </c>
      <c r="AT190" s="151" t="s">
        <v>236</v>
      </c>
      <c r="AU190" s="151" t="s">
        <v>84</v>
      </c>
      <c r="AY190" s="13" t="s">
        <v>193</v>
      </c>
      <c r="BE190" s="152">
        <f t="shared" si="14"/>
        <v>0</v>
      </c>
      <c r="BF190" s="152">
        <f t="shared" si="15"/>
        <v>0</v>
      </c>
      <c r="BG190" s="152">
        <f t="shared" si="16"/>
        <v>0</v>
      </c>
      <c r="BH190" s="152">
        <f t="shared" si="17"/>
        <v>0</v>
      </c>
      <c r="BI190" s="152">
        <f t="shared" si="18"/>
        <v>0</v>
      </c>
      <c r="BJ190" s="13" t="s">
        <v>84</v>
      </c>
      <c r="BK190" s="152">
        <f t="shared" si="19"/>
        <v>0</v>
      </c>
      <c r="BL190" s="13" t="s">
        <v>109</v>
      </c>
      <c r="BM190" s="151" t="s">
        <v>1648</v>
      </c>
    </row>
    <row r="191" spans="2:65" s="1" customFormat="1" ht="33" customHeight="1">
      <c r="B191" s="138"/>
      <c r="C191" s="139" t="s">
        <v>465</v>
      </c>
      <c r="D191" s="139" t="s">
        <v>195</v>
      </c>
      <c r="E191" s="140" t="s">
        <v>1649</v>
      </c>
      <c r="F191" s="141" t="s">
        <v>1650</v>
      </c>
      <c r="G191" s="142" t="s">
        <v>257</v>
      </c>
      <c r="H191" s="143">
        <v>2417.5</v>
      </c>
      <c r="I191" s="144"/>
      <c r="J191" s="145">
        <f t="shared" si="10"/>
        <v>0</v>
      </c>
      <c r="K191" s="146"/>
      <c r="L191" s="28"/>
      <c r="M191" s="147" t="s">
        <v>1</v>
      </c>
      <c r="N191" s="148" t="s">
        <v>38</v>
      </c>
      <c r="P191" s="149">
        <f t="shared" si="11"/>
        <v>0</v>
      </c>
      <c r="Q191" s="149">
        <v>0</v>
      </c>
      <c r="R191" s="149">
        <f t="shared" si="12"/>
        <v>0</v>
      </c>
      <c r="S191" s="149">
        <v>0</v>
      </c>
      <c r="T191" s="150">
        <f t="shared" si="13"/>
        <v>0</v>
      </c>
      <c r="AR191" s="151" t="s">
        <v>109</v>
      </c>
      <c r="AT191" s="151" t="s">
        <v>195</v>
      </c>
      <c r="AU191" s="151" t="s">
        <v>84</v>
      </c>
      <c r="AY191" s="13" t="s">
        <v>193</v>
      </c>
      <c r="BE191" s="152">
        <f t="shared" si="14"/>
        <v>0</v>
      </c>
      <c r="BF191" s="152">
        <f t="shared" si="15"/>
        <v>0</v>
      </c>
      <c r="BG191" s="152">
        <f t="shared" si="16"/>
        <v>0</v>
      </c>
      <c r="BH191" s="152">
        <f t="shared" si="17"/>
        <v>0</v>
      </c>
      <c r="BI191" s="152">
        <f t="shared" si="18"/>
        <v>0</v>
      </c>
      <c r="BJ191" s="13" t="s">
        <v>84</v>
      </c>
      <c r="BK191" s="152">
        <f t="shared" si="19"/>
        <v>0</v>
      </c>
      <c r="BL191" s="13" t="s">
        <v>109</v>
      </c>
      <c r="BM191" s="151" t="s">
        <v>1651</v>
      </c>
    </row>
    <row r="192" spans="2:65" s="1" customFormat="1" ht="33" customHeight="1">
      <c r="B192" s="138"/>
      <c r="C192" s="153" t="s">
        <v>469</v>
      </c>
      <c r="D192" s="153" t="s">
        <v>236</v>
      </c>
      <c r="E192" s="154" t="s">
        <v>1652</v>
      </c>
      <c r="F192" s="155" t="s">
        <v>1653</v>
      </c>
      <c r="G192" s="156" t="s">
        <v>257</v>
      </c>
      <c r="H192" s="157">
        <v>2417.5</v>
      </c>
      <c r="I192" s="158"/>
      <c r="J192" s="159">
        <f t="shared" si="10"/>
        <v>0</v>
      </c>
      <c r="K192" s="160"/>
      <c r="L192" s="161"/>
      <c r="M192" s="162" t="s">
        <v>1</v>
      </c>
      <c r="N192" s="163" t="s">
        <v>38</v>
      </c>
      <c r="P192" s="149">
        <f t="shared" si="11"/>
        <v>0</v>
      </c>
      <c r="Q192" s="149">
        <v>2.1900000000000001E-3</v>
      </c>
      <c r="R192" s="149">
        <f t="shared" si="12"/>
        <v>5.2943250000000006</v>
      </c>
      <c r="S192" s="149">
        <v>0</v>
      </c>
      <c r="T192" s="150">
        <f t="shared" si="13"/>
        <v>0</v>
      </c>
      <c r="AR192" s="151" t="s">
        <v>163</v>
      </c>
      <c r="AT192" s="151" t="s">
        <v>236</v>
      </c>
      <c r="AU192" s="151" t="s">
        <v>84</v>
      </c>
      <c r="AY192" s="13" t="s">
        <v>193</v>
      </c>
      <c r="BE192" s="152">
        <f t="shared" si="14"/>
        <v>0</v>
      </c>
      <c r="BF192" s="152">
        <f t="shared" si="15"/>
        <v>0</v>
      </c>
      <c r="BG192" s="152">
        <f t="shared" si="16"/>
        <v>0</v>
      </c>
      <c r="BH192" s="152">
        <f t="shared" si="17"/>
        <v>0</v>
      </c>
      <c r="BI192" s="152">
        <f t="shared" si="18"/>
        <v>0</v>
      </c>
      <c r="BJ192" s="13" t="s">
        <v>84</v>
      </c>
      <c r="BK192" s="152">
        <f t="shared" si="19"/>
        <v>0</v>
      </c>
      <c r="BL192" s="13" t="s">
        <v>109</v>
      </c>
      <c r="BM192" s="151" t="s">
        <v>1654</v>
      </c>
    </row>
    <row r="193" spans="2:65" s="1" customFormat="1" ht="24.25" customHeight="1">
      <c r="B193" s="138"/>
      <c r="C193" s="139" t="s">
        <v>473</v>
      </c>
      <c r="D193" s="139" t="s">
        <v>195</v>
      </c>
      <c r="E193" s="140" t="s">
        <v>1655</v>
      </c>
      <c r="F193" s="141" t="s">
        <v>1037</v>
      </c>
      <c r="G193" s="142" t="s">
        <v>319</v>
      </c>
      <c r="H193" s="143">
        <v>2</v>
      </c>
      <c r="I193" s="144"/>
      <c r="J193" s="145">
        <f t="shared" si="10"/>
        <v>0</v>
      </c>
      <c r="K193" s="146"/>
      <c r="L193" s="28"/>
      <c r="M193" s="147" t="s">
        <v>1</v>
      </c>
      <c r="N193" s="148" t="s">
        <v>38</v>
      </c>
      <c r="P193" s="149">
        <f t="shared" si="11"/>
        <v>0</v>
      </c>
      <c r="Q193" s="149">
        <v>6.8000000000000005E-4</v>
      </c>
      <c r="R193" s="149">
        <f t="shared" si="12"/>
        <v>1.3600000000000001E-3</v>
      </c>
      <c r="S193" s="149">
        <v>0</v>
      </c>
      <c r="T193" s="150">
        <f t="shared" si="13"/>
        <v>0</v>
      </c>
      <c r="AR193" s="151" t="s">
        <v>109</v>
      </c>
      <c r="AT193" s="151" t="s">
        <v>195</v>
      </c>
      <c r="AU193" s="151" t="s">
        <v>84</v>
      </c>
      <c r="AY193" s="13" t="s">
        <v>193</v>
      </c>
      <c r="BE193" s="152">
        <f t="shared" si="14"/>
        <v>0</v>
      </c>
      <c r="BF193" s="152">
        <f t="shared" si="15"/>
        <v>0</v>
      </c>
      <c r="BG193" s="152">
        <f t="shared" si="16"/>
        <v>0</v>
      </c>
      <c r="BH193" s="152">
        <f t="shared" si="17"/>
        <v>0</v>
      </c>
      <c r="BI193" s="152">
        <f t="shared" si="18"/>
        <v>0</v>
      </c>
      <c r="BJ193" s="13" t="s">
        <v>84</v>
      </c>
      <c r="BK193" s="152">
        <f t="shared" si="19"/>
        <v>0</v>
      </c>
      <c r="BL193" s="13" t="s">
        <v>109</v>
      </c>
      <c r="BM193" s="151" t="s">
        <v>1656</v>
      </c>
    </row>
    <row r="194" spans="2:65" s="1" customFormat="1" ht="16.5" customHeight="1">
      <c r="B194" s="138"/>
      <c r="C194" s="153" t="s">
        <v>479</v>
      </c>
      <c r="D194" s="153" t="s">
        <v>236</v>
      </c>
      <c r="E194" s="154" t="s">
        <v>1039</v>
      </c>
      <c r="F194" s="155" t="s">
        <v>1040</v>
      </c>
      <c r="G194" s="156" t="s">
        <v>319</v>
      </c>
      <c r="H194" s="157">
        <v>2</v>
      </c>
      <c r="I194" s="158"/>
      <c r="J194" s="159">
        <f t="shared" si="10"/>
        <v>0</v>
      </c>
      <c r="K194" s="160"/>
      <c r="L194" s="161"/>
      <c r="M194" s="162" t="s">
        <v>1</v>
      </c>
      <c r="N194" s="163" t="s">
        <v>38</v>
      </c>
      <c r="P194" s="149">
        <f t="shared" si="11"/>
        <v>0</v>
      </c>
      <c r="Q194" s="149">
        <v>1.2999999999999999E-2</v>
      </c>
      <c r="R194" s="149">
        <f t="shared" si="12"/>
        <v>2.5999999999999999E-2</v>
      </c>
      <c r="S194" s="149">
        <v>0</v>
      </c>
      <c r="T194" s="150">
        <f t="shared" si="13"/>
        <v>0</v>
      </c>
      <c r="AR194" s="151" t="s">
        <v>163</v>
      </c>
      <c r="AT194" s="151" t="s">
        <v>236</v>
      </c>
      <c r="AU194" s="151" t="s">
        <v>84</v>
      </c>
      <c r="AY194" s="13" t="s">
        <v>193</v>
      </c>
      <c r="BE194" s="152">
        <f t="shared" si="14"/>
        <v>0</v>
      </c>
      <c r="BF194" s="152">
        <f t="shared" si="15"/>
        <v>0</v>
      </c>
      <c r="BG194" s="152">
        <f t="shared" si="16"/>
        <v>0</v>
      </c>
      <c r="BH194" s="152">
        <f t="shared" si="17"/>
        <v>0</v>
      </c>
      <c r="BI194" s="152">
        <f t="shared" si="18"/>
        <v>0</v>
      </c>
      <c r="BJ194" s="13" t="s">
        <v>84</v>
      </c>
      <c r="BK194" s="152">
        <f t="shared" si="19"/>
        <v>0</v>
      </c>
      <c r="BL194" s="13" t="s">
        <v>109</v>
      </c>
      <c r="BM194" s="151" t="s">
        <v>1657</v>
      </c>
    </row>
    <row r="195" spans="2:65" s="1" customFormat="1" ht="37.75" customHeight="1">
      <c r="B195" s="138"/>
      <c r="C195" s="153" t="s">
        <v>487</v>
      </c>
      <c r="D195" s="153" t="s">
        <v>236</v>
      </c>
      <c r="E195" s="154" t="s">
        <v>1658</v>
      </c>
      <c r="F195" s="155" t="s">
        <v>1659</v>
      </c>
      <c r="G195" s="156" t="s">
        <v>319</v>
      </c>
      <c r="H195" s="157">
        <v>2</v>
      </c>
      <c r="I195" s="158"/>
      <c r="J195" s="159">
        <f t="shared" si="10"/>
        <v>0</v>
      </c>
      <c r="K195" s="160"/>
      <c r="L195" s="161"/>
      <c r="M195" s="162" t="s">
        <v>1</v>
      </c>
      <c r="N195" s="163" t="s">
        <v>38</v>
      </c>
      <c r="P195" s="149">
        <f t="shared" si="11"/>
        <v>0</v>
      </c>
      <c r="Q195" s="149">
        <v>1E-3</v>
      </c>
      <c r="R195" s="149">
        <f t="shared" si="12"/>
        <v>2E-3</v>
      </c>
      <c r="S195" s="149">
        <v>0</v>
      </c>
      <c r="T195" s="150">
        <f t="shared" si="13"/>
        <v>0</v>
      </c>
      <c r="AR195" s="151" t="s">
        <v>163</v>
      </c>
      <c r="AT195" s="151" t="s">
        <v>236</v>
      </c>
      <c r="AU195" s="151" t="s">
        <v>84</v>
      </c>
      <c r="AY195" s="13" t="s">
        <v>193</v>
      </c>
      <c r="BE195" s="152">
        <f t="shared" si="14"/>
        <v>0</v>
      </c>
      <c r="BF195" s="152">
        <f t="shared" si="15"/>
        <v>0</v>
      </c>
      <c r="BG195" s="152">
        <f t="shared" si="16"/>
        <v>0</v>
      </c>
      <c r="BH195" s="152">
        <f t="shared" si="17"/>
        <v>0</v>
      </c>
      <c r="BI195" s="152">
        <f t="shared" si="18"/>
        <v>0</v>
      </c>
      <c r="BJ195" s="13" t="s">
        <v>84</v>
      </c>
      <c r="BK195" s="152">
        <f t="shared" si="19"/>
        <v>0</v>
      </c>
      <c r="BL195" s="13" t="s">
        <v>109</v>
      </c>
      <c r="BM195" s="151" t="s">
        <v>1660</v>
      </c>
    </row>
    <row r="196" spans="2:65" s="1" customFormat="1" ht="24.25" customHeight="1">
      <c r="B196" s="138"/>
      <c r="C196" s="139" t="s">
        <v>491</v>
      </c>
      <c r="D196" s="139" t="s">
        <v>195</v>
      </c>
      <c r="E196" s="140" t="s">
        <v>1661</v>
      </c>
      <c r="F196" s="141" t="s">
        <v>1043</v>
      </c>
      <c r="G196" s="142" t="s">
        <v>319</v>
      </c>
      <c r="H196" s="143">
        <v>1</v>
      </c>
      <c r="I196" s="144"/>
      <c r="J196" s="145">
        <f t="shared" si="10"/>
        <v>0</v>
      </c>
      <c r="K196" s="146"/>
      <c r="L196" s="28"/>
      <c r="M196" s="147" t="s">
        <v>1</v>
      </c>
      <c r="N196" s="148" t="s">
        <v>38</v>
      </c>
      <c r="P196" s="149">
        <f t="shared" si="11"/>
        <v>0</v>
      </c>
      <c r="Q196" s="149">
        <v>6.8000000000000005E-4</v>
      </c>
      <c r="R196" s="149">
        <f t="shared" si="12"/>
        <v>6.8000000000000005E-4</v>
      </c>
      <c r="S196" s="149">
        <v>0</v>
      </c>
      <c r="T196" s="150">
        <f t="shared" si="13"/>
        <v>0</v>
      </c>
      <c r="AR196" s="151" t="s">
        <v>109</v>
      </c>
      <c r="AT196" s="151" t="s">
        <v>195</v>
      </c>
      <c r="AU196" s="151" t="s">
        <v>84</v>
      </c>
      <c r="AY196" s="13" t="s">
        <v>193</v>
      </c>
      <c r="BE196" s="152">
        <f t="shared" si="14"/>
        <v>0</v>
      </c>
      <c r="BF196" s="152">
        <f t="shared" si="15"/>
        <v>0</v>
      </c>
      <c r="BG196" s="152">
        <f t="shared" si="16"/>
        <v>0</v>
      </c>
      <c r="BH196" s="152">
        <f t="shared" si="17"/>
        <v>0</v>
      </c>
      <c r="BI196" s="152">
        <f t="shared" si="18"/>
        <v>0</v>
      </c>
      <c r="BJ196" s="13" t="s">
        <v>84</v>
      </c>
      <c r="BK196" s="152">
        <f t="shared" si="19"/>
        <v>0</v>
      </c>
      <c r="BL196" s="13" t="s">
        <v>109</v>
      </c>
      <c r="BM196" s="151" t="s">
        <v>1662</v>
      </c>
    </row>
    <row r="197" spans="2:65" s="1" customFormat="1" ht="33" customHeight="1">
      <c r="B197" s="138"/>
      <c r="C197" s="153" t="s">
        <v>495</v>
      </c>
      <c r="D197" s="153" t="s">
        <v>236</v>
      </c>
      <c r="E197" s="154" t="s">
        <v>1045</v>
      </c>
      <c r="F197" s="155" t="s">
        <v>1046</v>
      </c>
      <c r="G197" s="156" t="s">
        <v>319</v>
      </c>
      <c r="H197" s="157">
        <v>1</v>
      </c>
      <c r="I197" s="158"/>
      <c r="J197" s="159">
        <f t="shared" si="10"/>
        <v>0</v>
      </c>
      <c r="K197" s="160"/>
      <c r="L197" s="161"/>
      <c r="M197" s="162" t="s">
        <v>1</v>
      </c>
      <c r="N197" s="163" t="s">
        <v>38</v>
      </c>
      <c r="P197" s="149">
        <f t="shared" si="11"/>
        <v>0</v>
      </c>
      <c r="Q197" s="149">
        <v>1.0999999999999999E-2</v>
      </c>
      <c r="R197" s="149">
        <f t="shared" si="12"/>
        <v>1.0999999999999999E-2</v>
      </c>
      <c r="S197" s="149">
        <v>0</v>
      </c>
      <c r="T197" s="150">
        <f t="shared" si="13"/>
        <v>0</v>
      </c>
      <c r="AR197" s="151" t="s">
        <v>163</v>
      </c>
      <c r="AT197" s="151" t="s">
        <v>236</v>
      </c>
      <c r="AU197" s="151" t="s">
        <v>84</v>
      </c>
      <c r="AY197" s="13" t="s">
        <v>193</v>
      </c>
      <c r="BE197" s="152">
        <f t="shared" si="14"/>
        <v>0</v>
      </c>
      <c r="BF197" s="152">
        <f t="shared" si="15"/>
        <v>0</v>
      </c>
      <c r="BG197" s="152">
        <f t="shared" si="16"/>
        <v>0</v>
      </c>
      <c r="BH197" s="152">
        <f t="shared" si="17"/>
        <v>0</v>
      </c>
      <c r="BI197" s="152">
        <f t="shared" si="18"/>
        <v>0</v>
      </c>
      <c r="BJ197" s="13" t="s">
        <v>84</v>
      </c>
      <c r="BK197" s="152">
        <f t="shared" si="19"/>
        <v>0</v>
      </c>
      <c r="BL197" s="13" t="s">
        <v>109</v>
      </c>
      <c r="BM197" s="151" t="s">
        <v>1663</v>
      </c>
    </row>
    <row r="198" spans="2:65" s="1" customFormat="1" ht="24.25" customHeight="1">
      <c r="B198" s="138"/>
      <c r="C198" s="139" t="s">
        <v>499</v>
      </c>
      <c r="D198" s="139" t="s">
        <v>195</v>
      </c>
      <c r="E198" s="140" t="s">
        <v>1664</v>
      </c>
      <c r="F198" s="141" t="s">
        <v>1665</v>
      </c>
      <c r="G198" s="142" t="s">
        <v>319</v>
      </c>
      <c r="H198" s="143">
        <v>1</v>
      </c>
      <c r="I198" s="144"/>
      <c r="J198" s="145">
        <f t="shared" si="10"/>
        <v>0</v>
      </c>
      <c r="K198" s="146"/>
      <c r="L198" s="28"/>
      <c r="M198" s="147" t="s">
        <v>1</v>
      </c>
      <c r="N198" s="148" t="s">
        <v>38</v>
      </c>
      <c r="P198" s="149">
        <f t="shared" si="11"/>
        <v>0</v>
      </c>
      <c r="Q198" s="149">
        <v>7.9000000000000001E-4</v>
      </c>
      <c r="R198" s="149">
        <f t="shared" si="12"/>
        <v>7.9000000000000001E-4</v>
      </c>
      <c r="S198" s="149">
        <v>0</v>
      </c>
      <c r="T198" s="150">
        <f t="shared" si="13"/>
        <v>0</v>
      </c>
      <c r="AR198" s="151" t="s">
        <v>109</v>
      </c>
      <c r="AT198" s="151" t="s">
        <v>195</v>
      </c>
      <c r="AU198" s="151" t="s">
        <v>84</v>
      </c>
      <c r="AY198" s="13" t="s">
        <v>193</v>
      </c>
      <c r="BE198" s="152">
        <f t="shared" si="14"/>
        <v>0</v>
      </c>
      <c r="BF198" s="152">
        <f t="shared" si="15"/>
        <v>0</v>
      </c>
      <c r="BG198" s="152">
        <f t="shared" si="16"/>
        <v>0</v>
      </c>
      <c r="BH198" s="152">
        <f t="shared" si="17"/>
        <v>0</v>
      </c>
      <c r="BI198" s="152">
        <f t="shared" si="18"/>
        <v>0</v>
      </c>
      <c r="BJ198" s="13" t="s">
        <v>84</v>
      </c>
      <c r="BK198" s="152">
        <f t="shared" si="19"/>
        <v>0</v>
      </c>
      <c r="BL198" s="13" t="s">
        <v>109</v>
      </c>
      <c r="BM198" s="151" t="s">
        <v>1666</v>
      </c>
    </row>
    <row r="199" spans="2:65" s="1" customFormat="1" ht="16.5" customHeight="1">
      <c r="B199" s="138"/>
      <c r="C199" s="153" t="s">
        <v>503</v>
      </c>
      <c r="D199" s="153" t="s">
        <v>236</v>
      </c>
      <c r="E199" s="154" t="s">
        <v>1667</v>
      </c>
      <c r="F199" s="155" t="s">
        <v>1668</v>
      </c>
      <c r="G199" s="156" t="s">
        <v>319</v>
      </c>
      <c r="H199" s="157">
        <v>1</v>
      </c>
      <c r="I199" s="158"/>
      <c r="J199" s="159">
        <f t="shared" si="10"/>
        <v>0</v>
      </c>
      <c r="K199" s="160"/>
      <c r="L199" s="161"/>
      <c r="M199" s="162" t="s">
        <v>1</v>
      </c>
      <c r="N199" s="163" t="s">
        <v>38</v>
      </c>
      <c r="P199" s="149">
        <f t="shared" si="11"/>
        <v>0</v>
      </c>
      <c r="Q199" s="149">
        <v>2.1999999999999999E-2</v>
      </c>
      <c r="R199" s="149">
        <f t="shared" si="12"/>
        <v>2.1999999999999999E-2</v>
      </c>
      <c r="S199" s="149">
        <v>0</v>
      </c>
      <c r="T199" s="150">
        <f t="shared" si="13"/>
        <v>0</v>
      </c>
      <c r="AR199" s="151" t="s">
        <v>163</v>
      </c>
      <c r="AT199" s="151" t="s">
        <v>236</v>
      </c>
      <c r="AU199" s="151" t="s">
        <v>84</v>
      </c>
      <c r="AY199" s="13" t="s">
        <v>193</v>
      </c>
      <c r="BE199" s="152">
        <f t="shared" si="14"/>
        <v>0</v>
      </c>
      <c r="BF199" s="152">
        <f t="shared" si="15"/>
        <v>0</v>
      </c>
      <c r="BG199" s="152">
        <f t="shared" si="16"/>
        <v>0</v>
      </c>
      <c r="BH199" s="152">
        <f t="shared" si="17"/>
        <v>0</v>
      </c>
      <c r="BI199" s="152">
        <f t="shared" si="18"/>
        <v>0</v>
      </c>
      <c r="BJ199" s="13" t="s">
        <v>84</v>
      </c>
      <c r="BK199" s="152">
        <f t="shared" si="19"/>
        <v>0</v>
      </c>
      <c r="BL199" s="13" t="s">
        <v>109</v>
      </c>
      <c r="BM199" s="151" t="s">
        <v>1669</v>
      </c>
    </row>
    <row r="200" spans="2:65" s="1" customFormat="1" ht="24.25" customHeight="1">
      <c r="B200" s="138"/>
      <c r="C200" s="153" t="s">
        <v>507</v>
      </c>
      <c r="D200" s="153" t="s">
        <v>236</v>
      </c>
      <c r="E200" s="154" t="s">
        <v>1670</v>
      </c>
      <c r="F200" s="155" t="s">
        <v>1671</v>
      </c>
      <c r="G200" s="156" t="s">
        <v>319</v>
      </c>
      <c r="H200" s="157">
        <v>1</v>
      </c>
      <c r="I200" s="158"/>
      <c r="J200" s="159">
        <f t="shared" si="10"/>
        <v>0</v>
      </c>
      <c r="K200" s="160"/>
      <c r="L200" s="161"/>
      <c r="M200" s="162" t="s">
        <v>1</v>
      </c>
      <c r="N200" s="163" t="s">
        <v>38</v>
      </c>
      <c r="P200" s="149">
        <f t="shared" si="11"/>
        <v>0</v>
      </c>
      <c r="Q200" s="149">
        <v>6.3E-3</v>
      </c>
      <c r="R200" s="149">
        <f t="shared" si="12"/>
        <v>6.3E-3</v>
      </c>
      <c r="S200" s="149">
        <v>0</v>
      </c>
      <c r="T200" s="150">
        <f t="shared" si="13"/>
        <v>0</v>
      </c>
      <c r="AR200" s="151" t="s">
        <v>163</v>
      </c>
      <c r="AT200" s="151" t="s">
        <v>236</v>
      </c>
      <c r="AU200" s="151" t="s">
        <v>84</v>
      </c>
      <c r="AY200" s="13" t="s">
        <v>193</v>
      </c>
      <c r="BE200" s="152">
        <f t="shared" si="14"/>
        <v>0</v>
      </c>
      <c r="BF200" s="152">
        <f t="shared" si="15"/>
        <v>0</v>
      </c>
      <c r="BG200" s="152">
        <f t="shared" si="16"/>
        <v>0</v>
      </c>
      <c r="BH200" s="152">
        <f t="shared" si="17"/>
        <v>0</v>
      </c>
      <c r="BI200" s="152">
        <f t="shared" si="18"/>
        <v>0</v>
      </c>
      <c r="BJ200" s="13" t="s">
        <v>84</v>
      </c>
      <c r="BK200" s="152">
        <f t="shared" si="19"/>
        <v>0</v>
      </c>
      <c r="BL200" s="13" t="s">
        <v>109</v>
      </c>
      <c r="BM200" s="151" t="s">
        <v>1672</v>
      </c>
    </row>
    <row r="201" spans="2:65" s="1" customFormat="1" ht="24.25" customHeight="1">
      <c r="B201" s="138"/>
      <c r="C201" s="139" t="s">
        <v>511</v>
      </c>
      <c r="D201" s="139" t="s">
        <v>195</v>
      </c>
      <c r="E201" s="140" t="s">
        <v>1673</v>
      </c>
      <c r="F201" s="141" t="s">
        <v>1674</v>
      </c>
      <c r="G201" s="142" t="s">
        <v>319</v>
      </c>
      <c r="H201" s="143">
        <v>1</v>
      </c>
      <c r="I201" s="144"/>
      <c r="J201" s="145">
        <f t="shared" si="10"/>
        <v>0</v>
      </c>
      <c r="K201" s="146"/>
      <c r="L201" s="28"/>
      <c r="M201" s="147" t="s">
        <v>1</v>
      </c>
      <c r="N201" s="148" t="s">
        <v>38</v>
      </c>
      <c r="P201" s="149">
        <f t="shared" si="11"/>
        <v>0</v>
      </c>
      <c r="Q201" s="149">
        <v>3.4000000000000002E-4</v>
      </c>
      <c r="R201" s="149">
        <f t="shared" si="12"/>
        <v>3.4000000000000002E-4</v>
      </c>
      <c r="S201" s="149">
        <v>0</v>
      </c>
      <c r="T201" s="150">
        <f t="shared" si="13"/>
        <v>0</v>
      </c>
      <c r="AR201" s="151" t="s">
        <v>109</v>
      </c>
      <c r="AT201" s="151" t="s">
        <v>195</v>
      </c>
      <c r="AU201" s="151" t="s">
        <v>84</v>
      </c>
      <c r="AY201" s="13" t="s">
        <v>193</v>
      </c>
      <c r="BE201" s="152">
        <f t="shared" si="14"/>
        <v>0</v>
      </c>
      <c r="BF201" s="152">
        <f t="shared" si="15"/>
        <v>0</v>
      </c>
      <c r="BG201" s="152">
        <f t="shared" si="16"/>
        <v>0</v>
      </c>
      <c r="BH201" s="152">
        <f t="shared" si="17"/>
        <v>0</v>
      </c>
      <c r="BI201" s="152">
        <f t="shared" si="18"/>
        <v>0</v>
      </c>
      <c r="BJ201" s="13" t="s">
        <v>84</v>
      </c>
      <c r="BK201" s="152">
        <f t="shared" si="19"/>
        <v>0</v>
      </c>
      <c r="BL201" s="13" t="s">
        <v>109</v>
      </c>
      <c r="BM201" s="151" t="s">
        <v>1675</v>
      </c>
    </row>
    <row r="202" spans="2:65" s="1" customFormat="1" ht="33" customHeight="1">
      <c r="B202" s="138"/>
      <c r="C202" s="153" t="s">
        <v>515</v>
      </c>
      <c r="D202" s="153" t="s">
        <v>236</v>
      </c>
      <c r="E202" s="154" t="s">
        <v>1676</v>
      </c>
      <c r="F202" s="155" t="s">
        <v>1677</v>
      </c>
      <c r="G202" s="156" t="s">
        <v>319</v>
      </c>
      <c r="H202" s="157">
        <v>1</v>
      </c>
      <c r="I202" s="158"/>
      <c r="J202" s="159">
        <f t="shared" si="10"/>
        <v>0</v>
      </c>
      <c r="K202" s="160"/>
      <c r="L202" s="161"/>
      <c r="M202" s="162" t="s">
        <v>1</v>
      </c>
      <c r="N202" s="163" t="s">
        <v>38</v>
      </c>
      <c r="P202" s="149">
        <f t="shared" si="11"/>
        <v>0</v>
      </c>
      <c r="Q202" s="149">
        <v>3.5499999999999997E-2</v>
      </c>
      <c r="R202" s="149">
        <f t="shared" si="12"/>
        <v>3.5499999999999997E-2</v>
      </c>
      <c r="S202" s="149">
        <v>0</v>
      </c>
      <c r="T202" s="150">
        <f t="shared" si="13"/>
        <v>0</v>
      </c>
      <c r="AR202" s="151" t="s">
        <v>163</v>
      </c>
      <c r="AT202" s="151" t="s">
        <v>236</v>
      </c>
      <c r="AU202" s="151" t="s">
        <v>84</v>
      </c>
      <c r="AY202" s="13" t="s">
        <v>193</v>
      </c>
      <c r="BE202" s="152">
        <f t="shared" si="14"/>
        <v>0</v>
      </c>
      <c r="BF202" s="152">
        <f t="shared" si="15"/>
        <v>0</v>
      </c>
      <c r="BG202" s="152">
        <f t="shared" si="16"/>
        <v>0</v>
      </c>
      <c r="BH202" s="152">
        <f t="shared" si="17"/>
        <v>0</v>
      </c>
      <c r="BI202" s="152">
        <f t="shared" si="18"/>
        <v>0</v>
      </c>
      <c r="BJ202" s="13" t="s">
        <v>84</v>
      </c>
      <c r="BK202" s="152">
        <f t="shared" si="19"/>
        <v>0</v>
      </c>
      <c r="BL202" s="13" t="s">
        <v>109</v>
      </c>
      <c r="BM202" s="151" t="s">
        <v>1678</v>
      </c>
    </row>
    <row r="203" spans="2:65" s="1" customFormat="1" ht="24.25" customHeight="1">
      <c r="B203" s="138"/>
      <c r="C203" s="139" t="s">
        <v>519</v>
      </c>
      <c r="D203" s="139" t="s">
        <v>195</v>
      </c>
      <c r="E203" s="140" t="s">
        <v>1679</v>
      </c>
      <c r="F203" s="141" t="s">
        <v>1680</v>
      </c>
      <c r="G203" s="142" t="s">
        <v>319</v>
      </c>
      <c r="H203" s="143">
        <v>1</v>
      </c>
      <c r="I203" s="144"/>
      <c r="J203" s="145">
        <f t="shared" si="10"/>
        <v>0</v>
      </c>
      <c r="K203" s="146"/>
      <c r="L203" s="28"/>
      <c r="M203" s="147" t="s">
        <v>1</v>
      </c>
      <c r="N203" s="148" t="s">
        <v>38</v>
      </c>
      <c r="P203" s="149">
        <f t="shared" si="11"/>
        <v>0</v>
      </c>
      <c r="Q203" s="149">
        <v>1.58E-3</v>
      </c>
      <c r="R203" s="149">
        <f t="shared" si="12"/>
        <v>1.58E-3</v>
      </c>
      <c r="S203" s="149">
        <v>0</v>
      </c>
      <c r="T203" s="150">
        <f t="shared" si="13"/>
        <v>0</v>
      </c>
      <c r="AR203" s="151" t="s">
        <v>109</v>
      </c>
      <c r="AT203" s="151" t="s">
        <v>195</v>
      </c>
      <c r="AU203" s="151" t="s">
        <v>84</v>
      </c>
      <c r="AY203" s="13" t="s">
        <v>193</v>
      </c>
      <c r="BE203" s="152">
        <f t="shared" si="14"/>
        <v>0</v>
      </c>
      <c r="BF203" s="152">
        <f t="shared" si="15"/>
        <v>0</v>
      </c>
      <c r="BG203" s="152">
        <f t="shared" si="16"/>
        <v>0</v>
      </c>
      <c r="BH203" s="152">
        <f t="shared" si="17"/>
        <v>0</v>
      </c>
      <c r="BI203" s="152">
        <f t="shared" si="18"/>
        <v>0</v>
      </c>
      <c r="BJ203" s="13" t="s">
        <v>84</v>
      </c>
      <c r="BK203" s="152">
        <f t="shared" si="19"/>
        <v>0</v>
      </c>
      <c r="BL203" s="13" t="s">
        <v>109</v>
      </c>
      <c r="BM203" s="151" t="s">
        <v>1681</v>
      </c>
    </row>
    <row r="204" spans="2:65" s="1" customFormat="1" ht="16.5" customHeight="1">
      <c r="B204" s="138"/>
      <c r="C204" s="153" t="s">
        <v>525</v>
      </c>
      <c r="D204" s="153" t="s">
        <v>236</v>
      </c>
      <c r="E204" s="154" t="s">
        <v>1051</v>
      </c>
      <c r="F204" s="155" t="s">
        <v>1052</v>
      </c>
      <c r="G204" s="156" t="s">
        <v>319</v>
      </c>
      <c r="H204" s="157">
        <v>1</v>
      </c>
      <c r="I204" s="158"/>
      <c r="J204" s="159">
        <f t="shared" si="10"/>
        <v>0</v>
      </c>
      <c r="K204" s="160"/>
      <c r="L204" s="161"/>
      <c r="M204" s="162" t="s">
        <v>1</v>
      </c>
      <c r="N204" s="163" t="s">
        <v>38</v>
      </c>
      <c r="P204" s="149">
        <f t="shared" si="11"/>
        <v>0</v>
      </c>
      <c r="Q204" s="149">
        <v>3.1E-2</v>
      </c>
      <c r="R204" s="149">
        <f t="shared" si="12"/>
        <v>3.1E-2</v>
      </c>
      <c r="S204" s="149">
        <v>0</v>
      </c>
      <c r="T204" s="150">
        <f t="shared" si="13"/>
        <v>0</v>
      </c>
      <c r="AR204" s="151" t="s">
        <v>163</v>
      </c>
      <c r="AT204" s="151" t="s">
        <v>236</v>
      </c>
      <c r="AU204" s="151" t="s">
        <v>84</v>
      </c>
      <c r="AY204" s="13" t="s">
        <v>193</v>
      </c>
      <c r="BE204" s="152">
        <f t="shared" si="14"/>
        <v>0</v>
      </c>
      <c r="BF204" s="152">
        <f t="shared" si="15"/>
        <v>0</v>
      </c>
      <c r="BG204" s="152">
        <f t="shared" si="16"/>
        <v>0</v>
      </c>
      <c r="BH204" s="152">
        <f t="shared" si="17"/>
        <v>0</v>
      </c>
      <c r="BI204" s="152">
        <f t="shared" si="18"/>
        <v>0</v>
      </c>
      <c r="BJ204" s="13" t="s">
        <v>84</v>
      </c>
      <c r="BK204" s="152">
        <f t="shared" si="19"/>
        <v>0</v>
      </c>
      <c r="BL204" s="13" t="s">
        <v>109</v>
      </c>
      <c r="BM204" s="151" t="s">
        <v>1682</v>
      </c>
    </row>
    <row r="205" spans="2:65" s="1" customFormat="1" ht="24.25" customHeight="1">
      <c r="B205" s="138"/>
      <c r="C205" s="153" t="s">
        <v>529</v>
      </c>
      <c r="D205" s="153" t="s">
        <v>236</v>
      </c>
      <c r="E205" s="154" t="s">
        <v>1683</v>
      </c>
      <c r="F205" s="155" t="s">
        <v>1684</v>
      </c>
      <c r="G205" s="156" t="s">
        <v>319</v>
      </c>
      <c r="H205" s="157">
        <v>1</v>
      </c>
      <c r="I205" s="158"/>
      <c r="J205" s="159">
        <f t="shared" si="10"/>
        <v>0</v>
      </c>
      <c r="K205" s="160"/>
      <c r="L205" s="161"/>
      <c r="M205" s="162" t="s">
        <v>1</v>
      </c>
      <c r="N205" s="163" t="s">
        <v>38</v>
      </c>
      <c r="P205" s="149">
        <f t="shared" si="11"/>
        <v>0</v>
      </c>
      <c r="Q205" s="149">
        <v>9.4999999999999998E-3</v>
      </c>
      <c r="R205" s="149">
        <f t="shared" si="12"/>
        <v>9.4999999999999998E-3</v>
      </c>
      <c r="S205" s="149">
        <v>0</v>
      </c>
      <c r="T205" s="150">
        <f t="shared" si="13"/>
        <v>0</v>
      </c>
      <c r="AR205" s="151" t="s">
        <v>163</v>
      </c>
      <c r="AT205" s="151" t="s">
        <v>236</v>
      </c>
      <c r="AU205" s="151" t="s">
        <v>84</v>
      </c>
      <c r="AY205" s="13" t="s">
        <v>193</v>
      </c>
      <c r="BE205" s="152">
        <f t="shared" si="14"/>
        <v>0</v>
      </c>
      <c r="BF205" s="152">
        <f t="shared" si="15"/>
        <v>0</v>
      </c>
      <c r="BG205" s="152">
        <f t="shared" si="16"/>
        <v>0</v>
      </c>
      <c r="BH205" s="152">
        <f t="shared" si="17"/>
        <v>0</v>
      </c>
      <c r="BI205" s="152">
        <f t="shared" si="18"/>
        <v>0</v>
      </c>
      <c r="BJ205" s="13" t="s">
        <v>84</v>
      </c>
      <c r="BK205" s="152">
        <f t="shared" si="19"/>
        <v>0</v>
      </c>
      <c r="BL205" s="13" t="s">
        <v>109</v>
      </c>
      <c r="BM205" s="151" t="s">
        <v>1685</v>
      </c>
    </row>
    <row r="206" spans="2:65" s="1" customFormat="1" ht="24.25" customHeight="1">
      <c r="B206" s="138"/>
      <c r="C206" s="139" t="s">
        <v>533</v>
      </c>
      <c r="D206" s="139" t="s">
        <v>195</v>
      </c>
      <c r="E206" s="140" t="s">
        <v>1686</v>
      </c>
      <c r="F206" s="141" t="s">
        <v>1687</v>
      </c>
      <c r="G206" s="142" t="s">
        <v>257</v>
      </c>
      <c r="H206" s="143">
        <v>2417.5</v>
      </c>
      <c r="I206" s="144"/>
      <c r="J206" s="145">
        <f t="shared" si="10"/>
        <v>0</v>
      </c>
      <c r="K206" s="146"/>
      <c r="L206" s="28"/>
      <c r="M206" s="147" t="s">
        <v>1</v>
      </c>
      <c r="N206" s="148" t="s">
        <v>38</v>
      </c>
      <c r="P206" s="149">
        <f t="shared" si="11"/>
        <v>0</v>
      </c>
      <c r="Q206" s="149">
        <v>0</v>
      </c>
      <c r="R206" s="149">
        <f t="shared" si="12"/>
        <v>0</v>
      </c>
      <c r="S206" s="149">
        <v>0</v>
      </c>
      <c r="T206" s="150">
        <f t="shared" si="13"/>
        <v>0</v>
      </c>
      <c r="AR206" s="151" t="s">
        <v>109</v>
      </c>
      <c r="AT206" s="151" t="s">
        <v>195</v>
      </c>
      <c r="AU206" s="151" t="s">
        <v>84</v>
      </c>
      <c r="AY206" s="13" t="s">
        <v>193</v>
      </c>
      <c r="BE206" s="152">
        <f t="shared" si="14"/>
        <v>0</v>
      </c>
      <c r="BF206" s="152">
        <f t="shared" si="15"/>
        <v>0</v>
      </c>
      <c r="BG206" s="152">
        <f t="shared" si="16"/>
        <v>0</v>
      </c>
      <c r="BH206" s="152">
        <f t="shared" si="17"/>
        <v>0</v>
      </c>
      <c r="BI206" s="152">
        <f t="shared" si="18"/>
        <v>0</v>
      </c>
      <c r="BJ206" s="13" t="s">
        <v>84</v>
      </c>
      <c r="BK206" s="152">
        <f t="shared" si="19"/>
        <v>0</v>
      </c>
      <c r="BL206" s="13" t="s">
        <v>109</v>
      </c>
      <c r="BM206" s="151" t="s">
        <v>1688</v>
      </c>
    </row>
    <row r="207" spans="2:65" s="1" customFormat="1" ht="24.25" customHeight="1">
      <c r="B207" s="138"/>
      <c r="C207" s="139" t="s">
        <v>539</v>
      </c>
      <c r="D207" s="139" t="s">
        <v>195</v>
      </c>
      <c r="E207" s="140" t="s">
        <v>1689</v>
      </c>
      <c r="F207" s="141" t="s">
        <v>1690</v>
      </c>
      <c r="G207" s="142" t="s">
        <v>257</v>
      </c>
      <c r="H207" s="143">
        <v>2417.5</v>
      </c>
      <c r="I207" s="144"/>
      <c r="J207" s="145">
        <f t="shared" si="10"/>
        <v>0</v>
      </c>
      <c r="K207" s="146"/>
      <c r="L207" s="28"/>
      <c r="M207" s="147" t="s">
        <v>1</v>
      </c>
      <c r="N207" s="148" t="s">
        <v>38</v>
      </c>
      <c r="P207" s="149">
        <f t="shared" si="11"/>
        <v>0</v>
      </c>
      <c r="Q207" s="149">
        <v>0</v>
      </c>
      <c r="R207" s="149">
        <f t="shared" si="12"/>
        <v>0</v>
      </c>
      <c r="S207" s="149">
        <v>0</v>
      </c>
      <c r="T207" s="150">
        <f t="shared" si="13"/>
        <v>0</v>
      </c>
      <c r="AR207" s="151" t="s">
        <v>109</v>
      </c>
      <c r="AT207" s="151" t="s">
        <v>195</v>
      </c>
      <c r="AU207" s="151" t="s">
        <v>84</v>
      </c>
      <c r="AY207" s="13" t="s">
        <v>193</v>
      </c>
      <c r="BE207" s="152">
        <f t="shared" si="14"/>
        <v>0</v>
      </c>
      <c r="BF207" s="152">
        <f t="shared" si="15"/>
        <v>0</v>
      </c>
      <c r="BG207" s="152">
        <f t="shared" si="16"/>
        <v>0</v>
      </c>
      <c r="BH207" s="152">
        <f t="shared" si="17"/>
        <v>0</v>
      </c>
      <c r="BI207" s="152">
        <f t="shared" si="18"/>
        <v>0</v>
      </c>
      <c r="BJ207" s="13" t="s">
        <v>84</v>
      </c>
      <c r="BK207" s="152">
        <f t="shared" si="19"/>
        <v>0</v>
      </c>
      <c r="BL207" s="13" t="s">
        <v>109</v>
      </c>
      <c r="BM207" s="151" t="s">
        <v>1691</v>
      </c>
    </row>
    <row r="208" spans="2:65" s="1" customFormat="1" ht="24.25" customHeight="1">
      <c r="B208" s="138"/>
      <c r="C208" s="139" t="s">
        <v>543</v>
      </c>
      <c r="D208" s="139" t="s">
        <v>195</v>
      </c>
      <c r="E208" s="140" t="s">
        <v>1692</v>
      </c>
      <c r="F208" s="141" t="s">
        <v>1693</v>
      </c>
      <c r="G208" s="142" t="s">
        <v>319</v>
      </c>
      <c r="H208" s="143">
        <v>2</v>
      </c>
      <c r="I208" s="144"/>
      <c r="J208" s="145">
        <f t="shared" si="10"/>
        <v>0</v>
      </c>
      <c r="K208" s="146"/>
      <c r="L208" s="28"/>
      <c r="M208" s="147" t="s">
        <v>1</v>
      </c>
      <c r="N208" s="148" t="s">
        <v>38</v>
      </c>
      <c r="P208" s="149">
        <f t="shared" si="11"/>
        <v>0</v>
      </c>
      <c r="Q208" s="149">
        <v>1.5820000000000001E-2</v>
      </c>
      <c r="R208" s="149">
        <f t="shared" si="12"/>
        <v>3.1640000000000001E-2</v>
      </c>
      <c r="S208" s="149">
        <v>0</v>
      </c>
      <c r="T208" s="150">
        <f t="shared" si="13"/>
        <v>0</v>
      </c>
      <c r="AR208" s="151" t="s">
        <v>109</v>
      </c>
      <c r="AT208" s="151" t="s">
        <v>195</v>
      </c>
      <c r="AU208" s="151" t="s">
        <v>84</v>
      </c>
      <c r="AY208" s="13" t="s">
        <v>193</v>
      </c>
      <c r="BE208" s="152">
        <f t="shared" si="14"/>
        <v>0</v>
      </c>
      <c r="BF208" s="152">
        <f t="shared" si="15"/>
        <v>0</v>
      </c>
      <c r="BG208" s="152">
        <f t="shared" si="16"/>
        <v>0</v>
      </c>
      <c r="BH208" s="152">
        <f t="shared" si="17"/>
        <v>0</v>
      </c>
      <c r="BI208" s="152">
        <f t="shared" si="18"/>
        <v>0</v>
      </c>
      <c r="BJ208" s="13" t="s">
        <v>84</v>
      </c>
      <c r="BK208" s="152">
        <f t="shared" si="19"/>
        <v>0</v>
      </c>
      <c r="BL208" s="13" t="s">
        <v>109</v>
      </c>
      <c r="BM208" s="151" t="s">
        <v>1694</v>
      </c>
    </row>
    <row r="209" spans="2:65" s="1" customFormat="1" ht="33" customHeight="1">
      <c r="B209" s="138"/>
      <c r="C209" s="139" t="s">
        <v>547</v>
      </c>
      <c r="D209" s="139" t="s">
        <v>195</v>
      </c>
      <c r="E209" s="140" t="s">
        <v>1695</v>
      </c>
      <c r="F209" s="141" t="s">
        <v>1696</v>
      </c>
      <c r="G209" s="142" t="s">
        <v>319</v>
      </c>
      <c r="H209" s="143">
        <v>1</v>
      </c>
      <c r="I209" s="144"/>
      <c r="J209" s="145">
        <f t="shared" si="10"/>
        <v>0</v>
      </c>
      <c r="K209" s="146"/>
      <c r="L209" s="28"/>
      <c r="M209" s="147" t="s">
        <v>1</v>
      </c>
      <c r="N209" s="148" t="s">
        <v>38</v>
      </c>
      <c r="P209" s="149">
        <f t="shared" si="11"/>
        <v>0</v>
      </c>
      <c r="Q209" s="149">
        <v>21.29768</v>
      </c>
      <c r="R209" s="149">
        <f t="shared" si="12"/>
        <v>21.29768</v>
      </c>
      <c r="S209" s="149">
        <v>0</v>
      </c>
      <c r="T209" s="150">
        <f t="shared" si="13"/>
        <v>0</v>
      </c>
      <c r="AR209" s="151" t="s">
        <v>109</v>
      </c>
      <c r="AT209" s="151" t="s">
        <v>195</v>
      </c>
      <c r="AU209" s="151" t="s">
        <v>84</v>
      </c>
      <c r="AY209" s="13" t="s">
        <v>193</v>
      </c>
      <c r="BE209" s="152">
        <f t="shared" si="14"/>
        <v>0</v>
      </c>
      <c r="BF209" s="152">
        <f t="shared" si="15"/>
        <v>0</v>
      </c>
      <c r="BG209" s="152">
        <f t="shared" si="16"/>
        <v>0</v>
      </c>
      <c r="BH209" s="152">
        <f t="shared" si="17"/>
        <v>0</v>
      </c>
      <c r="BI209" s="152">
        <f t="shared" si="18"/>
        <v>0</v>
      </c>
      <c r="BJ209" s="13" t="s">
        <v>84</v>
      </c>
      <c r="BK209" s="152">
        <f t="shared" si="19"/>
        <v>0</v>
      </c>
      <c r="BL209" s="13" t="s">
        <v>109</v>
      </c>
      <c r="BM209" s="151" t="s">
        <v>1697</v>
      </c>
    </row>
    <row r="210" spans="2:65" s="1" customFormat="1" ht="24.25" customHeight="1">
      <c r="B210" s="138"/>
      <c r="C210" s="153" t="s">
        <v>551</v>
      </c>
      <c r="D210" s="153" t="s">
        <v>236</v>
      </c>
      <c r="E210" s="154" t="s">
        <v>1698</v>
      </c>
      <c r="F210" s="155" t="s">
        <v>1699</v>
      </c>
      <c r="G210" s="156" t="s">
        <v>319</v>
      </c>
      <c r="H210" s="157">
        <v>12</v>
      </c>
      <c r="I210" s="158"/>
      <c r="J210" s="159">
        <f t="shared" si="10"/>
        <v>0</v>
      </c>
      <c r="K210" s="160"/>
      <c r="L210" s="161"/>
      <c r="M210" s="162" t="s">
        <v>1</v>
      </c>
      <c r="N210" s="163" t="s">
        <v>38</v>
      </c>
      <c r="P210" s="149">
        <f t="shared" si="11"/>
        <v>0</v>
      </c>
      <c r="Q210" s="149">
        <v>0.104</v>
      </c>
      <c r="R210" s="149">
        <f t="shared" si="12"/>
        <v>1.248</v>
      </c>
      <c r="S210" s="149">
        <v>0</v>
      </c>
      <c r="T210" s="150">
        <f t="shared" si="13"/>
        <v>0</v>
      </c>
      <c r="AR210" s="151" t="s">
        <v>163</v>
      </c>
      <c r="AT210" s="151" t="s">
        <v>236</v>
      </c>
      <c r="AU210" s="151" t="s">
        <v>84</v>
      </c>
      <c r="AY210" s="13" t="s">
        <v>193</v>
      </c>
      <c r="BE210" s="152">
        <f t="shared" si="14"/>
        <v>0</v>
      </c>
      <c r="BF210" s="152">
        <f t="shared" si="15"/>
        <v>0</v>
      </c>
      <c r="BG210" s="152">
        <f t="shared" si="16"/>
        <v>0</v>
      </c>
      <c r="BH210" s="152">
        <f t="shared" si="17"/>
        <v>0</v>
      </c>
      <c r="BI210" s="152">
        <f t="shared" si="18"/>
        <v>0</v>
      </c>
      <c r="BJ210" s="13" t="s">
        <v>84</v>
      </c>
      <c r="BK210" s="152">
        <f t="shared" si="19"/>
        <v>0</v>
      </c>
      <c r="BL210" s="13" t="s">
        <v>109</v>
      </c>
      <c r="BM210" s="151" t="s">
        <v>1700</v>
      </c>
    </row>
    <row r="211" spans="2:65" s="1" customFormat="1" ht="24.25" customHeight="1">
      <c r="B211" s="138"/>
      <c r="C211" s="153" t="s">
        <v>555</v>
      </c>
      <c r="D211" s="153" t="s">
        <v>236</v>
      </c>
      <c r="E211" s="154" t="s">
        <v>1701</v>
      </c>
      <c r="F211" s="155" t="s">
        <v>1702</v>
      </c>
      <c r="G211" s="156" t="s">
        <v>319</v>
      </c>
      <c r="H211" s="157">
        <v>4</v>
      </c>
      <c r="I211" s="158"/>
      <c r="J211" s="159">
        <f t="shared" si="10"/>
        <v>0</v>
      </c>
      <c r="K211" s="160"/>
      <c r="L211" s="161"/>
      <c r="M211" s="162" t="s">
        <v>1</v>
      </c>
      <c r="N211" s="163" t="s">
        <v>38</v>
      </c>
      <c r="P211" s="149">
        <f t="shared" si="11"/>
        <v>0</v>
      </c>
      <c r="Q211" s="149">
        <v>8.3000000000000004E-2</v>
      </c>
      <c r="R211" s="149">
        <f t="shared" si="12"/>
        <v>0.33200000000000002</v>
      </c>
      <c r="S211" s="149">
        <v>0</v>
      </c>
      <c r="T211" s="150">
        <f t="shared" si="13"/>
        <v>0</v>
      </c>
      <c r="AR211" s="151" t="s">
        <v>163</v>
      </c>
      <c r="AT211" s="151" t="s">
        <v>236</v>
      </c>
      <c r="AU211" s="151" t="s">
        <v>84</v>
      </c>
      <c r="AY211" s="13" t="s">
        <v>193</v>
      </c>
      <c r="BE211" s="152">
        <f t="shared" si="14"/>
        <v>0</v>
      </c>
      <c r="BF211" s="152">
        <f t="shared" si="15"/>
        <v>0</v>
      </c>
      <c r="BG211" s="152">
        <f t="shared" si="16"/>
        <v>0</v>
      </c>
      <c r="BH211" s="152">
        <f t="shared" si="17"/>
        <v>0</v>
      </c>
      <c r="BI211" s="152">
        <f t="shared" si="18"/>
        <v>0</v>
      </c>
      <c r="BJ211" s="13" t="s">
        <v>84</v>
      </c>
      <c r="BK211" s="152">
        <f t="shared" si="19"/>
        <v>0</v>
      </c>
      <c r="BL211" s="13" t="s">
        <v>109</v>
      </c>
      <c r="BM211" s="151" t="s">
        <v>1703</v>
      </c>
    </row>
    <row r="212" spans="2:65" s="1" customFormat="1" ht="24.25" customHeight="1">
      <c r="B212" s="138"/>
      <c r="C212" s="139" t="s">
        <v>562</v>
      </c>
      <c r="D212" s="139" t="s">
        <v>195</v>
      </c>
      <c r="E212" s="140" t="s">
        <v>1704</v>
      </c>
      <c r="F212" s="141" t="s">
        <v>1705</v>
      </c>
      <c r="G212" s="142" t="s">
        <v>198</v>
      </c>
      <c r="H212" s="143">
        <v>11.157999999999999</v>
      </c>
      <c r="I212" s="144"/>
      <c r="J212" s="145">
        <f t="shared" si="10"/>
        <v>0</v>
      </c>
      <c r="K212" s="146"/>
      <c r="L212" s="28"/>
      <c r="M212" s="147" t="s">
        <v>1</v>
      </c>
      <c r="N212" s="148" t="s">
        <v>38</v>
      </c>
      <c r="P212" s="149">
        <f t="shared" si="11"/>
        <v>0</v>
      </c>
      <c r="Q212" s="149">
        <v>2.2797000000000001</v>
      </c>
      <c r="R212" s="149">
        <f t="shared" si="12"/>
        <v>25.4368926</v>
      </c>
      <c r="S212" s="149">
        <v>0</v>
      </c>
      <c r="T212" s="150">
        <f t="shared" si="13"/>
        <v>0</v>
      </c>
      <c r="AR212" s="151" t="s">
        <v>109</v>
      </c>
      <c r="AT212" s="151" t="s">
        <v>195</v>
      </c>
      <c r="AU212" s="151" t="s">
        <v>84</v>
      </c>
      <c r="AY212" s="13" t="s">
        <v>193</v>
      </c>
      <c r="BE212" s="152">
        <f t="shared" si="14"/>
        <v>0</v>
      </c>
      <c r="BF212" s="152">
        <f t="shared" si="15"/>
        <v>0</v>
      </c>
      <c r="BG212" s="152">
        <f t="shared" si="16"/>
        <v>0</v>
      </c>
      <c r="BH212" s="152">
        <f t="shared" si="17"/>
        <v>0</v>
      </c>
      <c r="BI212" s="152">
        <f t="shared" si="18"/>
        <v>0</v>
      </c>
      <c r="BJ212" s="13" t="s">
        <v>84</v>
      </c>
      <c r="BK212" s="152">
        <f t="shared" si="19"/>
        <v>0</v>
      </c>
      <c r="BL212" s="13" t="s">
        <v>109</v>
      </c>
      <c r="BM212" s="151" t="s">
        <v>1706</v>
      </c>
    </row>
    <row r="213" spans="2:65" s="1" customFormat="1" ht="24.25" customHeight="1">
      <c r="B213" s="138"/>
      <c r="C213" s="139" t="s">
        <v>566</v>
      </c>
      <c r="D213" s="139" t="s">
        <v>195</v>
      </c>
      <c r="E213" s="140" t="s">
        <v>1707</v>
      </c>
      <c r="F213" s="141" t="s">
        <v>1708</v>
      </c>
      <c r="G213" s="142" t="s">
        <v>234</v>
      </c>
      <c r="H213" s="143">
        <v>26.684999999999999</v>
      </c>
      <c r="I213" s="144"/>
      <c r="J213" s="145">
        <f t="shared" si="10"/>
        <v>0</v>
      </c>
      <c r="K213" s="146"/>
      <c r="L213" s="28"/>
      <c r="M213" s="147" t="s">
        <v>1</v>
      </c>
      <c r="N213" s="148" t="s">
        <v>38</v>
      </c>
      <c r="P213" s="149">
        <f t="shared" si="11"/>
        <v>0</v>
      </c>
      <c r="Q213" s="149">
        <v>4.6600000000000001E-3</v>
      </c>
      <c r="R213" s="149">
        <f t="shared" si="12"/>
        <v>0.12435209999999999</v>
      </c>
      <c r="S213" s="149">
        <v>0</v>
      </c>
      <c r="T213" s="150">
        <f t="shared" si="13"/>
        <v>0</v>
      </c>
      <c r="AR213" s="151" t="s">
        <v>109</v>
      </c>
      <c r="AT213" s="151" t="s">
        <v>195</v>
      </c>
      <c r="AU213" s="151" t="s">
        <v>84</v>
      </c>
      <c r="AY213" s="13" t="s">
        <v>193</v>
      </c>
      <c r="BE213" s="152">
        <f t="shared" si="14"/>
        <v>0</v>
      </c>
      <c r="BF213" s="152">
        <f t="shared" si="15"/>
        <v>0</v>
      </c>
      <c r="BG213" s="152">
        <f t="shared" si="16"/>
        <v>0</v>
      </c>
      <c r="BH213" s="152">
        <f t="shared" si="17"/>
        <v>0</v>
      </c>
      <c r="BI213" s="152">
        <f t="shared" si="18"/>
        <v>0</v>
      </c>
      <c r="BJ213" s="13" t="s">
        <v>84</v>
      </c>
      <c r="BK213" s="152">
        <f t="shared" si="19"/>
        <v>0</v>
      </c>
      <c r="BL213" s="13" t="s">
        <v>109</v>
      </c>
      <c r="BM213" s="151" t="s">
        <v>1709</v>
      </c>
    </row>
    <row r="214" spans="2:65" s="1" customFormat="1" ht="21.75" customHeight="1">
      <c r="B214" s="138"/>
      <c r="C214" s="139" t="s">
        <v>572</v>
      </c>
      <c r="D214" s="139" t="s">
        <v>195</v>
      </c>
      <c r="E214" s="140" t="s">
        <v>1710</v>
      </c>
      <c r="F214" s="141" t="s">
        <v>1711</v>
      </c>
      <c r="G214" s="142" t="s">
        <v>296</v>
      </c>
      <c r="H214" s="143">
        <v>0.23400000000000001</v>
      </c>
      <c r="I214" s="144"/>
      <c r="J214" s="145">
        <f t="shared" si="10"/>
        <v>0</v>
      </c>
      <c r="K214" s="146"/>
      <c r="L214" s="28"/>
      <c r="M214" s="147" t="s">
        <v>1</v>
      </c>
      <c r="N214" s="148" t="s">
        <v>38</v>
      </c>
      <c r="P214" s="149">
        <f t="shared" si="11"/>
        <v>0</v>
      </c>
      <c r="Q214" s="149">
        <v>1.20296</v>
      </c>
      <c r="R214" s="149">
        <f t="shared" si="12"/>
        <v>0.28149264000000002</v>
      </c>
      <c r="S214" s="149">
        <v>0</v>
      </c>
      <c r="T214" s="150">
        <f t="shared" si="13"/>
        <v>0</v>
      </c>
      <c r="AR214" s="151" t="s">
        <v>109</v>
      </c>
      <c r="AT214" s="151" t="s">
        <v>195</v>
      </c>
      <c r="AU214" s="151" t="s">
        <v>84</v>
      </c>
      <c r="AY214" s="13" t="s">
        <v>193</v>
      </c>
      <c r="BE214" s="152">
        <f t="shared" si="14"/>
        <v>0</v>
      </c>
      <c r="BF214" s="152">
        <f t="shared" si="15"/>
        <v>0</v>
      </c>
      <c r="BG214" s="152">
        <f t="shared" si="16"/>
        <v>0</v>
      </c>
      <c r="BH214" s="152">
        <f t="shared" si="17"/>
        <v>0</v>
      </c>
      <c r="BI214" s="152">
        <f t="shared" si="18"/>
        <v>0</v>
      </c>
      <c r="BJ214" s="13" t="s">
        <v>84</v>
      </c>
      <c r="BK214" s="152">
        <f t="shared" si="19"/>
        <v>0</v>
      </c>
      <c r="BL214" s="13" t="s">
        <v>109</v>
      </c>
      <c r="BM214" s="151" t="s">
        <v>1712</v>
      </c>
    </row>
    <row r="215" spans="2:65" s="1" customFormat="1" ht="24.25" customHeight="1">
      <c r="B215" s="138"/>
      <c r="C215" s="139" t="s">
        <v>576</v>
      </c>
      <c r="D215" s="139" t="s">
        <v>195</v>
      </c>
      <c r="E215" s="140" t="s">
        <v>1713</v>
      </c>
      <c r="F215" s="141" t="s">
        <v>1714</v>
      </c>
      <c r="G215" s="142" t="s">
        <v>319</v>
      </c>
      <c r="H215" s="143">
        <v>3</v>
      </c>
      <c r="I215" s="144"/>
      <c r="J215" s="145">
        <f t="shared" si="10"/>
        <v>0</v>
      </c>
      <c r="K215" s="146"/>
      <c r="L215" s="28"/>
      <c r="M215" s="147" t="s">
        <v>1</v>
      </c>
      <c r="N215" s="148" t="s">
        <v>38</v>
      </c>
      <c r="P215" s="149">
        <f t="shared" si="11"/>
        <v>0</v>
      </c>
      <c r="Q215" s="149">
        <v>6.3E-3</v>
      </c>
      <c r="R215" s="149">
        <f t="shared" si="12"/>
        <v>1.89E-2</v>
      </c>
      <c r="S215" s="149">
        <v>0</v>
      </c>
      <c r="T215" s="150">
        <f t="shared" si="13"/>
        <v>0</v>
      </c>
      <c r="AR215" s="151" t="s">
        <v>109</v>
      </c>
      <c r="AT215" s="151" t="s">
        <v>195</v>
      </c>
      <c r="AU215" s="151" t="s">
        <v>84</v>
      </c>
      <c r="AY215" s="13" t="s">
        <v>193</v>
      </c>
      <c r="BE215" s="152">
        <f t="shared" si="14"/>
        <v>0</v>
      </c>
      <c r="BF215" s="152">
        <f t="shared" si="15"/>
        <v>0</v>
      </c>
      <c r="BG215" s="152">
        <f t="shared" si="16"/>
        <v>0</v>
      </c>
      <c r="BH215" s="152">
        <f t="shared" si="17"/>
        <v>0</v>
      </c>
      <c r="BI215" s="152">
        <f t="shared" si="18"/>
        <v>0</v>
      </c>
      <c r="BJ215" s="13" t="s">
        <v>84</v>
      </c>
      <c r="BK215" s="152">
        <f t="shared" si="19"/>
        <v>0</v>
      </c>
      <c r="BL215" s="13" t="s">
        <v>109</v>
      </c>
      <c r="BM215" s="151" t="s">
        <v>1715</v>
      </c>
    </row>
    <row r="216" spans="2:65" s="1" customFormat="1" ht="24.25" customHeight="1">
      <c r="B216" s="138"/>
      <c r="C216" s="153" t="s">
        <v>580</v>
      </c>
      <c r="D216" s="153" t="s">
        <v>236</v>
      </c>
      <c r="E216" s="154" t="s">
        <v>1716</v>
      </c>
      <c r="F216" s="234" t="s">
        <v>3588</v>
      </c>
      <c r="G216" s="156" t="s">
        <v>319</v>
      </c>
      <c r="H216" s="157">
        <v>1</v>
      </c>
      <c r="I216" s="158"/>
      <c r="J216" s="159">
        <f t="shared" si="10"/>
        <v>0</v>
      </c>
      <c r="K216" s="160"/>
      <c r="L216" s="161"/>
      <c r="M216" s="162" t="s">
        <v>1</v>
      </c>
      <c r="N216" s="163" t="s">
        <v>38</v>
      </c>
      <c r="P216" s="149">
        <f t="shared" si="11"/>
        <v>0</v>
      </c>
      <c r="Q216" s="149">
        <v>7.3999999999999996E-2</v>
      </c>
      <c r="R216" s="149">
        <f t="shared" si="12"/>
        <v>7.3999999999999996E-2</v>
      </c>
      <c r="S216" s="149">
        <v>0</v>
      </c>
      <c r="T216" s="150">
        <f t="shared" si="13"/>
        <v>0</v>
      </c>
      <c r="AR216" s="151" t="s">
        <v>163</v>
      </c>
      <c r="AT216" s="151" t="s">
        <v>236</v>
      </c>
      <c r="AU216" s="151" t="s">
        <v>84</v>
      </c>
      <c r="AY216" s="13" t="s">
        <v>193</v>
      </c>
      <c r="BE216" s="152">
        <f t="shared" si="14"/>
        <v>0</v>
      </c>
      <c r="BF216" s="152">
        <f t="shared" si="15"/>
        <v>0</v>
      </c>
      <c r="BG216" s="152">
        <f t="shared" si="16"/>
        <v>0</v>
      </c>
      <c r="BH216" s="152">
        <f t="shared" si="17"/>
        <v>0</v>
      </c>
      <c r="BI216" s="152">
        <f t="shared" si="18"/>
        <v>0</v>
      </c>
      <c r="BJ216" s="13" t="s">
        <v>84</v>
      </c>
      <c r="BK216" s="152">
        <f t="shared" si="19"/>
        <v>0</v>
      </c>
      <c r="BL216" s="13" t="s">
        <v>109</v>
      </c>
      <c r="BM216" s="151" t="s">
        <v>1717</v>
      </c>
    </row>
    <row r="217" spans="2:65" s="1" customFormat="1" ht="16.5" customHeight="1">
      <c r="B217" s="138"/>
      <c r="C217" s="139" t="s">
        <v>586</v>
      </c>
      <c r="D217" s="139" t="s">
        <v>195</v>
      </c>
      <c r="E217" s="140" t="s">
        <v>1718</v>
      </c>
      <c r="F217" s="141" t="s">
        <v>1719</v>
      </c>
      <c r="G217" s="142" t="s">
        <v>319</v>
      </c>
      <c r="H217" s="143">
        <v>2</v>
      </c>
      <c r="I217" s="144"/>
      <c r="J217" s="145">
        <f t="shared" si="10"/>
        <v>0</v>
      </c>
      <c r="K217" s="146"/>
      <c r="L217" s="28"/>
      <c r="M217" s="147" t="s">
        <v>1</v>
      </c>
      <c r="N217" s="148" t="s">
        <v>38</v>
      </c>
      <c r="P217" s="149">
        <f t="shared" si="11"/>
        <v>0</v>
      </c>
      <c r="Q217" s="149">
        <v>0.10419</v>
      </c>
      <c r="R217" s="149">
        <f t="shared" si="12"/>
        <v>0.20838000000000001</v>
      </c>
      <c r="S217" s="149">
        <v>0</v>
      </c>
      <c r="T217" s="150">
        <f t="shared" si="13"/>
        <v>0</v>
      </c>
      <c r="AR217" s="151" t="s">
        <v>109</v>
      </c>
      <c r="AT217" s="151" t="s">
        <v>195</v>
      </c>
      <c r="AU217" s="151" t="s">
        <v>84</v>
      </c>
      <c r="AY217" s="13" t="s">
        <v>193</v>
      </c>
      <c r="BE217" s="152">
        <f t="shared" si="14"/>
        <v>0</v>
      </c>
      <c r="BF217" s="152">
        <f t="shared" si="15"/>
        <v>0</v>
      </c>
      <c r="BG217" s="152">
        <f t="shared" si="16"/>
        <v>0</v>
      </c>
      <c r="BH217" s="152">
        <f t="shared" si="17"/>
        <v>0</v>
      </c>
      <c r="BI217" s="152">
        <f t="shared" si="18"/>
        <v>0</v>
      </c>
      <c r="BJ217" s="13" t="s">
        <v>84</v>
      </c>
      <c r="BK217" s="152">
        <f t="shared" si="19"/>
        <v>0</v>
      </c>
      <c r="BL217" s="13" t="s">
        <v>109</v>
      </c>
      <c r="BM217" s="151" t="s">
        <v>1720</v>
      </c>
    </row>
    <row r="218" spans="2:65" s="1" customFormat="1" ht="16.5" customHeight="1">
      <c r="B218" s="138"/>
      <c r="C218" s="153" t="s">
        <v>590</v>
      </c>
      <c r="D218" s="153" t="s">
        <v>236</v>
      </c>
      <c r="E218" s="154" t="s">
        <v>1721</v>
      </c>
      <c r="F218" s="155" t="s">
        <v>1722</v>
      </c>
      <c r="G218" s="156" t="s">
        <v>319</v>
      </c>
      <c r="H218" s="157">
        <v>2</v>
      </c>
      <c r="I218" s="158"/>
      <c r="J218" s="159">
        <f t="shared" si="10"/>
        <v>0</v>
      </c>
      <c r="K218" s="160"/>
      <c r="L218" s="161"/>
      <c r="M218" s="162" t="s">
        <v>1</v>
      </c>
      <c r="N218" s="163" t="s">
        <v>38</v>
      </c>
      <c r="P218" s="149">
        <f t="shared" si="11"/>
        <v>0</v>
      </c>
      <c r="Q218" s="149">
        <v>1.6E-2</v>
      </c>
      <c r="R218" s="149">
        <f t="shared" si="12"/>
        <v>3.2000000000000001E-2</v>
      </c>
      <c r="S218" s="149">
        <v>0</v>
      </c>
      <c r="T218" s="150">
        <f t="shared" si="13"/>
        <v>0</v>
      </c>
      <c r="AR218" s="151" t="s">
        <v>163</v>
      </c>
      <c r="AT218" s="151" t="s">
        <v>236</v>
      </c>
      <c r="AU218" s="151" t="s">
        <v>84</v>
      </c>
      <c r="AY218" s="13" t="s">
        <v>193</v>
      </c>
      <c r="BE218" s="152">
        <f t="shared" si="14"/>
        <v>0</v>
      </c>
      <c r="BF218" s="152">
        <f t="shared" si="15"/>
        <v>0</v>
      </c>
      <c r="BG218" s="152">
        <f t="shared" si="16"/>
        <v>0</v>
      </c>
      <c r="BH218" s="152">
        <f t="shared" si="17"/>
        <v>0</v>
      </c>
      <c r="BI218" s="152">
        <f t="shared" si="18"/>
        <v>0</v>
      </c>
      <c r="BJ218" s="13" t="s">
        <v>84</v>
      </c>
      <c r="BK218" s="152">
        <f t="shared" si="19"/>
        <v>0</v>
      </c>
      <c r="BL218" s="13" t="s">
        <v>109</v>
      </c>
      <c r="BM218" s="151" t="s">
        <v>1723</v>
      </c>
    </row>
    <row r="219" spans="2:65" s="1" customFormat="1" ht="16.5" customHeight="1">
      <c r="B219" s="138"/>
      <c r="C219" s="139" t="s">
        <v>594</v>
      </c>
      <c r="D219" s="139" t="s">
        <v>195</v>
      </c>
      <c r="E219" s="140" t="s">
        <v>1724</v>
      </c>
      <c r="F219" s="141" t="s">
        <v>1725</v>
      </c>
      <c r="G219" s="142" t="s">
        <v>319</v>
      </c>
      <c r="H219" s="143">
        <v>1</v>
      </c>
      <c r="I219" s="144"/>
      <c r="J219" s="145">
        <f t="shared" si="10"/>
        <v>0</v>
      </c>
      <c r="K219" s="146"/>
      <c r="L219" s="28"/>
      <c r="M219" s="147" t="s">
        <v>1</v>
      </c>
      <c r="N219" s="148" t="s">
        <v>38</v>
      </c>
      <c r="P219" s="149">
        <f t="shared" si="11"/>
        <v>0</v>
      </c>
      <c r="Q219" s="149">
        <v>0.27825</v>
      </c>
      <c r="R219" s="149">
        <f t="shared" si="12"/>
        <v>0.27825</v>
      </c>
      <c r="S219" s="149">
        <v>0</v>
      </c>
      <c r="T219" s="150">
        <f t="shared" si="13"/>
        <v>0</v>
      </c>
      <c r="AR219" s="151" t="s">
        <v>109</v>
      </c>
      <c r="AT219" s="151" t="s">
        <v>195</v>
      </c>
      <c r="AU219" s="151" t="s">
        <v>84</v>
      </c>
      <c r="AY219" s="13" t="s">
        <v>193</v>
      </c>
      <c r="BE219" s="152">
        <f t="shared" si="14"/>
        <v>0</v>
      </c>
      <c r="BF219" s="152">
        <f t="shared" si="15"/>
        <v>0</v>
      </c>
      <c r="BG219" s="152">
        <f t="shared" si="16"/>
        <v>0</v>
      </c>
      <c r="BH219" s="152">
        <f t="shared" si="17"/>
        <v>0</v>
      </c>
      <c r="BI219" s="152">
        <f t="shared" si="18"/>
        <v>0</v>
      </c>
      <c r="BJ219" s="13" t="s">
        <v>84</v>
      </c>
      <c r="BK219" s="152">
        <f t="shared" si="19"/>
        <v>0</v>
      </c>
      <c r="BL219" s="13" t="s">
        <v>109</v>
      </c>
      <c r="BM219" s="151" t="s">
        <v>1726</v>
      </c>
    </row>
    <row r="220" spans="2:65" s="1" customFormat="1" ht="24.25" customHeight="1">
      <c r="B220" s="138"/>
      <c r="C220" s="153" t="s">
        <v>598</v>
      </c>
      <c r="D220" s="153" t="s">
        <v>236</v>
      </c>
      <c r="E220" s="154" t="s">
        <v>1727</v>
      </c>
      <c r="F220" s="155" t="s">
        <v>1728</v>
      </c>
      <c r="G220" s="156" t="s">
        <v>319</v>
      </c>
      <c r="H220" s="157">
        <v>1</v>
      </c>
      <c r="I220" s="158"/>
      <c r="J220" s="159">
        <f t="shared" si="10"/>
        <v>0</v>
      </c>
      <c r="K220" s="160"/>
      <c r="L220" s="161"/>
      <c r="M220" s="162" t="s">
        <v>1</v>
      </c>
      <c r="N220" s="163" t="s">
        <v>38</v>
      </c>
      <c r="P220" s="149">
        <f t="shared" si="11"/>
        <v>0</v>
      </c>
      <c r="Q220" s="149">
        <v>3.2000000000000001E-2</v>
      </c>
      <c r="R220" s="149">
        <f t="shared" si="12"/>
        <v>3.2000000000000001E-2</v>
      </c>
      <c r="S220" s="149">
        <v>0</v>
      </c>
      <c r="T220" s="150">
        <f t="shared" si="13"/>
        <v>0</v>
      </c>
      <c r="AR220" s="151" t="s">
        <v>163</v>
      </c>
      <c r="AT220" s="151" t="s">
        <v>236</v>
      </c>
      <c r="AU220" s="151" t="s">
        <v>84</v>
      </c>
      <c r="AY220" s="13" t="s">
        <v>193</v>
      </c>
      <c r="BE220" s="152">
        <f t="shared" si="14"/>
        <v>0</v>
      </c>
      <c r="BF220" s="152">
        <f t="shared" si="15"/>
        <v>0</v>
      </c>
      <c r="BG220" s="152">
        <f t="shared" si="16"/>
        <v>0</v>
      </c>
      <c r="BH220" s="152">
        <f t="shared" si="17"/>
        <v>0</v>
      </c>
      <c r="BI220" s="152">
        <f t="shared" si="18"/>
        <v>0</v>
      </c>
      <c r="BJ220" s="13" t="s">
        <v>84</v>
      </c>
      <c r="BK220" s="152">
        <f t="shared" si="19"/>
        <v>0</v>
      </c>
      <c r="BL220" s="13" t="s">
        <v>109</v>
      </c>
      <c r="BM220" s="151" t="s">
        <v>1729</v>
      </c>
    </row>
    <row r="221" spans="2:65" s="1" customFormat="1" ht="33" customHeight="1">
      <c r="B221" s="138"/>
      <c r="C221" s="139" t="s">
        <v>602</v>
      </c>
      <c r="D221" s="139" t="s">
        <v>195</v>
      </c>
      <c r="E221" s="140" t="s">
        <v>1730</v>
      </c>
      <c r="F221" s="141" t="s">
        <v>1731</v>
      </c>
      <c r="G221" s="142" t="s">
        <v>319</v>
      </c>
      <c r="H221" s="143">
        <v>10</v>
      </c>
      <c r="I221" s="144"/>
      <c r="J221" s="145">
        <f t="shared" si="10"/>
        <v>0</v>
      </c>
      <c r="K221" s="146"/>
      <c r="L221" s="28"/>
      <c r="M221" s="147" t="s">
        <v>1</v>
      </c>
      <c r="N221" s="148" t="s">
        <v>38</v>
      </c>
      <c r="P221" s="149">
        <f t="shared" si="11"/>
        <v>0</v>
      </c>
      <c r="Q221" s="149">
        <v>2.4000000000000001E-4</v>
      </c>
      <c r="R221" s="149">
        <f t="shared" si="12"/>
        <v>2.4000000000000002E-3</v>
      </c>
      <c r="S221" s="149">
        <v>0</v>
      </c>
      <c r="T221" s="150">
        <f t="shared" si="13"/>
        <v>0</v>
      </c>
      <c r="AR221" s="151" t="s">
        <v>109</v>
      </c>
      <c r="AT221" s="151" t="s">
        <v>195</v>
      </c>
      <c r="AU221" s="151" t="s">
        <v>84</v>
      </c>
      <c r="AY221" s="13" t="s">
        <v>193</v>
      </c>
      <c r="BE221" s="152">
        <f t="shared" si="14"/>
        <v>0</v>
      </c>
      <c r="BF221" s="152">
        <f t="shared" si="15"/>
        <v>0</v>
      </c>
      <c r="BG221" s="152">
        <f t="shared" si="16"/>
        <v>0</v>
      </c>
      <c r="BH221" s="152">
        <f t="shared" si="17"/>
        <v>0</v>
      </c>
      <c r="BI221" s="152">
        <f t="shared" si="18"/>
        <v>0</v>
      </c>
      <c r="BJ221" s="13" t="s">
        <v>84</v>
      </c>
      <c r="BK221" s="152">
        <f t="shared" si="19"/>
        <v>0</v>
      </c>
      <c r="BL221" s="13" t="s">
        <v>109</v>
      </c>
      <c r="BM221" s="151" t="s">
        <v>1732</v>
      </c>
    </row>
    <row r="222" spans="2:65" s="1" customFormat="1" ht="37.75" customHeight="1">
      <c r="B222" s="138"/>
      <c r="C222" s="153" t="s">
        <v>606</v>
      </c>
      <c r="D222" s="153" t="s">
        <v>236</v>
      </c>
      <c r="E222" s="154" t="s">
        <v>1733</v>
      </c>
      <c r="F222" s="155" t="s">
        <v>1734</v>
      </c>
      <c r="G222" s="156" t="s">
        <v>319</v>
      </c>
      <c r="H222" s="157">
        <v>10</v>
      </c>
      <c r="I222" s="158"/>
      <c r="J222" s="159">
        <f t="shared" si="10"/>
        <v>0</v>
      </c>
      <c r="K222" s="160"/>
      <c r="L222" s="161"/>
      <c r="M222" s="162" t="s">
        <v>1</v>
      </c>
      <c r="N222" s="163" t="s">
        <v>38</v>
      </c>
      <c r="P222" s="149">
        <f t="shared" si="11"/>
        <v>0</v>
      </c>
      <c r="Q222" s="149">
        <v>7.0000000000000001E-3</v>
      </c>
      <c r="R222" s="149">
        <f t="shared" si="12"/>
        <v>7.0000000000000007E-2</v>
      </c>
      <c r="S222" s="149">
        <v>0</v>
      </c>
      <c r="T222" s="150">
        <f t="shared" si="13"/>
        <v>0</v>
      </c>
      <c r="AR222" s="151" t="s">
        <v>163</v>
      </c>
      <c r="AT222" s="151" t="s">
        <v>236</v>
      </c>
      <c r="AU222" s="151" t="s">
        <v>84</v>
      </c>
      <c r="AY222" s="13" t="s">
        <v>193</v>
      </c>
      <c r="BE222" s="152">
        <f t="shared" si="14"/>
        <v>0</v>
      </c>
      <c r="BF222" s="152">
        <f t="shared" si="15"/>
        <v>0</v>
      </c>
      <c r="BG222" s="152">
        <f t="shared" si="16"/>
        <v>0</v>
      </c>
      <c r="BH222" s="152">
        <f t="shared" si="17"/>
        <v>0</v>
      </c>
      <c r="BI222" s="152">
        <f t="shared" si="18"/>
        <v>0</v>
      </c>
      <c r="BJ222" s="13" t="s">
        <v>84</v>
      </c>
      <c r="BK222" s="152">
        <f t="shared" si="19"/>
        <v>0</v>
      </c>
      <c r="BL222" s="13" t="s">
        <v>109</v>
      </c>
      <c r="BM222" s="151" t="s">
        <v>1735</v>
      </c>
    </row>
    <row r="223" spans="2:65" s="1" customFormat="1" ht="24.25" customHeight="1">
      <c r="B223" s="138"/>
      <c r="C223" s="153" t="s">
        <v>831</v>
      </c>
      <c r="D223" s="153" t="s">
        <v>236</v>
      </c>
      <c r="E223" s="154" t="s">
        <v>1736</v>
      </c>
      <c r="F223" s="155" t="s">
        <v>1737</v>
      </c>
      <c r="G223" s="156" t="s">
        <v>319</v>
      </c>
      <c r="H223" s="157">
        <v>10</v>
      </c>
      <c r="I223" s="158"/>
      <c r="J223" s="159">
        <f t="shared" si="10"/>
        <v>0</v>
      </c>
      <c r="K223" s="160"/>
      <c r="L223" s="161"/>
      <c r="M223" s="162" t="s">
        <v>1</v>
      </c>
      <c r="N223" s="163" t="s">
        <v>38</v>
      </c>
      <c r="P223" s="149">
        <f t="shared" si="11"/>
        <v>0</v>
      </c>
      <c r="Q223" s="149">
        <v>6.3E-3</v>
      </c>
      <c r="R223" s="149">
        <f t="shared" si="12"/>
        <v>6.3E-2</v>
      </c>
      <c r="S223" s="149">
        <v>0</v>
      </c>
      <c r="T223" s="150">
        <f t="shared" si="13"/>
        <v>0</v>
      </c>
      <c r="AR223" s="151" t="s">
        <v>163</v>
      </c>
      <c r="AT223" s="151" t="s">
        <v>236</v>
      </c>
      <c r="AU223" s="151" t="s">
        <v>84</v>
      </c>
      <c r="AY223" s="13" t="s">
        <v>193</v>
      </c>
      <c r="BE223" s="152">
        <f t="shared" si="14"/>
        <v>0</v>
      </c>
      <c r="BF223" s="152">
        <f t="shared" si="15"/>
        <v>0</v>
      </c>
      <c r="BG223" s="152">
        <f t="shared" si="16"/>
        <v>0</v>
      </c>
      <c r="BH223" s="152">
        <f t="shared" si="17"/>
        <v>0</v>
      </c>
      <c r="BI223" s="152">
        <f t="shared" si="18"/>
        <v>0</v>
      </c>
      <c r="BJ223" s="13" t="s">
        <v>84</v>
      </c>
      <c r="BK223" s="152">
        <f t="shared" si="19"/>
        <v>0</v>
      </c>
      <c r="BL223" s="13" t="s">
        <v>109</v>
      </c>
      <c r="BM223" s="151" t="s">
        <v>1738</v>
      </c>
    </row>
    <row r="224" spans="2:65" s="1" customFormat="1" ht="16.5" customHeight="1">
      <c r="B224" s="138"/>
      <c r="C224" s="139" t="s">
        <v>835</v>
      </c>
      <c r="D224" s="139" t="s">
        <v>195</v>
      </c>
      <c r="E224" s="140" t="s">
        <v>1739</v>
      </c>
      <c r="F224" s="141" t="s">
        <v>1740</v>
      </c>
      <c r="G224" s="142" t="s">
        <v>257</v>
      </c>
      <c r="H224" s="143">
        <v>2450</v>
      </c>
      <c r="I224" s="144"/>
      <c r="J224" s="145">
        <f t="shared" si="10"/>
        <v>0</v>
      </c>
      <c r="K224" s="146"/>
      <c r="L224" s="28"/>
      <c r="M224" s="147" t="s">
        <v>1</v>
      </c>
      <c r="N224" s="148" t="s">
        <v>38</v>
      </c>
      <c r="P224" s="149">
        <f t="shared" si="11"/>
        <v>0</v>
      </c>
      <c r="Q224" s="149">
        <v>9.0000000000000006E-5</v>
      </c>
      <c r="R224" s="149">
        <f t="shared" si="12"/>
        <v>0.2205</v>
      </c>
      <c r="S224" s="149">
        <v>0</v>
      </c>
      <c r="T224" s="150">
        <f t="shared" si="13"/>
        <v>0</v>
      </c>
      <c r="AR224" s="151" t="s">
        <v>109</v>
      </c>
      <c r="AT224" s="151" t="s">
        <v>195</v>
      </c>
      <c r="AU224" s="151" t="s">
        <v>84</v>
      </c>
      <c r="AY224" s="13" t="s">
        <v>193</v>
      </c>
      <c r="BE224" s="152">
        <f t="shared" si="14"/>
        <v>0</v>
      </c>
      <c r="BF224" s="152">
        <f t="shared" si="15"/>
        <v>0</v>
      </c>
      <c r="BG224" s="152">
        <f t="shared" si="16"/>
        <v>0</v>
      </c>
      <c r="BH224" s="152">
        <f t="shared" si="17"/>
        <v>0</v>
      </c>
      <c r="BI224" s="152">
        <f t="shared" si="18"/>
        <v>0</v>
      </c>
      <c r="BJ224" s="13" t="s">
        <v>84</v>
      </c>
      <c r="BK224" s="152">
        <f t="shared" si="19"/>
        <v>0</v>
      </c>
      <c r="BL224" s="13" t="s">
        <v>109</v>
      </c>
      <c r="BM224" s="151" t="s">
        <v>1741</v>
      </c>
    </row>
    <row r="225" spans="2:65" s="11" customFormat="1" ht="22.75" customHeight="1">
      <c r="B225" s="126"/>
      <c r="D225" s="127" t="s">
        <v>71</v>
      </c>
      <c r="E225" s="136" t="s">
        <v>221</v>
      </c>
      <c r="F225" s="136" t="s">
        <v>456</v>
      </c>
      <c r="I225" s="129"/>
      <c r="J225" s="137">
        <f>BK225</f>
        <v>0</v>
      </c>
      <c r="L225" s="126"/>
      <c r="M225" s="131"/>
      <c r="P225" s="132">
        <f>SUM(P226:P230)</f>
        <v>0</v>
      </c>
      <c r="R225" s="132">
        <f>SUM(R226:R230)</f>
        <v>0</v>
      </c>
      <c r="T225" s="133">
        <f>SUM(T226:T230)</f>
        <v>0</v>
      </c>
      <c r="AR225" s="127" t="s">
        <v>76</v>
      </c>
      <c r="AT225" s="134" t="s">
        <v>71</v>
      </c>
      <c r="AU225" s="134" t="s">
        <v>76</v>
      </c>
      <c r="AY225" s="127" t="s">
        <v>193</v>
      </c>
      <c r="BK225" s="135">
        <f>SUM(BK226:BK230)</f>
        <v>0</v>
      </c>
    </row>
    <row r="226" spans="2:65" s="1" customFormat="1" ht="24.25" customHeight="1">
      <c r="B226" s="138"/>
      <c r="C226" s="139" t="s">
        <v>839</v>
      </c>
      <c r="D226" s="139" t="s">
        <v>195</v>
      </c>
      <c r="E226" s="140" t="s">
        <v>1742</v>
      </c>
      <c r="F226" s="141" t="s">
        <v>1743</v>
      </c>
      <c r="G226" s="142" t="s">
        <v>296</v>
      </c>
      <c r="H226" s="143">
        <v>9.7919999999999998</v>
      </c>
      <c r="I226" s="144"/>
      <c r="J226" s="145">
        <f>ROUND(I226*H226,2)</f>
        <v>0</v>
      </c>
      <c r="K226" s="146"/>
      <c r="L226" s="28"/>
      <c r="M226" s="147" t="s">
        <v>1</v>
      </c>
      <c r="N226" s="148" t="s">
        <v>38</v>
      </c>
      <c r="P226" s="149">
        <f>O226*H226</f>
        <v>0</v>
      </c>
      <c r="Q226" s="149">
        <v>0</v>
      </c>
      <c r="R226" s="149">
        <f>Q226*H226</f>
        <v>0</v>
      </c>
      <c r="S226" s="149">
        <v>0</v>
      </c>
      <c r="T226" s="150">
        <f>S226*H226</f>
        <v>0</v>
      </c>
      <c r="AR226" s="151" t="s">
        <v>109</v>
      </c>
      <c r="AT226" s="151" t="s">
        <v>195</v>
      </c>
      <c r="AU226" s="151" t="s">
        <v>84</v>
      </c>
      <c r="AY226" s="13" t="s">
        <v>193</v>
      </c>
      <c r="BE226" s="152">
        <f>IF(N226="základná",J226,0)</f>
        <v>0</v>
      </c>
      <c r="BF226" s="152">
        <f>IF(N226="znížená",J226,0)</f>
        <v>0</v>
      </c>
      <c r="BG226" s="152">
        <f>IF(N226="zákl. prenesená",J226,0)</f>
        <v>0</v>
      </c>
      <c r="BH226" s="152">
        <f>IF(N226="zníž. prenesená",J226,0)</f>
        <v>0</v>
      </c>
      <c r="BI226" s="152">
        <f>IF(N226="nulová",J226,0)</f>
        <v>0</v>
      </c>
      <c r="BJ226" s="13" t="s">
        <v>84</v>
      </c>
      <c r="BK226" s="152">
        <f>ROUND(I226*H226,2)</f>
        <v>0</v>
      </c>
      <c r="BL226" s="13" t="s">
        <v>109</v>
      </c>
      <c r="BM226" s="151" t="s">
        <v>1744</v>
      </c>
    </row>
    <row r="227" spans="2:65" s="1" customFormat="1" ht="24.25" customHeight="1">
      <c r="B227" s="138"/>
      <c r="C227" s="139" t="s">
        <v>843</v>
      </c>
      <c r="D227" s="139" t="s">
        <v>195</v>
      </c>
      <c r="E227" s="140" t="s">
        <v>1745</v>
      </c>
      <c r="F227" s="141" t="s">
        <v>1746</v>
      </c>
      <c r="G227" s="142" t="s">
        <v>296</v>
      </c>
      <c r="H227" s="143">
        <v>88.128</v>
      </c>
      <c r="I227" s="144"/>
      <c r="J227" s="145">
        <f>ROUND(I227*H227,2)</f>
        <v>0</v>
      </c>
      <c r="K227" s="146"/>
      <c r="L227" s="28"/>
      <c r="M227" s="147" t="s">
        <v>1</v>
      </c>
      <c r="N227" s="148" t="s">
        <v>38</v>
      </c>
      <c r="P227" s="149">
        <f>O227*H227</f>
        <v>0</v>
      </c>
      <c r="Q227" s="149">
        <v>0</v>
      </c>
      <c r="R227" s="149">
        <f>Q227*H227</f>
        <v>0</v>
      </c>
      <c r="S227" s="149">
        <v>0</v>
      </c>
      <c r="T227" s="150">
        <f>S227*H227</f>
        <v>0</v>
      </c>
      <c r="AR227" s="151" t="s">
        <v>109</v>
      </c>
      <c r="AT227" s="151" t="s">
        <v>195</v>
      </c>
      <c r="AU227" s="151" t="s">
        <v>84</v>
      </c>
      <c r="AY227" s="13" t="s">
        <v>193</v>
      </c>
      <c r="BE227" s="152">
        <f>IF(N227="základná",J227,0)</f>
        <v>0</v>
      </c>
      <c r="BF227" s="152">
        <f>IF(N227="znížená",J227,0)</f>
        <v>0</v>
      </c>
      <c r="BG227" s="152">
        <f>IF(N227="zákl. prenesená",J227,0)</f>
        <v>0</v>
      </c>
      <c r="BH227" s="152">
        <f>IF(N227="zníž. prenesená",J227,0)</f>
        <v>0</v>
      </c>
      <c r="BI227" s="152">
        <f>IF(N227="nulová",J227,0)</f>
        <v>0</v>
      </c>
      <c r="BJ227" s="13" t="s">
        <v>84</v>
      </c>
      <c r="BK227" s="152">
        <f>ROUND(I227*H227,2)</f>
        <v>0</v>
      </c>
      <c r="BL227" s="13" t="s">
        <v>109</v>
      </c>
      <c r="BM227" s="151" t="s">
        <v>1747</v>
      </c>
    </row>
    <row r="228" spans="2:65" s="1" customFormat="1" ht="24.25" customHeight="1">
      <c r="B228" s="138"/>
      <c r="C228" s="139" t="s">
        <v>847</v>
      </c>
      <c r="D228" s="139" t="s">
        <v>195</v>
      </c>
      <c r="E228" s="140" t="s">
        <v>1748</v>
      </c>
      <c r="F228" s="141" t="s">
        <v>1749</v>
      </c>
      <c r="G228" s="142" t="s">
        <v>296</v>
      </c>
      <c r="H228" s="143">
        <v>9.7919999999999998</v>
      </c>
      <c r="I228" s="144"/>
      <c r="J228" s="145">
        <f>ROUND(I228*H228,2)</f>
        <v>0</v>
      </c>
      <c r="K228" s="146"/>
      <c r="L228" s="28"/>
      <c r="M228" s="147" t="s">
        <v>1</v>
      </c>
      <c r="N228" s="148" t="s">
        <v>38</v>
      </c>
      <c r="P228" s="149">
        <f>O228*H228</f>
        <v>0</v>
      </c>
      <c r="Q228" s="149">
        <v>0</v>
      </c>
      <c r="R228" s="149">
        <f>Q228*H228</f>
        <v>0</v>
      </c>
      <c r="S228" s="149">
        <v>0</v>
      </c>
      <c r="T228" s="150">
        <f>S228*H228</f>
        <v>0</v>
      </c>
      <c r="AR228" s="151" t="s">
        <v>109</v>
      </c>
      <c r="AT228" s="151" t="s">
        <v>195</v>
      </c>
      <c r="AU228" s="151" t="s">
        <v>84</v>
      </c>
      <c r="AY228" s="13" t="s">
        <v>193</v>
      </c>
      <c r="BE228" s="152">
        <f>IF(N228="základná",J228,0)</f>
        <v>0</v>
      </c>
      <c r="BF228" s="152">
        <f>IF(N228="znížená",J228,0)</f>
        <v>0</v>
      </c>
      <c r="BG228" s="152">
        <f>IF(N228="zákl. prenesená",J228,0)</f>
        <v>0</v>
      </c>
      <c r="BH228" s="152">
        <f>IF(N228="zníž. prenesená",J228,0)</f>
        <v>0</v>
      </c>
      <c r="BI228" s="152">
        <f>IF(N228="nulová",J228,0)</f>
        <v>0</v>
      </c>
      <c r="BJ228" s="13" t="s">
        <v>84</v>
      </c>
      <c r="BK228" s="152">
        <f>ROUND(I228*H228,2)</f>
        <v>0</v>
      </c>
      <c r="BL228" s="13" t="s">
        <v>109</v>
      </c>
      <c r="BM228" s="151" t="s">
        <v>1750</v>
      </c>
    </row>
    <row r="229" spans="2:65" s="1" customFormat="1" ht="24.25" customHeight="1">
      <c r="B229" s="138"/>
      <c r="C229" s="139" t="s">
        <v>851</v>
      </c>
      <c r="D229" s="139" t="s">
        <v>195</v>
      </c>
      <c r="E229" s="140" t="s">
        <v>1751</v>
      </c>
      <c r="F229" s="141" t="s">
        <v>1752</v>
      </c>
      <c r="G229" s="142" t="s">
        <v>296</v>
      </c>
      <c r="H229" s="143">
        <v>9.7919999999999998</v>
      </c>
      <c r="I229" s="144"/>
      <c r="J229" s="145">
        <f>ROUND(I229*H229,2)</f>
        <v>0</v>
      </c>
      <c r="K229" s="146"/>
      <c r="L229" s="28"/>
      <c r="M229" s="147" t="s">
        <v>1</v>
      </c>
      <c r="N229" s="148" t="s">
        <v>38</v>
      </c>
      <c r="P229" s="149">
        <f>O229*H229</f>
        <v>0</v>
      </c>
      <c r="Q229" s="149">
        <v>0</v>
      </c>
      <c r="R229" s="149">
        <f>Q229*H229</f>
        <v>0</v>
      </c>
      <c r="S229" s="149">
        <v>0</v>
      </c>
      <c r="T229" s="150">
        <f>S229*H229</f>
        <v>0</v>
      </c>
      <c r="AR229" s="151" t="s">
        <v>109</v>
      </c>
      <c r="AT229" s="151" t="s">
        <v>195</v>
      </c>
      <c r="AU229" s="151" t="s">
        <v>84</v>
      </c>
      <c r="AY229" s="13" t="s">
        <v>193</v>
      </c>
      <c r="BE229" s="152">
        <f>IF(N229="základná",J229,0)</f>
        <v>0</v>
      </c>
      <c r="BF229" s="152">
        <f>IF(N229="znížená",J229,0)</f>
        <v>0</v>
      </c>
      <c r="BG229" s="152">
        <f>IF(N229="zákl. prenesená",J229,0)</f>
        <v>0</v>
      </c>
      <c r="BH229" s="152">
        <f>IF(N229="zníž. prenesená",J229,0)</f>
        <v>0</v>
      </c>
      <c r="BI229" s="152">
        <f>IF(N229="nulová",J229,0)</f>
        <v>0</v>
      </c>
      <c r="BJ229" s="13" t="s">
        <v>84</v>
      </c>
      <c r="BK229" s="152">
        <f>ROUND(I229*H229,2)</f>
        <v>0</v>
      </c>
      <c r="BL229" s="13" t="s">
        <v>109</v>
      </c>
      <c r="BM229" s="151" t="s">
        <v>1753</v>
      </c>
    </row>
    <row r="230" spans="2:65" s="1" customFormat="1" ht="24.25" customHeight="1">
      <c r="B230" s="138"/>
      <c r="C230" s="139" t="s">
        <v>855</v>
      </c>
      <c r="D230" s="139" t="s">
        <v>195</v>
      </c>
      <c r="E230" s="140" t="s">
        <v>1754</v>
      </c>
      <c r="F230" s="141" t="s">
        <v>1755</v>
      </c>
      <c r="G230" s="142" t="s">
        <v>296</v>
      </c>
      <c r="H230" s="143">
        <v>9.7919999999999998</v>
      </c>
      <c r="I230" s="144"/>
      <c r="J230" s="145">
        <f>ROUND(I230*H230,2)</f>
        <v>0</v>
      </c>
      <c r="K230" s="146"/>
      <c r="L230" s="28"/>
      <c r="M230" s="147" t="s">
        <v>1</v>
      </c>
      <c r="N230" s="148" t="s">
        <v>38</v>
      </c>
      <c r="P230" s="149">
        <f>O230*H230</f>
        <v>0</v>
      </c>
      <c r="Q230" s="149">
        <v>0</v>
      </c>
      <c r="R230" s="149">
        <f>Q230*H230</f>
        <v>0</v>
      </c>
      <c r="S230" s="149">
        <v>0</v>
      </c>
      <c r="T230" s="150">
        <f>S230*H230</f>
        <v>0</v>
      </c>
      <c r="AR230" s="151" t="s">
        <v>109</v>
      </c>
      <c r="AT230" s="151" t="s">
        <v>195</v>
      </c>
      <c r="AU230" s="151" t="s">
        <v>84</v>
      </c>
      <c r="AY230" s="13" t="s">
        <v>193</v>
      </c>
      <c r="BE230" s="152">
        <f>IF(N230="základná",J230,0)</f>
        <v>0</v>
      </c>
      <c r="BF230" s="152">
        <f>IF(N230="znížená",J230,0)</f>
        <v>0</v>
      </c>
      <c r="BG230" s="152">
        <f>IF(N230="zákl. prenesená",J230,0)</f>
        <v>0</v>
      </c>
      <c r="BH230" s="152">
        <f>IF(N230="zníž. prenesená",J230,0)</f>
        <v>0</v>
      </c>
      <c r="BI230" s="152">
        <f>IF(N230="nulová",J230,0)</f>
        <v>0</v>
      </c>
      <c r="BJ230" s="13" t="s">
        <v>84</v>
      </c>
      <c r="BK230" s="152">
        <f>ROUND(I230*H230,2)</f>
        <v>0</v>
      </c>
      <c r="BL230" s="13" t="s">
        <v>109</v>
      </c>
      <c r="BM230" s="151" t="s">
        <v>1756</v>
      </c>
    </row>
    <row r="231" spans="2:65" s="11" customFormat="1" ht="22.75" customHeight="1">
      <c r="B231" s="126"/>
      <c r="D231" s="127" t="s">
        <v>71</v>
      </c>
      <c r="E231" s="136" t="s">
        <v>477</v>
      </c>
      <c r="F231" s="136" t="s">
        <v>478</v>
      </c>
      <c r="I231" s="129"/>
      <c r="J231" s="137">
        <f>BK231</f>
        <v>0</v>
      </c>
      <c r="L231" s="126"/>
      <c r="M231" s="131"/>
      <c r="P231" s="132">
        <f>P232</f>
        <v>0</v>
      </c>
      <c r="R231" s="132">
        <f>R232</f>
        <v>0</v>
      </c>
      <c r="T231" s="133">
        <f>T232</f>
        <v>0</v>
      </c>
      <c r="AR231" s="127" t="s">
        <v>76</v>
      </c>
      <c r="AT231" s="134" t="s">
        <v>71</v>
      </c>
      <c r="AU231" s="134" t="s">
        <v>76</v>
      </c>
      <c r="AY231" s="127" t="s">
        <v>193</v>
      </c>
      <c r="BK231" s="135">
        <f>BK232</f>
        <v>0</v>
      </c>
    </row>
    <row r="232" spans="2:65" s="1" customFormat="1" ht="33" customHeight="1">
      <c r="B232" s="138"/>
      <c r="C232" s="139" t="s">
        <v>859</v>
      </c>
      <c r="D232" s="139" t="s">
        <v>195</v>
      </c>
      <c r="E232" s="140" t="s">
        <v>1757</v>
      </c>
      <c r="F232" s="141" t="s">
        <v>1758</v>
      </c>
      <c r="G232" s="142" t="s">
        <v>296</v>
      </c>
      <c r="H232" s="143">
        <v>2262.6930000000002</v>
      </c>
      <c r="I232" s="144"/>
      <c r="J232" s="145">
        <f>ROUND(I232*H232,2)</f>
        <v>0</v>
      </c>
      <c r="K232" s="146"/>
      <c r="L232" s="28"/>
      <c r="M232" s="147" t="s">
        <v>1</v>
      </c>
      <c r="N232" s="148" t="s">
        <v>38</v>
      </c>
      <c r="P232" s="149">
        <f>O232*H232</f>
        <v>0</v>
      </c>
      <c r="Q232" s="149">
        <v>0</v>
      </c>
      <c r="R232" s="149">
        <f>Q232*H232</f>
        <v>0</v>
      </c>
      <c r="S232" s="149">
        <v>0</v>
      </c>
      <c r="T232" s="150">
        <f>S232*H232</f>
        <v>0</v>
      </c>
      <c r="AR232" s="151" t="s">
        <v>109</v>
      </c>
      <c r="AT232" s="151" t="s">
        <v>195</v>
      </c>
      <c r="AU232" s="151" t="s">
        <v>84</v>
      </c>
      <c r="AY232" s="13" t="s">
        <v>193</v>
      </c>
      <c r="BE232" s="152">
        <f>IF(N232="základná",J232,0)</f>
        <v>0</v>
      </c>
      <c r="BF232" s="152">
        <f>IF(N232="znížená",J232,0)</f>
        <v>0</v>
      </c>
      <c r="BG232" s="152">
        <f>IF(N232="zákl. prenesená",J232,0)</f>
        <v>0</v>
      </c>
      <c r="BH232" s="152">
        <f>IF(N232="zníž. prenesená",J232,0)</f>
        <v>0</v>
      </c>
      <c r="BI232" s="152">
        <f>IF(N232="nulová",J232,0)</f>
        <v>0</v>
      </c>
      <c r="BJ232" s="13" t="s">
        <v>84</v>
      </c>
      <c r="BK232" s="152">
        <f>ROUND(I232*H232,2)</f>
        <v>0</v>
      </c>
      <c r="BL232" s="13" t="s">
        <v>109</v>
      </c>
      <c r="BM232" s="151" t="s">
        <v>1759</v>
      </c>
    </row>
    <row r="233" spans="2:65" s="11" customFormat="1" ht="26" customHeight="1">
      <c r="B233" s="126"/>
      <c r="D233" s="127" t="s">
        <v>71</v>
      </c>
      <c r="E233" s="128" t="s">
        <v>483</v>
      </c>
      <c r="F233" s="128" t="s">
        <v>484</v>
      </c>
      <c r="I233" s="129"/>
      <c r="J233" s="130">
        <f>BK233</f>
        <v>0</v>
      </c>
      <c r="L233" s="126"/>
      <c r="M233" s="131"/>
      <c r="P233" s="132">
        <f>P234+P245+P250</f>
        <v>0</v>
      </c>
      <c r="R233" s="132">
        <f>R234+R245+R250</f>
        <v>0.16760418999999999</v>
      </c>
      <c r="T233" s="133">
        <f>T234+T245+T250</f>
        <v>0</v>
      </c>
      <c r="AR233" s="127" t="s">
        <v>84</v>
      </c>
      <c r="AT233" s="134" t="s">
        <v>71</v>
      </c>
      <c r="AU233" s="134" t="s">
        <v>72</v>
      </c>
      <c r="AY233" s="127" t="s">
        <v>193</v>
      </c>
      <c r="BK233" s="135">
        <f>BK234+BK245+BK250</f>
        <v>0</v>
      </c>
    </row>
    <row r="234" spans="2:65" s="11" customFormat="1" ht="22.75" customHeight="1">
      <c r="B234" s="126"/>
      <c r="D234" s="127" t="s">
        <v>71</v>
      </c>
      <c r="E234" s="136" t="s">
        <v>485</v>
      </c>
      <c r="F234" s="136" t="s">
        <v>486</v>
      </c>
      <c r="I234" s="129"/>
      <c r="J234" s="137">
        <f>BK234</f>
        <v>0</v>
      </c>
      <c r="L234" s="126"/>
      <c r="M234" s="131"/>
      <c r="P234" s="132">
        <f>SUM(P235:P244)</f>
        <v>0</v>
      </c>
      <c r="R234" s="132">
        <f>SUM(R235:R244)</f>
        <v>0.13221239999999998</v>
      </c>
      <c r="T234" s="133">
        <f>SUM(T235:T244)</f>
        <v>0</v>
      </c>
      <c r="AR234" s="127" t="s">
        <v>84</v>
      </c>
      <c r="AT234" s="134" t="s">
        <v>71</v>
      </c>
      <c r="AU234" s="134" t="s">
        <v>76</v>
      </c>
      <c r="AY234" s="127" t="s">
        <v>193</v>
      </c>
      <c r="BK234" s="135">
        <f>SUM(BK235:BK244)</f>
        <v>0</v>
      </c>
    </row>
    <row r="235" spans="2:65" s="1" customFormat="1" ht="24.25" customHeight="1">
      <c r="B235" s="138"/>
      <c r="C235" s="139" t="s">
        <v>863</v>
      </c>
      <c r="D235" s="139" t="s">
        <v>195</v>
      </c>
      <c r="E235" s="140" t="s">
        <v>488</v>
      </c>
      <c r="F235" s="141" t="s">
        <v>489</v>
      </c>
      <c r="G235" s="142" t="s">
        <v>234</v>
      </c>
      <c r="H235" s="143">
        <v>13.64</v>
      </c>
      <c r="I235" s="144"/>
      <c r="J235" s="145">
        <f t="shared" ref="J235:J244" si="20">ROUND(I235*H235,2)</f>
        <v>0</v>
      </c>
      <c r="K235" s="146"/>
      <c r="L235" s="28"/>
      <c r="M235" s="147" t="s">
        <v>1</v>
      </c>
      <c r="N235" s="148" t="s">
        <v>38</v>
      </c>
      <c r="P235" s="149">
        <f t="shared" ref="P235:P244" si="21">O235*H235</f>
        <v>0</v>
      </c>
      <c r="Q235" s="149">
        <v>0</v>
      </c>
      <c r="R235" s="149">
        <f t="shared" ref="R235:R244" si="22">Q235*H235</f>
        <v>0</v>
      </c>
      <c r="S235" s="149">
        <v>0</v>
      </c>
      <c r="T235" s="150">
        <f t="shared" ref="T235:T244" si="23">S235*H235</f>
        <v>0</v>
      </c>
      <c r="AR235" s="151" t="s">
        <v>98</v>
      </c>
      <c r="AT235" s="151" t="s">
        <v>195</v>
      </c>
      <c r="AU235" s="151" t="s">
        <v>84</v>
      </c>
      <c r="AY235" s="13" t="s">
        <v>193</v>
      </c>
      <c r="BE235" s="152">
        <f t="shared" ref="BE235:BE244" si="24">IF(N235="základná",J235,0)</f>
        <v>0</v>
      </c>
      <c r="BF235" s="152">
        <f t="shared" ref="BF235:BF244" si="25">IF(N235="znížená",J235,0)</f>
        <v>0</v>
      </c>
      <c r="BG235" s="152">
        <f t="shared" ref="BG235:BG244" si="26">IF(N235="zákl. prenesená",J235,0)</f>
        <v>0</v>
      </c>
      <c r="BH235" s="152">
        <f t="shared" ref="BH235:BH244" si="27">IF(N235="zníž. prenesená",J235,0)</f>
        <v>0</v>
      </c>
      <c r="BI235" s="152">
        <f t="shared" ref="BI235:BI244" si="28">IF(N235="nulová",J235,0)</f>
        <v>0</v>
      </c>
      <c r="BJ235" s="13" t="s">
        <v>84</v>
      </c>
      <c r="BK235" s="152">
        <f t="shared" ref="BK235:BK244" si="29">ROUND(I235*H235,2)</f>
        <v>0</v>
      </c>
      <c r="BL235" s="13" t="s">
        <v>98</v>
      </c>
      <c r="BM235" s="151" t="s">
        <v>1760</v>
      </c>
    </row>
    <row r="236" spans="2:65" s="1" customFormat="1" ht="24.25" customHeight="1">
      <c r="B236" s="138"/>
      <c r="C236" s="139" t="s">
        <v>867</v>
      </c>
      <c r="D236" s="139" t="s">
        <v>195</v>
      </c>
      <c r="E236" s="140" t="s">
        <v>496</v>
      </c>
      <c r="F236" s="141" t="s">
        <v>497</v>
      </c>
      <c r="G236" s="142" t="s">
        <v>234</v>
      </c>
      <c r="H236" s="143">
        <v>38.159999999999997</v>
      </c>
      <c r="I236" s="144"/>
      <c r="J236" s="145">
        <f t="shared" si="20"/>
        <v>0</v>
      </c>
      <c r="K236" s="146"/>
      <c r="L236" s="28"/>
      <c r="M236" s="147" t="s">
        <v>1</v>
      </c>
      <c r="N236" s="148" t="s">
        <v>38</v>
      </c>
      <c r="P236" s="149">
        <f t="shared" si="21"/>
        <v>0</v>
      </c>
      <c r="Q236" s="149">
        <v>0</v>
      </c>
      <c r="R236" s="149">
        <f t="shared" si="22"/>
        <v>0</v>
      </c>
      <c r="S236" s="149">
        <v>0</v>
      </c>
      <c r="T236" s="150">
        <f t="shared" si="23"/>
        <v>0</v>
      </c>
      <c r="AR236" s="151" t="s">
        <v>98</v>
      </c>
      <c r="AT236" s="151" t="s">
        <v>195</v>
      </c>
      <c r="AU236" s="151" t="s">
        <v>84</v>
      </c>
      <c r="AY236" s="13" t="s">
        <v>193</v>
      </c>
      <c r="BE236" s="152">
        <f t="shared" si="24"/>
        <v>0</v>
      </c>
      <c r="BF236" s="152">
        <f t="shared" si="25"/>
        <v>0</v>
      </c>
      <c r="BG236" s="152">
        <f t="shared" si="26"/>
        <v>0</v>
      </c>
      <c r="BH236" s="152">
        <f t="shared" si="27"/>
        <v>0</v>
      </c>
      <c r="BI236" s="152">
        <f t="shared" si="28"/>
        <v>0</v>
      </c>
      <c r="BJ236" s="13" t="s">
        <v>84</v>
      </c>
      <c r="BK236" s="152">
        <f t="shared" si="29"/>
        <v>0</v>
      </c>
      <c r="BL236" s="13" t="s">
        <v>98</v>
      </c>
      <c r="BM236" s="151" t="s">
        <v>1761</v>
      </c>
    </row>
    <row r="237" spans="2:65" s="1" customFormat="1" ht="24.25" customHeight="1">
      <c r="B237" s="138"/>
      <c r="C237" s="139" t="s">
        <v>871</v>
      </c>
      <c r="D237" s="139" t="s">
        <v>195</v>
      </c>
      <c r="E237" s="140" t="s">
        <v>1762</v>
      </c>
      <c r="F237" s="141" t="s">
        <v>1763</v>
      </c>
      <c r="G237" s="142" t="s">
        <v>234</v>
      </c>
      <c r="H237" s="143">
        <v>13.64</v>
      </c>
      <c r="I237" s="144"/>
      <c r="J237" s="145">
        <f t="shared" si="20"/>
        <v>0</v>
      </c>
      <c r="K237" s="146"/>
      <c r="L237" s="28"/>
      <c r="M237" s="147" t="s">
        <v>1</v>
      </c>
      <c r="N237" s="148" t="s">
        <v>38</v>
      </c>
      <c r="P237" s="149">
        <f t="shared" si="21"/>
        <v>0</v>
      </c>
      <c r="Q237" s="149">
        <v>2.3000000000000001E-4</v>
      </c>
      <c r="R237" s="149">
        <f t="shared" si="22"/>
        <v>3.1372000000000001E-3</v>
      </c>
      <c r="S237" s="149">
        <v>0</v>
      </c>
      <c r="T237" s="150">
        <f t="shared" si="23"/>
        <v>0</v>
      </c>
      <c r="AR237" s="151" t="s">
        <v>98</v>
      </c>
      <c r="AT237" s="151" t="s">
        <v>195</v>
      </c>
      <c r="AU237" s="151" t="s">
        <v>84</v>
      </c>
      <c r="AY237" s="13" t="s">
        <v>193</v>
      </c>
      <c r="BE237" s="152">
        <f t="shared" si="24"/>
        <v>0</v>
      </c>
      <c r="BF237" s="152">
        <f t="shared" si="25"/>
        <v>0</v>
      </c>
      <c r="BG237" s="152">
        <f t="shared" si="26"/>
        <v>0</v>
      </c>
      <c r="BH237" s="152">
        <f t="shared" si="27"/>
        <v>0</v>
      </c>
      <c r="BI237" s="152">
        <f t="shared" si="28"/>
        <v>0</v>
      </c>
      <c r="BJ237" s="13" t="s">
        <v>84</v>
      </c>
      <c r="BK237" s="152">
        <f t="shared" si="29"/>
        <v>0</v>
      </c>
      <c r="BL237" s="13" t="s">
        <v>98</v>
      </c>
      <c r="BM237" s="151" t="s">
        <v>1764</v>
      </c>
    </row>
    <row r="238" spans="2:65" s="1" customFormat="1" ht="24.25" customHeight="1">
      <c r="B238" s="138"/>
      <c r="C238" s="139" t="s">
        <v>875</v>
      </c>
      <c r="D238" s="139" t="s">
        <v>195</v>
      </c>
      <c r="E238" s="140" t="s">
        <v>1765</v>
      </c>
      <c r="F238" s="141" t="s">
        <v>1766</v>
      </c>
      <c r="G238" s="142" t="s">
        <v>234</v>
      </c>
      <c r="H238" s="143">
        <v>38.159999999999997</v>
      </c>
      <c r="I238" s="144"/>
      <c r="J238" s="145">
        <f t="shared" si="20"/>
        <v>0</v>
      </c>
      <c r="K238" s="146"/>
      <c r="L238" s="28"/>
      <c r="M238" s="147" t="s">
        <v>1</v>
      </c>
      <c r="N238" s="148" t="s">
        <v>38</v>
      </c>
      <c r="P238" s="149">
        <f t="shared" si="21"/>
        <v>0</v>
      </c>
      <c r="Q238" s="149">
        <v>2.5999999999999998E-4</v>
      </c>
      <c r="R238" s="149">
        <f t="shared" si="22"/>
        <v>9.9215999999999974E-3</v>
      </c>
      <c r="S238" s="149">
        <v>0</v>
      </c>
      <c r="T238" s="150">
        <f t="shared" si="23"/>
        <v>0</v>
      </c>
      <c r="AR238" s="151" t="s">
        <v>98</v>
      </c>
      <c r="AT238" s="151" t="s">
        <v>195</v>
      </c>
      <c r="AU238" s="151" t="s">
        <v>84</v>
      </c>
      <c r="AY238" s="13" t="s">
        <v>193</v>
      </c>
      <c r="BE238" s="152">
        <f t="shared" si="24"/>
        <v>0</v>
      </c>
      <c r="BF238" s="152">
        <f t="shared" si="25"/>
        <v>0</v>
      </c>
      <c r="BG238" s="152">
        <f t="shared" si="26"/>
        <v>0</v>
      </c>
      <c r="BH238" s="152">
        <f t="shared" si="27"/>
        <v>0</v>
      </c>
      <c r="BI238" s="152">
        <f t="shared" si="28"/>
        <v>0</v>
      </c>
      <c r="BJ238" s="13" t="s">
        <v>84</v>
      </c>
      <c r="BK238" s="152">
        <f t="shared" si="29"/>
        <v>0</v>
      </c>
      <c r="BL238" s="13" t="s">
        <v>98</v>
      </c>
      <c r="BM238" s="151" t="s">
        <v>1767</v>
      </c>
    </row>
    <row r="239" spans="2:65" s="1" customFormat="1" ht="24.25" customHeight="1">
      <c r="B239" s="138"/>
      <c r="C239" s="139" t="s">
        <v>879</v>
      </c>
      <c r="D239" s="139" t="s">
        <v>195</v>
      </c>
      <c r="E239" s="140" t="s">
        <v>1768</v>
      </c>
      <c r="F239" s="141" t="s">
        <v>1769</v>
      </c>
      <c r="G239" s="142" t="s">
        <v>234</v>
      </c>
      <c r="H239" s="143">
        <v>27.28</v>
      </c>
      <c r="I239" s="144"/>
      <c r="J239" s="145">
        <f t="shared" si="20"/>
        <v>0</v>
      </c>
      <c r="K239" s="146"/>
      <c r="L239" s="28"/>
      <c r="M239" s="147" t="s">
        <v>1</v>
      </c>
      <c r="N239" s="148" t="s">
        <v>38</v>
      </c>
      <c r="P239" s="149">
        <f t="shared" si="21"/>
        <v>0</v>
      </c>
      <c r="Q239" s="149">
        <v>0</v>
      </c>
      <c r="R239" s="149">
        <f t="shared" si="22"/>
        <v>0</v>
      </c>
      <c r="S239" s="149">
        <v>0</v>
      </c>
      <c r="T239" s="150">
        <f t="shared" si="23"/>
        <v>0</v>
      </c>
      <c r="AR239" s="151" t="s">
        <v>98</v>
      </c>
      <c r="AT239" s="151" t="s">
        <v>195</v>
      </c>
      <c r="AU239" s="151" t="s">
        <v>84</v>
      </c>
      <c r="AY239" s="13" t="s">
        <v>193</v>
      </c>
      <c r="BE239" s="152">
        <f t="shared" si="24"/>
        <v>0</v>
      </c>
      <c r="BF239" s="152">
        <f t="shared" si="25"/>
        <v>0</v>
      </c>
      <c r="BG239" s="152">
        <f t="shared" si="26"/>
        <v>0</v>
      </c>
      <c r="BH239" s="152">
        <f t="shared" si="27"/>
        <v>0</v>
      </c>
      <c r="BI239" s="152">
        <f t="shared" si="28"/>
        <v>0</v>
      </c>
      <c r="BJ239" s="13" t="s">
        <v>84</v>
      </c>
      <c r="BK239" s="152">
        <f t="shared" si="29"/>
        <v>0</v>
      </c>
      <c r="BL239" s="13" t="s">
        <v>98</v>
      </c>
      <c r="BM239" s="151" t="s">
        <v>1770</v>
      </c>
    </row>
    <row r="240" spans="2:65" s="1" customFormat="1" ht="24.25" customHeight="1">
      <c r="B240" s="138"/>
      <c r="C240" s="139" t="s">
        <v>882</v>
      </c>
      <c r="D240" s="139" t="s">
        <v>195</v>
      </c>
      <c r="E240" s="140" t="s">
        <v>1771</v>
      </c>
      <c r="F240" s="141" t="s">
        <v>1772</v>
      </c>
      <c r="G240" s="142" t="s">
        <v>234</v>
      </c>
      <c r="H240" s="143">
        <v>38.159999999999997</v>
      </c>
      <c r="I240" s="144"/>
      <c r="J240" s="145">
        <f t="shared" si="20"/>
        <v>0</v>
      </c>
      <c r="K240" s="146"/>
      <c r="L240" s="28"/>
      <c r="M240" s="147" t="s">
        <v>1</v>
      </c>
      <c r="N240" s="148" t="s">
        <v>38</v>
      </c>
      <c r="P240" s="149">
        <f t="shared" si="21"/>
        <v>0</v>
      </c>
      <c r="Q240" s="149">
        <v>0</v>
      </c>
      <c r="R240" s="149">
        <f t="shared" si="22"/>
        <v>0</v>
      </c>
      <c r="S240" s="149">
        <v>0</v>
      </c>
      <c r="T240" s="150">
        <f t="shared" si="23"/>
        <v>0</v>
      </c>
      <c r="AR240" s="151" t="s">
        <v>98</v>
      </c>
      <c r="AT240" s="151" t="s">
        <v>195</v>
      </c>
      <c r="AU240" s="151" t="s">
        <v>84</v>
      </c>
      <c r="AY240" s="13" t="s">
        <v>193</v>
      </c>
      <c r="BE240" s="152">
        <f t="shared" si="24"/>
        <v>0</v>
      </c>
      <c r="BF240" s="152">
        <f t="shared" si="25"/>
        <v>0</v>
      </c>
      <c r="BG240" s="152">
        <f t="shared" si="26"/>
        <v>0</v>
      </c>
      <c r="BH240" s="152">
        <f t="shared" si="27"/>
        <v>0</v>
      </c>
      <c r="BI240" s="152">
        <f t="shared" si="28"/>
        <v>0</v>
      </c>
      <c r="BJ240" s="13" t="s">
        <v>84</v>
      </c>
      <c r="BK240" s="152">
        <f t="shared" si="29"/>
        <v>0</v>
      </c>
      <c r="BL240" s="13" t="s">
        <v>98</v>
      </c>
      <c r="BM240" s="151" t="s">
        <v>1773</v>
      </c>
    </row>
    <row r="241" spans="2:65" s="1" customFormat="1" ht="16.5" customHeight="1">
      <c r="B241" s="138"/>
      <c r="C241" s="153" t="s">
        <v>886</v>
      </c>
      <c r="D241" s="153" t="s">
        <v>236</v>
      </c>
      <c r="E241" s="154" t="s">
        <v>1774</v>
      </c>
      <c r="F241" s="234" t="s">
        <v>3589</v>
      </c>
      <c r="G241" s="156" t="s">
        <v>296</v>
      </c>
      <c r="H241" s="157">
        <v>3.6999999999999998E-2</v>
      </c>
      <c r="I241" s="158"/>
      <c r="J241" s="159">
        <f t="shared" si="20"/>
        <v>0</v>
      </c>
      <c r="K241" s="160"/>
      <c r="L241" s="161"/>
      <c r="M241" s="162" t="s">
        <v>1</v>
      </c>
      <c r="N241" s="163" t="s">
        <v>38</v>
      </c>
      <c r="P241" s="149">
        <f t="shared" si="21"/>
        <v>0</v>
      </c>
      <c r="Q241" s="149">
        <v>1</v>
      </c>
      <c r="R241" s="149">
        <f t="shared" si="22"/>
        <v>3.6999999999999998E-2</v>
      </c>
      <c r="S241" s="149">
        <v>0</v>
      </c>
      <c r="T241" s="150">
        <f t="shared" si="23"/>
        <v>0</v>
      </c>
      <c r="AR241" s="151" t="s">
        <v>382</v>
      </c>
      <c r="AT241" s="151" t="s">
        <v>236</v>
      </c>
      <c r="AU241" s="151" t="s">
        <v>84</v>
      </c>
      <c r="AY241" s="13" t="s">
        <v>193</v>
      </c>
      <c r="BE241" s="152">
        <f t="shared" si="24"/>
        <v>0</v>
      </c>
      <c r="BF241" s="152">
        <f t="shared" si="25"/>
        <v>0</v>
      </c>
      <c r="BG241" s="152">
        <f t="shared" si="26"/>
        <v>0</v>
      </c>
      <c r="BH241" s="152">
        <f t="shared" si="27"/>
        <v>0</v>
      </c>
      <c r="BI241" s="152">
        <f t="shared" si="28"/>
        <v>0</v>
      </c>
      <c r="BJ241" s="13" t="s">
        <v>84</v>
      </c>
      <c r="BK241" s="152">
        <f t="shared" si="29"/>
        <v>0</v>
      </c>
      <c r="BL241" s="13" t="s">
        <v>98</v>
      </c>
      <c r="BM241" s="151" t="s">
        <v>1775</v>
      </c>
    </row>
    <row r="242" spans="2:65" s="1" customFormat="1" ht="16.5" customHeight="1">
      <c r="B242" s="138"/>
      <c r="C242" s="153" t="s">
        <v>477</v>
      </c>
      <c r="D242" s="153" t="s">
        <v>236</v>
      </c>
      <c r="E242" s="154" t="s">
        <v>1776</v>
      </c>
      <c r="F242" s="234" t="s">
        <v>3590</v>
      </c>
      <c r="G242" s="156" t="s">
        <v>296</v>
      </c>
      <c r="H242" s="157">
        <v>3.6999999999999998E-2</v>
      </c>
      <c r="I242" s="158"/>
      <c r="J242" s="159">
        <f t="shared" si="20"/>
        <v>0</v>
      </c>
      <c r="K242" s="160"/>
      <c r="L242" s="161"/>
      <c r="M242" s="162" t="s">
        <v>1</v>
      </c>
      <c r="N242" s="163" t="s">
        <v>38</v>
      </c>
      <c r="P242" s="149">
        <f t="shared" si="21"/>
        <v>0</v>
      </c>
      <c r="Q242" s="149">
        <v>1</v>
      </c>
      <c r="R242" s="149">
        <f t="shared" si="22"/>
        <v>3.6999999999999998E-2</v>
      </c>
      <c r="S242" s="149">
        <v>0</v>
      </c>
      <c r="T242" s="150">
        <f t="shared" si="23"/>
        <v>0</v>
      </c>
      <c r="AR242" s="151" t="s">
        <v>382</v>
      </c>
      <c r="AT242" s="151" t="s">
        <v>236</v>
      </c>
      <c r="AU242" s="151" t="s">
        <v>84</v>
      </c>
      <c r="AY242" s="13" t="s">
        <v>193</v>
      </c>
      <c r="BE242" s="152">
        <f t="shared" si="24"/>
        <v>0</v>
      </c>
      <c r="BF242" s="152">
        <f t="shared" si="25"/>
        <v>0</v>
      </c>
      <c r="BG242" s="152">
        <f t="shared" si="26"/>
        <v>0</v>
      </c>
      <c r="BH242" s="152">
        <f t="shared" si="27"/>
        <v>0</v>
      </c>
      <c r="BI242" s="152">
        <f t="shared" si="28"/>
        <v>0</v>
      </c>
      <c r="BJ242" s="13" t="s">
        <v>84</v>
      </c>
      <c r="BK242" s="152">
        <f t="shared" si="29"/>
        <v>0</v>
      </c>
      <c r="BL242" s="13" t="s">
        <v>98</v>
      </c>
      <c r="BM242" s="151" t="s">
        <v>1777</v>
      </c>
    </row>
    <row r="243" spans="2:65" s="1" customFormat="1" ht="24.25" customHeight="1">
      <c r="B243" s="138"/>
      <c r="C243" s="153" t="s">
        <v>891</v>
      </c>
      <c r="D243" s="153" t="s">
        <v>236</v>
      </c>
      <c r="E243" s="154" t="s">
        <v>1778</v>
      </c>
      <c r="F243" s="155" t="s">
        <v>1779</v>
      </c>
      <c r="G243" s="156" t="s">
        <v>234</v>
      </c>
      <c r="H243" s="157">
        <v>65.44</v>
      </c>
      <c r="I243" s="158"/>
      <c r="J243" s="159">
        <f t="shared" si="20"/>
        <v>0</v>
      </c>
      <c r="K243" s="160"/>
      <c r="L243" s="161"/>
      <c r="M243" s="162" t="s">
        <v>1</v>
      </c>
      <c r="N243" s="163" t="s">
        <v>38</v>
      </c>
      <c r="P243" s="149">
        <f t="shared" si="21"/>
        <v>0</v>
      </c>
      <c r="Q243" s="149">
        <v>6.8999999999999997E-4</v>
      </c>
      <c r="R243" s="149">
        <f t="shared" si="22"/>
        <v>4.5153599999999995E-2</v>
      </c>
      <c r="S243" s="149">
        <v>0</v>
      </c>
      <c r="T243" s="150">
        <f t="shared" si="23"/>
        <v>0</v>
      </c>
      <c r="AR243" s="151" t="s">
        <v>382</v>
      </c>
      <c r="AT243" s="151" t="s">
        <v>236</v>
      </c>
      <c r="AU243" s="151" t="s">
        <v>84</v>
      </c>
      <c r="AY243" s="13" t="s">
        <v>193</v>
      </c>
      <c r="BE243" s="152">
        <f t="shared" si="24"/>
        <v>0</v>
      </c>
      <c r="BF243" s="152">
        <f t="shared" si="25"/>
        <v>0</v>
      </c>
      <c r="BG243" s="152">
        <f t="shared" si="26"/>
        <v>0</v>
      </c>
      <c r="BH243" s="152">
        <f t="shared" si="27"/>
        <v>0</v>
      </c>
      <c r="BI243" s="152">
        <f t="shared" si="28"/>
        <v>0</v>
      </c>
      <c r="BJ243" s="13" t="s">
        <v>84</v>
      </c>
      <c r="BK243" s="152">
        <f t="shared" si="29"/>
        <v>0</v>
      </c>
      <c r="BL243" s="13" t="s">
        <v>98</v>
      </c>
      <c r="BM243" s="151" t="s">
        <v>1780</v>
      </c>
    </row>
    <row r="244" spans="2:65" s="1" customFormat="1" ht="24.25" customHeight="1">
      <c r="B244" s="138"/>
      <c r="C244" s="139" t="s">
        <v>893</v>
      </c>
      <c r="D244" s="139" t="s">
        <v>195</v>
      </c>
      <c r="E244" s="140" t="s">
        <v>520</v>
      </c>
      <c r="F244" s="141" t="s">
        <v>521</v>
      </c>
      <c r="G244" s="142" t="s">
        <v>296</v>
      </c>
      <c r="H244" s="143">
        <v>0.13200000000000001</v>
      </c>
      <c r="I244" s="144"/>
      <c r="J244" s="145">
        <f t="shared" si="20"/>
        <v>0</v>
      </c>
      <c r="K244" s="146"/>
      <c r="L244" s="28"/>
      <c r="M244" s="147" t="s">
        <v>1</v>
      </c>
      <c r="N244" s="148" t="s">
        <v>38</v>
      </c>
      <c r="P244" s="149">
        <f t="shared" si="21"/>
        <v>0</v>
      </c>
      <c r="Q244" s="149">
        <v>0</v>
      </c>
      <c r="R244" s="149">
        <f t="shared" si="22"/>
        <v>0</v>
      </c>
      <c r="S244" s="149">
        <v>0</v>
      </c>
      <c r="T244" s="150">
        <f t="shared" si="23"/>
        <v>0</v>
      </c>
      <c r="AR244" s="151" t="s">
        <v>98</v>
      </c>
      <c r="AT244" s="151" t="s">
        <v>195</v>
      </c>
      <c r="AU244" s="151" t="s">
        <v>84</v>
      </c>
      <c r="AY244" s="13" t="s">
        <v>193</v>
      </c>
      <c r="BE244" s="152">
        <f t="shared" si="24"/>
        <v>0</v>
      </c>
      <c r="BF244" s="152">
        <f t="shared" si="25"/>
        <v>0</v>
      </c>
      <c r="BG244" s="152">
        <f t="shared" si="26"/>
        <v>0</v>
      </c>
      <c r="BH244" s="152">
        <f t="shared" si="27"/>
        <v>0</v>
      </c>
      <c r="BI244" s="152">
        <f t="shared" si="28"/>
        <v>0</v>
      </c>
      <c r="BJ244" s="13" t="s">
        <v>84</v>
      </c>
      <c r="BK244" s="152">
        <f t="shared" si="29"/>
        <v>0</v>
      </c>
      <c r="BL244" s="13" t="s">
        <v>98</v>
      </c>
      <c r="BM244" s="151" t="s">
        <v>1781</v>
      </c>
    </row>
    <row r="245" spans="2:65" s="11" customFormat="1" ht="22.75" customHeight="1">
      <c r="B245" s="126"/>
      <c r="D245" s="127" t="s">
        <v>71</v>
      </c>
      <c r="E245" s="136" t="s">
        <v>1078</v>
      </c>
      <c r="F245" s="136" t="s">
        <v>1079</v>
      </c>
      <c r="I245" s="129"/>
      <c r="J245" s="137">
        <f>BK245</f>
        <v>0</v>
      </c>
      <c r="L245" s="126"/>
      <c r="M245" s="131"/>
      <c r="P245" s="132">
        <f>SUM(P246:P249)</f>
        <v>0</v>
      </c>
      <c r="R245" s="132">
        <f>SUM(R246:R249)</f>
        <v>1.3291790000000001E-2</v>
      </c>
      <c r="T245" s="133">
        <f>SUM(T246:T249)</f>
        <v>0</v>
      </c>
      <c r="AR245" s="127" t="s">
        <v>84</v>
      </c>
      <c r="AT245" s="134" t="s">
        <v>71</v>
      </c>
      <c r="AU245" s="134" t="s">
        <v>76</v>
      </c>
      <c r="AY245" s="127" t="s">
        <v>193</v>
      </c>
      <c r="BK245" s="135">
        <f>SUM(BK246:BK249)</f>
        <v>0</v>
      </c>
    </row>
    <row r="246" spans="2:65" s="1" customFormat="1" ht="16.5" customHeight="1">
      <c r="B246" s="138"/>
      <c r="C246" s="139" t="s">
        <v>897</v>
      </c>
      <c r="D246" s="139" t="s">
        <v>195</v>
      </c>
      <c r="E246" s="140" t="s">
        <v>1782</v>
      </c>
      <c r="F246" s="141" t="s">
        <v>1783</v>
      </c>
      <c r="G246" s="142" t="s">
        <v>319</v>
      </c>
      <c r="H246" s="143">
        <v>1</v>
      </c>
      <c r="I246" s="144"/>
      <c r="J246" s="145">
        <f>ROUND(I246*H246,2)</f>
        <v>0</v>
      </c>
      <c r="K246" s="146"/>
      <c r="L246" s="28"/>
      <c r="M246" s="147" t="s">
        <v>1</v>
      </c>
      <c r="N246" s="148" t="s">
        <v>38</v>
      </c>
      <c r="P246" s="149">
        <f>O246*H246</f>
        <v>0</v>
      </c>
      <c r="Q246" s="149">
        <v>1.5E-3</v>
      </c>
      <c r="R246" s="149">
        <f>Q246*H246</f>
        <v>1.5E-3</v>
      </c>
      <c r="S246" s="149">
        <v>0</v>
      </c>
      <c r="T246" s="150">
        <f>S246*H246</f>
        <v>0</v>
      </c>
      <c r="AR246" s="151" t="s">
        <v>98</v>
      </c>
      <c r="AT246" s="151" t="s">
        <v>195</v>
      </c>
      <c r="AU246" s="151" t="s">
        <v>84</v>
      </c>
      <c r="AY246" s="13" t="s">
        <v>193</v>
      </c>
      <c r="BE246" s="152">
        <f>IF(N246="základná",J246,0)</f>
        <v>0</v>
      </c>
      <c r="BF246" s="152">
        <f>IF(N246="znížená",J246,0)</f>
        <v>0</v>
      </c>
      <c r="BG246" s="152">
        <f>IF(N246="zákl. prenesená",J246,0)</f>
        <v>0</v>
      </c>
      <c r="BH246" s="152">
        <f>IF(N246="zníž. prenesená",J246,0)</f>
        <v>0</v>
      </c>
      <c r="BI246" s="152">
        <f>IF(N246="nulová",J246,0)</f>
        <v>0</v>
      </c>
      <c r="BJ246" s="13" t="s">
        <v>84</v>
      </c>
      <c r="BK246" s="152">
        <f>ROUND(I246*H246,2)</f>
        <v>0</v>
      </c>
      <c r="BL246" s="13" t="s">
        <v>98</v>
      </c>
      <c r="BM246" s="151" t="s">
        <v>1784</v>
      </c>
    </row>
    <row r="247" spans="2:65" s="1" customFormat="1" ht="24.25" customHeight="1">
      <c r="B247" s="138"/>
      <c r="C247" s="153" t="s">
        <v>901</v>
      </c>
      <c r="D247" s="153" t="s">
        <v>236</v>
      </c>
      <c r="E247" s="154" t="s">
        <v>1785</v>
      </c>
      <c r="F247" s="155" t="s">
        <v>1786</v>
      </c>
      <c r="G247" s="156" t="s">
        <v>319</v>
      </c>
      <c r="H247" s="157">
        <v>1</v>
      </c>
      <c r="I247" s="158"/>
      <c r="J247" s="159">
        <f>ROUND(I247*H247,2)</f>
        <v>0</v>
      </c>
      <c r="K247" s="160"/>
      <c r="L247" s="161"/>
      <c r="M247" s="162" t="s">
        <v>1</v>
      </c>
      <c r="N247" s="163" t="s">
        <v>38</v>
      </c>
      <c r="P247" s="149">
        <f>O247*H247</f>
        <v>0</v>
      </c>
      <c r="Q247" s="149">
        <v>1.1E-4</v>
      </c>
      <c r="R247" s="149">
        <f>Q247*H247</f>
        <v>1.1E-4</v>
      </c>
      <c r="S247" s="149">
        <v>0</v>
      </c>
      <c r="T247" s="150">
        <f>S247*H247</f>
        <v>0</v>
      </c>
      <c r="AR247" s="151" t="s">
        <v>382</v>
      </c>
      <c r="AT247" s="151" t="s">
        <v>236</v>
      </c>
      <c r="AU247" s="151" t="s">
        <v>84</v>
      </c>
      <c r="AY247" s="13" t="s">
        <v>193</v>
      </c>
      <c r="BE247" s="152">
        <f>IF(N247="základná",J247,0)</f>
        <v>0</v>
      </c>
      <c r="BF247" s="152">
        <f>IF(N247="znížená",J247,0)</f>
        <v>0</v>
      </c>
      <c r="BG247" s="152">
        <f>IF(N247="zákl. prenesená",J247,0)</f>
        <v>0</v>
      </c>
      <c r="BH247" s="152">
        <f>IF(N247="zníž. prenesená",J247,0)</f>
        <v>0</v>
      </c>
      <c r="BI247" s="152">
        <f>IF(N247="nulová",J247,0)</f>
        <v>0</v>
      </c>
      <c r="BJ247" s="13" t="s">
        <v>84</v>
      </c>
      <c r="BK247" s="152">
        <f>ROUND(I247*H247,2)</f>
        <v>0</v>
      </c>
      <c r="BL247" s="13" t="s">
        <v>98</v>
      </c>
      <c r="BM247" s="151" t="s">
        <v>1787</v>
      </c>
    </row>
    <row r="248" spans="2:65" s="1" customFormat="1" ht="24.25" customHeight="1">
      <c r="B248" s="138"/>
      <c r="C248" s="139" t="s">
        <v>905</v>
      </c>
      <c r="D248" s="139" t="s">
        <v>195</v>
      </c>
      <c r="E248" s="140" t="s">
        <v>1788</v>
      </c>
      <c r="F248" s="141" t="s">
        <v>1789</v>
      </c>
      <c r="G248" s="142" t="s">
        <v>319</v>
      </c>
      <c r="H248" s="143">
        <v>1</v>
      </c>
      <c r="I248" s="144"/>
      <c r="J248" s="145">
        <f>ROUND(I248*H248,2)</f>
        <v>0</v>
      </c>
      <c r="K248" s="146"/>
      <c r="L248" s="28"/>
      <c r="M248" s="147" t="s">
        <v>1</v>
      </c>
      <c r="N248" s="148" t="s">
        <v>38</v>
      </c>
      <c r="P248" s="149">
        <f>O248*H248</f>
        <v>0</v>
      </c>
      <c r="Q248" s="149">
        <v>6.68179E-3</v>
      </c>
      <c r="R248" s="149">
        <f>Q248*H248</f>
        <v>6.68179E-3</v>
      </c>
      <c r="S248" s="149">
        <v>0</v>
      </c>
      <c r="T248" s="150">
        <f>S248*H248</f>
        <v>0</v>
      </c>
      <c r="AR248" s="151" t="s">
        <v>98</v>
      </c>
      <c r="AT248" s="151" t="s">
        <v>195</v>
      </c>
      <c r="AU248" s="151" t="s">
        <v>84</v>
      </c>
      <c r="AY248" s="13" t="s">
        <v>193</v>
      </c>
      <c r="BE248" s="152">
        <f>IF(N248="základná",J248,0)</f>
        <v>0</v>
      </c>
      <c r="BF248" s="152">
        <f>IF(N248="znížená",J248,0)</f>
        <v>0</v>
      </c>
      <c r="BG248" s="152">
        <f>IF(N248="zákl. prenesená",J248,0)</f>
        <v>0</v>
      </c>
      <c r="BH248" s="152">
        <f>IF(N248="zníž. prenesená",J248,0)</f>
        <v>0</v>
      </c>
      <c r="BI248" s="152">
        <f>IF(N248="nulová",J248,0)</f>
        <v>0</v>
      </c>
      <c r="BJ248" s="13" t="s">
        <v>84</v>
      </c>
      <c r="BK248" s="152">
        <f>ROUND(I248*H248,2)</f>
        <v>0</v>
      </c>
      <c r="BL248" s="13" t="s">
        <v>98</v>
      </c>
      <c r="BM248" s="151" t="s">
        <v>1790</v>
      </c>
    </row>
    <row r="249" spans="2:65" s="1" customFormat="1" ht="24.25" customHeight="1">
      <c r="B249" s="138"/>
      <c r="C249" s="153" t="s">
        <v>909</v>
      </c>
      <c r="D249" s="153" t="s">
        <v>236</v>
      </c>
      <c r="E249" s="154" t="s">
        <v>1791</v>
      </c>
      <c r="F249" s="155" t="s">
        <v>1792</v>
      </c>
      <c r="G249" s="156" t="s">
        <v>319</v>
      </c>
      <c r="H249" s="157">
        <v>1</v>
      </c>
      <c r="I249" s="158"/>
      <c r="J249" s="159">
        <f>ROUND(I249*H249,2)</f>
        <v>0</v>
      </c>
      <c r="K249" s="160"/>
      <c r="L249" s="161"/>
      <c r="M249" s="162" t="s">
        <v>1</v>
      </c>
      <c r="N249" s="163" t="s">
        <v>38</v>
      </c>
      <c r="P249" s="149">
        <f>O249*H249</f>
        <v>0</v>
      </c>
      <c r="Q249" s="149">
        <v>5.0000000000000001E-3</v>
      </c>
      <c r="R249" s="149">
        <f>Q249*H249</f>
        <v>5.0000000000000001E-3</v>
      </c>
      <c r="S249" s="149">
        <v>0</v>
      </c>
      <c r="T249" s="150">
        <f>S249*H249</f>
        <v>0</v>
      </c>
      <c r="AR249" s="151" t="s">
        <v>382</v>
      </c>
      <c r="AT249" s="151" t="s">
        <v>236</v>
      </c>
      <c r="AU249" s="151" t="s">
        <v>84</v>
      </c>
      <c r="AY249" s="13" t="s">
        <v>193</v>
      </c>
      <c r="BE249" s="152">
        <f>IF(N249="základná",J249,0)</f>
        <v>0</v>
      </c>
      <c r="BF249" s="152">
        <f>IF(N249="znížená",J249,0)</f>
        <v>0</v>
      </c>
      <c r="BG249" s="152">
        <f>IF(N249="zákl. prenesená",J249,0)</f>
        <v>0</v>
      </c>
      <c r="BH249" s="152">
        <f>IF(N249="zníž. prenesená",J249,0)</f>
        <v>0</v>
      </c>
      <c r="BI249" s="152">
        <f>IF(N249="nulová",J249,0)</f>
        <v>0</v>
      </c>
      <c r="BJ249" s="13" t="s">
        <v>84</v>
      </c>
      <c r="BK249" s="152">
        <f>ROUND(I249*H249,2)</f>
        <v>0</v>
      </c>
      <c r="BL249" s="13" t="s">
        <v>98</v>
      </c>
      <c r="BM249" s="151" t="s">
        <v>1793</v>
      </c>
    </row>
    <row r="250" spans="2:65" s="11" customFormat="1" ht="22.75" customHeight="1">
      <c r="B250" s="126"/>
      <c r="D250" s="127" t="s">
        <v>71</v>
      </c>
      <c r="E250" s="136" t="s">
        <v>584</v>
      </c>
      <c r="F250" s="136" t="s">
        <v>585</v>
      </c>
      <c r="I250" s="129"/>
      <c r="J250" s="137">
        <f>BK250</f>
        <v>0</v>
      </c>
      <c r="L250" s="126"/>
      <c r="M250" s="131"/>
      <c r="P250" s="132">
        <f>SUM(P251:P253)</f>
        <v>0</v>
      </c>
      <c r="R250" s="132">
        <f>SUM(R251:R253)</f>
        <v>2.2099999999999998E-2</v>
      </c>
      <c r="T250" s="133">
        <f>SUM(T251:T253)</f>
        <v>0</v>
      </c>
      <c r="AR250" s="127" t="s">
        <v>84</v>
      </c>
      <c r="AT250" s="134" t="s">
        <v>71</v>
      </c>
      <c r="AU250" s="134" t="s">
        <v>76</v>
      </c>
      <c r="AY250" s="127" t="s">
        <v>193</v>
      </c>
      <c r="BK250" s="135">
        <f>SUM(BK251:BK253)</f>
        <v>0</v>
      </c>
    </row>
    <row r="251" spans="2:65" s="1" customFormat="1" ht="33" customHeight="1">
      <c r="B251" s="138"/>
      <c r="C251" s="139" t="s">
        <v>912</v>
      </c>
      <c r="D251" s="139" t="s">
        <v>195</v>
      </c>
      <c r="E251" s="140" t="s">
        <v>595</v>
      </c>
      <c r="F251" s="141" t="s">
        <v>596</v>
      </c>
      <c r="G251" s="142" t="s">
        <v>236</v>
      </c>
      <c r="H251" s="143">
        <v>2</v>
      </c>
      <c r="I251" s="144"/>
      <c r="J251" s="145">
        <f>ROUND(I251*H251,2)</f>
        <v>0</v>
      </c>
      <c r="K251" s="146"/>
      <c r="L251" s="28"/>
      <c r="M251" s="147" t="s">
        <v>1</v>
      </c>
      <c r="N251" s="148" t="s">
        <v>38</v>
      </c>
      <c r="P251" s="149">
        <f>O251*H251</f>
        <v>0</v>
      </c>
      <c r="Q251" s="149">
        <v>6.0000000000000002E-5</v>
      </c>
      <c r="R251" s="149">
        <f>Q251*H251</f>
        <v>1.2E-4</v>
      </c>
      <c r="S251" s="149">
        <v>0</v>
      </c>
      <c r="T251" s="150">
        <f>S251*H251</f>
        <v>0</v>
      </c>
      <c r="AR251" s="151" t="s">
        <v>98</v>
      </c>
      <c r="AT251" s="151" t="s">
        <v>195</v>
      </c>
      <c r="AU251" s="151" t="s">
        <v>84</v>
      </c>
      <c r="AY251" s="13" t="s">
        <v>193</v>
      </c>
      <c r="BE251" s="152">
        <f>IF(N251="základná",J251,0)</f>
        <v>0</v>
      </c>
      <c r="BF251" s="152">
        <f>IF(N251="znížená",J251,0)</f>
        <v>0</v>
      </c>
      <c r="BG251" s="152">
        <f>IF(N251="zákl. prenesená",J251,0)</f>
        <v>0</v>
      </c>
      <c r="BH251" s="152">
        <f>IF(N251="zníž. prenesená",J251,0)</f>
        <v>0</v>
      </c>
      <c r="BI251" s="152">
        <f>IF(N251="nulová",J251,0)</f>
        <v>0</v>
      </c>
      <c r="BJ251" s="13" t="s">
        <v>84</v>
      </c>
      <c r="BK251" s="152">
        <f>ROUND(I251*H251,2)</f>
        <v>0</v>
      </c>
      <c r="BL251" s="13" t="s">
        <v>98</v>
      </c>
      <c r="BM251" s="151" t="s">
        <v>1794</v>
      </c>
    </row>
    <row r="252" spans="2:65" s="1" customFormat="1" ht="16.5" customHeight="1">
      <c r="B252" s="138"/>
      <c r="C252" s="153" t="s">
        <v>915</v>
      </c>
      <c r="D252" s="153" t="s">
        <v>236</v>
      </c>
      <c r="E252" s="154" t="s">
        <v>1795</v>
      </c>
      <c r="F252" s="155" t="s">
        <v>1796</v>
      </c>
      <c r="G252" s="156" t="s">
        <v>1797</v>
      </c>
      <c r="H252" s="157">
        <v>1</v>
      </c>
      <c r="I252" s="158"/>
      <c r="J252" s="159">
        <f>ROUND(I252*H252,2)</f>
        <v>0</v>
      </c>
      <c r="K252" s="160"/>
      <c r="L252" s="161"/>
      <c r="M252" s="162" t="s">
        <v>1</v>
      </c>
      <c r="N252" s="163" t="s">
        <v>38</v>
      </c>
      <c r="P252" s="149">
        <f>O252*H252</f>
        <v>0</v>
      </c>
      <c r="Q252" s="149">
        <v>2.198E-2</v>
      </c>
      <c r="R252" s="149">
        <f>Q252*H252</f>
        <v>2.198E-2</v>
      </c>
      <c r="S252" s="149">
        <v>0</v>
      </c>
      <c r="T252" s="150">
        <f>S252*H252</f>
        <v>0</v>
      </c>
      <c r="AR252" s="151" t="s">
        <v>163</v>
      </c>
      <c r="AT252" s="151" t="s">
        <v>236</v>
      </c>
      <c r="AU252" s="151" t="s">
        <v>84</v>
      </c>
      <c r="AY252" s="13" t="s">
        <v>193</v>
      </c>
      <c r="BE252" s="152">
        <f>IF(N252="základná",J252,0)</f>
        <v>0</v>
      </c>
      <c r="BF252" s="152">
        <f>IF(N252="znížená",J252,0)</f>
        <v>0</v>
      </c>
      <c r="BG252" s="152">
        <f>IF(N252="zákl. prenesená",J252,0)</f>
        <v>0</v>
      </c>
      <c r="BH252" s="152">
        <f>IF(N252="zníž. prenesená",J252,0)</f>
        <v>0</v>
      </c>
      <c r="BI252" s="152">
        <f>IF(N252="nulová",J252,0)</f>
        <v>0</v>
      </c>
      <c r="BJ252" s="13" t="s">
        <v>84</v>
      </c>
      <c r="BK252" s="152">
        <f>ROUND(I252*H252,2)</f>
        <v>0</v>
      </c>
      <c r="BL252" s="13" t="s">
        <v>109</v>
      </c>
      <c r="BM252" s="151" t="s">
        <v>1798</v>
      </c>
    </row>
    <row r="253" spans="2:65" s="1" customFormat="1" ht="16.5" customHeight="1">
      <c r="B253" s="138"/>
      <c r="C253" s="139" t="s">
        <v>917</v>
      </c>
      <c r="D253" s="139" t="s">
        <v>195</v>
      </c>
      <c r="E253" s="140" t="s">
        <v>1799</v>
      </c>
      <c r="F253" s="141" t="s">
        <v>1800</v>
      </c>
      <c r="G253" s="142" t="s">
        <v>257</v>
      </c>
      <c r="H253" s="143">
        <v>6</v>
      </c>
      <c r="I253" s="144"/>
      <c r="J253" s="145">
        <f>ROUND(I253*H253,2)</f>
        <v>0</v>
      </c>
      <c r="K253" s="146"/>
      <c r="L253" s="28"/>
      <c r="M253" s="147" t="s">
        <v>1</v>
      </c>
      <c r="N253" s="148" t="s">
        <v>38</v>
      </c>
      <c r="P253" s="149">
        <f>O253*H253</f>
        <v>0</v>
      </c>
      <c r="Q253" s="149">
        <v>0</v>
      </c>
      <c r="R253" s="149">
        <f>Q253*H253</f>
        <v>0</v>
      </c>
      <c r="S253" s="149">
        <v>0</v>
      </c>
      <c r="T253" s="150">
        <f>S253*H253</f>
        <v>0</v>
      </c>
      <c r="AR253" s="151" t="s">
        <v>98</v>
      </c>
      <c r="AT253" s="151" t="s">
        <v>195</v>
      </c>
      <c r="AU253" s="151" t="s">
        <v>84</v>
      </c>
      <c r="AY253" s="13" t="s">
        <v>193</v>
      </c>
      <c r="BE253" s="152">
        <f>IF(N253="základná",J253,0)</f>
        <v>0</v>
      </c>
      <c r="BF253" s="152">
        <f>IF(N253="znížená",J253,0)</f>
        <v>0</v>
      </c>
      <c r="BG253" s="152">
        <f>IF(N253="zákl. prenesená",J253,0)</f>
        <v>0</v>
      </c>
      <c r="BH253" s="152">
        <f>IF(N253="zníž. prenesená",J253,0)</f>
        <v>0</v>
      </c>
      <c r="BI253" s="152">
        <f>IF(N253="nulová",J253,0)</f>
        <v>0</v>
      </c>
      <c r="BJ253" s="13" t="s">
        <v>84</v>
      </c>
      <c r="BK253" s="152">
        <f>ROUND(I253*H253,2)</f>
        <v>0</v>
      </c>
      <c r="BL253" s="13" t="s">
        <v>98</v>
      </c>
      <c r="BM253" s="151" t="s">
        <v>1801</v>
      </c>
    </row>
    <row r="254" spans="2:65" s="11" customFormat="1" ht="26" customHeight="1">
      <c r="B254" s="126"/>
      <c r="D254" s="127" t="s">
        <v>71</v>
      </c>
      <c r="E254" s="128" t="s">
        <v>236</v>
      </c>
      <c r="F254" s="128" t="s">
        <v>1098</v>
      </c>
      <c r="I254" s="129"/>
      <c r="J254" s="130">
        <f>BK254</f>
        <v>0</v>
      </c>
      <c r="L254" s="126"/>
      <c r="M254" s="131"/>
      <c r="P254" s="132">
        <f>P255+P257</f>
        <v>0</v>
      </c>
      <c r="R254" s="132">
        <f>R255+R257</f>
        <v>0.33549120000000004</v>
      </c>
      <c r="T254" s="133">
        <f>T255+T257</f>
        <v>0</v>
      </c>
      <c r="AR254" s="127" t="s">
        <v>106</v>
      </c>
      <c r="AT254" s="134" t="s">
        <v>71</v>
      </c>
      <c r="AU254" s="134" t="s">
        <v>72</v>
      </c>
      <c r="AY254" s="127" t="s">
        <v>193</v>
      </c>
      <c r="BK254" s="135">
        <f>BK255+BK257</f>
        <v>0</v>
      </c>
    </row>
    <row r="255" spans="2:65" s="11" customFormat="1" ht="22.75" customHeight="1">
      <c r="B255" s="126"/>
      <c r="D255" s="127" t="s">
        <v>71</v>
      </c>
      <c r="E255" s="136" t="s">
        <v>1170</v>
      </c>
      <c r="F255" s="136" t="s">
        <v>1171</v>
      </c>
      <c r="I255" s="129"/>
      <c r="J255" s="137">
        <f>BK255</f>
        <v>0</v>
      </c>
      <c r="L255" s="126"/>
      <c r="M255" s="131"/>
      <c r="P255" s="132">
        <f>P256</f>
        <v>0</v>
      </c>
      <c r="R255" s="132">
        <f>R256</f>
        <v>0</v>
      </c>
      <c r="T255" s="133">
        <f>T256</f>
        <v>0</v>
      </c>
      <c r="AR255" s="127" t="s">
        <v>106</v>
      </c>
      <c r="AT255" s="134" t="s">
        <v>71</v>
      </c>
      <c r="AU255" s="134" t="s">
        <v>76</v>
      </c>
      <c r="AY255" s="127" t="s">
        <v>193</v>
      </c>
      <c r="BK255" s="135">
        <f>BK256</f>
        <v>0</v>
      </c>
    </row>
    <row r="256" spans="2:65" s="1" customFormat="1" ht="16.5" customHeight="1">
      <c r="B256" s="138"/>
      <c r="C256" s="139" t="s">
        <v>920</v>
      </c>
      <c r="D256" s="139" t="s">
        <v>195</v>
      </c>
      <c r="E256" s="140" t="s">
        <v>1802</v>
      </c>
      <c r="F256" s="141" t="s">
        <v>1803</v>
      </c>
      <c r="G256" s="142" t="s">
        <v>319</v>
      </c>
      <c r="H256" s="143">
        <v>24</v>
      </c>
      <c r="I256" s="144"/>
      <c r="J256" s="145">
        <f>ROUND(I256*H256,2)</f>
        <v>0</v>
      </c>
      <c r="K256" s="146"/>
      <c r="L256" s="28"/>
      <c r="M256" s="147" t="s">
        <v>1</v>
      </c>
      <c r="N256" s="148" t="s">
        <v>38</v>
      </c>
      <c r="P256" s="149">
        <f>O256*H256</f>
        <v>0</v>
      </c>
      <c r="Q256" s="149">
        <v>0</v>
      </c>
      <c r="R256" s="149">
        <f>Q256*H256</f>
        <v>0</v>
      </c>
      <c r="S256" s="149">
        <v>0</v>
      </c>
      <c r="T256" s="150">
        <f>S256*H256</f>
        <v>0</v>
      </c>
      <c r="AR256" s="151" t="s">
        <v>519</v>
      </c>
      <c r="AT256" s="151" t="s">
        <v>195</v>
      </c>
      <c r="AU256" s="151" t="s">
        <v>84</v>
      </c>
      <c r="AY256" s="13" t="s">
        <v>193</v>
      </c>
      <c r="BE256" s="152">
        <f>IF(N256="základná",J256,0)</f>
        <v>0</v>
      </c>
      <c r="BF256" s="152">
        <f>IF(N256="znížená",J256,0)</f>
        <v>0</v>
      </c>
      <c r="BG256" s="152">
        <f>IF(N256="zákl. prenesená",J256,0)</f>
        <v>0</v>
      </c>
      <c r="BH256" s="152">
        <f>IF(N256="zníž. prenesená",J256,0)</f>
        <v>0</v>
      </c>
      <c r="BI256" s="152">
        <f>IF(N256="nulová",J256,0)</f>
        <v>0</v>
      </c>
      <c r="BJ256" s="13" t="s">
        <v>84</v>
      </c>
      <c r="BK256" s="152">
        <f>ROUND(I256*H256,2)</f>
        <v>0</v>
      </c>
      <c r="BL256" s="13" t="s">
        <v>519</v>
      </c>
      <c r="BM256" s="151" t="s">
        <v>1804</v>
      </c>
    </row>
    <row r="257" spans="2:65" s="11" customFormat="1" ht="22.75" customHeight="1">
      <c r="B257" s="126"/>
      <c r="D257" s="127" t="s">
        <v>71</v>
      </c>
      <c r="E257" s="136" t="s">
        <v>1099</v>
      </c>
      <c r="F257" s="136" t="s">
        <v>1100</v>
      </c>
      <c r="I257" s="129"/>
      <c r="J257" s="137">
        <f>BK257</f>
        <v>0</v>
      </c>
      <c r="L257" s="126"/>
      <c r="M257" s="131"/>
      <c r="P257" s="132">
        <f>SUM(P258:P278)</f>
        <v>0</v>
      </c>
      <c r="R257" s="132">
        <f>SUM(R258:R278)</f>
        <v>0.33549120000000004</v>
      </c>
      <c r="T257" s="133">
        <f>SUM(T258:T278)</f>
        <v>0</v>
      </c>
      <c r="AR257" s="127" t="s">
        <v>106</v>
      </c>
      <c r="AT257" s="134" t="s">
        <v>71</v>
      </c>
      <c r="AU257" s="134" t="s">
        <v>76</v>
      </c>
      <c r="AY257" s="127" t="s">
        <v>193</v>
      </c>
      <c r="BK257" s="135">
        <f>SUM(BK258:BK278)</f>
        <v>0</v>
      </c>
    </row>
    <row r="258" spans="2:65" s="1" customFormat="1" ht="24.25" customHeight="1">
      <c r="B258" s="138"/>
      <c r="C258" s="139" t="s">
        <v>924</v>
      </c>
      <c r="D258" s="139" t="s">
        <v>195</v>
      </c>
      <c r="E258" s="140" t="s">
        <v>1805</v>
      </c>
      <c r="F258" s="141" t="s">
        <v>1806</v>
      </c>
      <c r="G258" s="142" t="s">
        <v>257</v>
      </c>
      <c r="H258" s="143">
        <v>10</v>
      </c>
      <c r="I258" s="144"/>
      <c r="J258" s="145">
        <f t="shared" ref="J258:J278" si="30">ROUND(I258*H258,2)</f>
        <v>0</v>
      </c>
      <c r="K258" s="146"/>
      <c r="L258" s="28"/>
      <c r="M258" s="147" t="s">
        <v>1</v>
      </c>
      <c r="N258" s="148" t="s">
        <v>38</v>
      </c>
      <c r="P258" s="149">
        <f t="shared" ref="P258:P278" si="31">O258*H258</f>
        <v>0</v>
      </c>
      <c r="Q258" s="149">
        <v>2.5368120000000001E-2</v>
      </c>
      <c r="R258" s="149">
        <f t="shared" ref="R258:R278" si="32">Q258*H258</f>
        <v>0.2536812</v>
      </c>
      <c r="S258" s="149">
        <v>0</v>
      </c>
      <c r="T258" s="150">
        <f t="shared" ref="T258:T278" si="33">S258*H258</f>
        <v>0</v>
      </c>
      <c r="AR258" s="151" t="s">
        <v>519</v>
      </c>
      <c r="AT258" s="151" t="s">
        <v>195</v>
      </c>
      <c r="AU258" s="151" t="s">
        <v>84</v>
      </c>
      <c r="AY258" s="13" t="s">
        <v>193</v>
      </c>
      <c r="BE258" s="152">
        <f t="shared" ref="BE258:BE278" si="34">IF(N258="základná",J258,0)</f>
        <v>0</v>
      </c>
      <c r="BF258" s="152">
        <f t="shared" ref="BF258:BF278" si="35">IF(N258="znížená",J258,0)</f>
        <v>0</v>
      </c>
      <c r="BG258" s="152">
        <f t="shared" ref="BG258:BG278" si="36">IF(N258="zákl. prenesená",J258,0)</f>
        <v>0</v>
      </c>
      <c r="BH258" s="152">
        <f t="shared" ref="BH258:BH278" si="37">IF(N258="zníž. prenesená",J258,0)</f>
        <v>0</v>
      </c>
      <c r="BI258" s="152">
        <f t="shared" ref="BI258:BI278" si="38">IF(N258="nulová",J258,0)</f>
        <v>0</v>
      </c>
      <c r="BJ258" s="13" t="s">
        <v>84</v>
      </c>
      <c r="BK258" s="152">
        <f t="shared" ref="BK258:BK278" si="39">ROUND(I258*H258,2)</f>
        <v>0</v>
      </c>
      <c r="BL258" s="13" t="s">
        <v>519</v>
      </c>
      <c r="BM258" s="151" t="s">
        <v>1807</v>
      </c>
    </row>
    <row r="259" spans="2:65" s="1" customFormat="1" ht="33" customHeight="1">
      <c r="B259" s="138"/>
      <c r="C259" s="153" t="s">
        <v>926</v>
      </c>
      <c r="D259" s="153" t="s">
        <v>236</v>
      </c>
      <c r="E259" s="154" t="s">
        <v>1808</v>
      </c>
      <c r="F259" s="155" t="s">
        <v>1809</v>
      </c>
      <c r="G259" s="156" t="s">
        <v>319</v>
      </c>
      <c r="H259" s="157">
        <v>7</v>
      </c>
      <c r="I259" s="158"/>
      <c r="J259" s="159">
        <f t="shared" si="30"/>
        <v>0</v>
      </c>
      <c r="K259" s="160"/>
      <c r="L259" s="161"/>
      <c r="M259" s="162" t="s">
        <v>1</v>
      </c>
      <c r="N259" s="163" t="s">
        <v>38</v>
      </c>
      <c r="P259" s="149">
        <f t="shared" si="31"/>
        <v>0</v>
      </c>
      <c r="Q259" s="149">
        <v>4.0000000000000003E-5</v>
      </c>
      <c r="R259" s="149">
        <f t="shared" si="32"/>
        <v>2.8000000000000003E-4</v>
      </c>
      <c r="S259" s="149">
        <v>0</v>
      </c>
      <c r="T259" s="150">
        <f t="shared" si="33"/>
        <v>0</v>
      </c>
      <c r="AR259" s="151" t="s">
        <v>1231</v>
      </c>
      <c r="AT259" s="151" t="s">
        <v>236</v>
      </c>
      <c r="AU259" s="151" t="s">
        <v>84</v>
      </c>
      <c r="AY259" s="13" t="s">
        <v>193</v>
      </c>
      <c r="BE259" s="152">
        <f t="shared" si="34"/>
        <v>0</v>
      </c>
      <c r="BF259" s="152">
        <f t="shared" si="35"/>
        <v>0</v>
      </c>
      <c r="BG259" s="152">
        <f t="shared" si="36"/>
        <v>0</v>
      </c>
      <c r="BH259" s="152">
        <f t="shared" si="37"/>
        <v>0</v>
      </c>
      <c r="BI259" s="152">
        <f t="shared" si="38"/>
        <v>0</v>
      </c>
      <c r="BJ259" s="13" t="s">
        <v>84</v>
      </c>
      <c r="BK259" s="152">
        <f t="shared" si="39"/>
        <v>0</v>
      </c>
      <c r="BL259" s="13" t="s">
        <v>519</v>
      </c>
      <c r="BM259" s="151" t="s">
        <v>1810</v>
      </c>
    </row>
    <row r="260" spans="2:65" s="1" customFormat="1" ht="24.25" customHeight="1">
      <c r="B260" s="138"/>
      <c r="C260" s="153" t="s">
        <v>931</v>
      </c>
      <c r="D260" s="153" t="s">
        <v>236</v>
      </c>
      <c r="E260" s="154" t="s">
        <v>1811</v>
      </c>
      <c r="F260" s="155" t="s">
        <v>1812</v>
      </c>
      <c r="G260" s="156" t="s">
        <v>319</v>
      </c>
      <c r="H260" s="157">
        <v>2</v>
      </c>
      <c r="I260" s="158"/>
      <c r="J260" s="159">
        <f t="shared" si="30"/>
        <v>0</v>
      </c>
      <c r="K260" s="160"/>
      <c r="L260" s="161"/>
      <c r="M260" s="162" t="s">
        <v>1</v>
      </c>
      <c r="N260" s="163" t="s">
        <v>38</v>
      </c>
      <c r="P260" s="149">
        <f t="shared" si="31"/>
        <v>0</v>
      </c>
      <c r="Q260" s="149">
        <v>0</v>
      </c>
      <c r="R260" s="149">
        <f t="shared" si="32"/>
        <v>0</v>
      </c>
      <c r="S260" s="149">
        <v>0</v>
      </c>
      <c r="T260" s="150">
        <f t="shared" si="33"/>
        <v>0</v>
      </c>
      <c r="AR260" s="151" t="s">
        <v>1231</v>
      </c>
      <c r="AT260" s="151" t="s">
        <v>236</v>
      </c>
      <c r="AU260" s="151" t="s">
        <v>84</v>
      </c>
      <c r="AY260" s="13" t="s">
        <v>193</v>
      </c>
      <c r="BE260" s="152">
        <f t="shared" si="34"/>
        <v>0</v>
      </c>
      <c r="BF260" s="152">
        <f t="shared" si="35"/>
        <v>0</v>
      </c>
      <c r="BG260" s="152">
        <f t="shared" si="36"/>
        <v>0</v>
      </c>
      <c r="BH260" s="152">
        <f t="shared" si="37"/>
        <v>0</v>
      </c>
      <c r="BI260" s="152">
        <f t="shared" si="38"/>
        <v>0</v>
      </c>
      <c r="BJ260" s="13" t="s">
        <v>84</v>
      </c>
      <c r="BK260" s="152">
        <f t="shared" si="39"/>
        <v>0</v>
      </c>
      <c r="BL260" s="13" t="s">
        <v>519</v>
      </c>
      <c r="BM260" s="151" t="s">
        <v>1813</v>
      </c>
    </row>
    <row r="261" spans="2:65" s="1" customFormat="1" ht="21.75" customHeight="1">
      <c r="B261" s="138"/>
      <c r="C261" s="139" t="s">
        <v>935</v>
      </c>
      <c r="D261" s="139" t="s">
        <v>195</v>
      </c>
      <c r="E261" s="140" t="s">
        <v>1814</v>
      </c>
      <c r="F261" s="141" t="s">
        <v>1815</v>
      </c>
      <c r="G261" s="142" t="s">
        <v>319</v>
      </c>
      <c r="H261" s="143">
        <v>24</v>
      </c>
      <c r="I261" s="144"/>
      <c r="J261" s="145">
        <f t="shared" si="30"/>
        <v>0</v>
      </c>
      <c r="K261" s="146"/>
      <c r="L261" s="28"/>
      <c r="M261" s="147" t="s">
        <v>1</v>
      </c>
      <c r="N261" s="148" t="s">
        <v>38</v>
      </c>
      <c r="P261" s="149">
        <f t="shared" si="31"/>
        <v>0</v>
      </c>
      <c r="Q261" s="149">
        <v>0</v>
      </c>
      <c r="R261" s="149">
        <f t="shared" si="32"/>
        <v>0</v>
      </c>
      <c r="S261" s="149">
        <v>0</v>
      </c>
      <c r="T261" s="150">
        <f t="shared" si="33"/>
        <v>0</v>
      </c>
      <c r="AR261" s="151" t="s">
        <v>519</v>
      </c>
      <c r="AT261" s="151" t="s">
        <v>195</v>
      </c>
      <c r="AU261" s="151" t="s">
        <v>84</v>
      </c>
      <c r="AY261" s="13" t="s">
        <v>193</v>
      </c>
      <c r="BE261" s="152">
        <f t="shared" si="34"/>
        <v>0</v>
      </c>
      <c r="BF261" s="152">
        <f t="shared" si="35"/>
        <v>0</v>
      </c>
      <c r="BG261" s="152">
        <f t="shared" si="36"/>
        <v>0</v>
      </c>
      <c r="BH261" s="152">
        <f t="shared" si="37"/>
        <v>0</v>
      </c>
      <c r="BI261" s="152">
        <f t="shared" si="38"/>
        <v>0</v>
      </c>
      <c r="BJ261" s="13" t="s">
        <v>84</v>
      </c>
      <c r="BK261" s="152">
        <f t="shared" si="39"/>
        <v>0</v>
      </c>
      <c r="BL261" s="13" t="s">
        <v>519</v>
      </c>
      <c r="BM261" s="151" t="s">
        <v>1816</v>
      </c>
    </row>
    <row r="262" spans="2:65" s="1" customFormat="1" ht="24.25" customHeight="1">
      <c r="B262" s="138"/>
      <c r="C262" s="153" t="s">
        <v>939</v>
      </c>
      <c r="D262" s="153" t="s">
        <v>236</v>
      </c>
      <c r="E262" s="154" t="s">
        <v>1817</v>
      </c>
      <c r="F262" s="155" t="s">
        <v>1818</v>
      </c>
      <c r="G262" s="156" t="s">
        <v>319</v>
      </c>
      <c r="H262" s="157">
        <v>24</v>
      </c>
      <c r="I262" s="158"/>
      <c r="J262" s="159">
        <f t="shared" si="30"/>
        <v>0</v>
      </c>
      <c r="K262" s="160"/>
      <c r="L262" s="161"/>
      <c r="M262" s="162" t="s">
        <v>1</v>
      </c>
      <c r="N262" s="163" t="s">
        <v>38</v>
      </c>
      <c r="P262" s="149">
        <f t="shared" si="31"/>
        <v>0</v>
      </c>
      <c r="Q262" s="149">
        <v>7.1000000000000002E-4</v>
      </c>
      <c r="R262" s="149">
        <f t="shared" si="32"/>
        <v>1.704E-2</v>
      </c>
      <c r="S262" s="149">
        <v>0</v>
      </c>
      <c r="T262" s="150">
        <f t="shared" si="33"/>
        <v>0</v>
      </c>
      <c r="AR262" s="151" t="s">
        <v>972</v>
      </c>
      <c r="AT262" s="151" t="s">
        <v>236</v>
      </c>
      <c r="AU262" s="151" t="s">
        <v>84</v>
      </c>
      <c r="AY262" s="13" t="s">
        <v>193</v>
      </c>
      <c r="BE262" s="152">
        <f t="shared" si="34"/>
        <v>0</v>
      </c>
      <c r="BF262" s="152">
        <f t="shared" si="35"/>
        <v>0</v>
      </c>
      <c r="BG262" s="152">
        <f t="shared" si="36"/>
        <v>0</v>
      </c>
      <c r="BH262" s="152">
        <f t="shared" si="37"/>
        <v>0</v>
      </c>
      <c r="BI262" s="152">
        <f t="shared" si="38"/>
        <v>0</v>
      </c>
      <c r="BJ262" s="13" t="s">
        <v>84</v>
      </c>
      <c r="BK262" s="152">
        <f t="shared" si="39"/>
        <v>0</v>
      </c>
      <c r="BL262" s="13" t="s">
        <v>972</v>
      </c>
      <c r="BM262" s="151" t="s">
        <v>1819</v>
      </c>
    </row>
    <row r="263" spans="2:65" s="1" customFormat="1" ht="24.25" customHeight="1">
      <c r="B263" s="138"/>
      <c r="C263" s="139" t="s">
        <v>945</v>
      </c>
      <c r="D263" s="139" t="s">
        <v>195</v>
      </c>
      <c r="E263" s="140" t="s">
        <v>1820</v>
      </c>
      <c r="F263" s="141" t="s">
        <v>1821</v>
      </c>
      <c r="G263" s="142" t="s">
        <v>319</v>
      </c>
      <c r="H263" s="143">
        <v>1</v>
      </c>
      <c r="I263" s="144"/>
      <c r="J263" s="145">
        <f t="shared" si="30"/>
        <v>0</v>
      </c>
      <c r="K263" s="146"/>
      <c r="L263" s="28"/>
      <c r="M263" s="147" t="s">
        <v>1</v>
      </c>
      <c r="N263" s="148" t="s">
        <v>38</v>
      </c>
      <c r="P263" s="149">
        <f t="shared" si="31"/>
        <v>0</v>
      </c>
      <c r="Q263" s="149">
        <v>0</v>
      </c>
      <c r="R263" s="149">
        <f t="shared" si="32"/>
        <v>0</v>
      </c>
      <c r="S263" s="149">
        <v>0</v>
      </c>
      <c r="T263" s="150">
        <f t="shared" si="33"/>
        <v>0</v>
      </c>
      <c r="AR263" s="151" t="s">
        <v>519</v>
      </c>
      <c r="AT263" s="151" t="s">
        <v>195</v>
      </c>
      <c r="AU263" s="151" t="s">
        <v>84</v>
      </c>
      <c r="AY263" s="13" t="s">
        <v>193</v>
      </c>
      <c r="BE263" s="152">
        <f t="shared" si="34"/>
        <v>0</v>
      </c>
      <c r="BF263" s="152">
        <f t="shared" si="35"/>
        <v>0</v>
      </c>
      <c r="BG263" s="152">
        <f t="shared" si="36"/>
        <v>0</v>
      </c>
      <c r="BH263" s="152">
        <f t="shared" si="37"/>
        <v>0</v>
      </c>
      <c r="BI263" s="152">
        <f t="shared" si="38"/>
        <v>0</v>
      </c>
      <c r="BJ263" s="13" t="s">
        <v>84</v>
      </c>
      <c r="BK263" s="152">
        <f t="shared" si="39"/>
        <v>0</v>
      </c>
      <c r="BL263" s="13" t="s">
        <v>519</v>
      </c>
      <c r="BM263" s="151" t="s">
        <v>1822</v>
      </c>
    </row>
    <row r="264" spans="2:65" s="1" customFormat="1" ht="24.25" customHeight="1">
      <c r="B264" s="138"/>
      <c r="C264" s="153" t="s">
        <v>949</v>
      </c>
      <c r="D264" s="153" t="s">
        <v>236</v>
      </c>
      <c r="E264" s="154" t="s">
        <v>1823</v>
      </c>
      <c r="F264" s="155" t="s">
        <v>1824</v>
      </c>
      <c r="G264" s="156" t="s">
        <v>319</v>
      </c>
      <c r="H264" s="157">
        <v>1</v>
      </c>
      <c r="I264" s="158"/>
      <c r="J264" s="159">
        <f t="shared" si="30"/>
        <v>0</v>
      </c>
      <c r="K264" s="160"/>
      <c r="L264" s="161"/>
      <c r="M264" s="162" t="s">
        <v>1</v>
      </c>
      <c r="N264" s="163" t="s">
        <v>38</v>
      </c>
      <c r="P264" s="149">
        <f t="shared" si="31"/>
        <v>0</v>
      </c>
      <c r="Q264" s="149">
        <v>1.99E-3</v>
      </c>
      <c r="R264" s="149">
        <f t="shared" si="32"/>
        <v>1.99E-3</v>
      </c>
      <c r="S264" s="149">
        <v>0</v>
      </c>
      <c r="T264" s="150">
        <f t="shared" si="33"/>
        <v>0</v>
      </c>
      <c r="AR264" s="151" t="s">
        <v>972</v>
      </c>
      <c r="AT264" s="151" t="s">
        <v>236</v>
      </c>
      <c r="AU264" s="151" t="s">
        <v>84</v>
      </c>
      <c r="AY264" s="13" t="s">
        <v>193</v>
      </c>
      <c r="BE264" s="152">
        <f t="shared" si="34"/>
        <v>0</v>
      </c>
      <c r="BF264" s="152">
        <f t="shared" si="35"/>
        <v>0</v>
      </c>
      <c r="BG264" s="152">
        <f t="shared" si="36"/>
        <v>0</v>
      </c>
      <c r="BH264" s="152">
        <f t="shared" si="37"/>
        <v>0</v>
      </c>
      <c r="BI264" s="152">
        <f t="shared" si="38"/>
        <v>0</v>
      </c>
      <c r="BJ264" s="13" t="s">
        <v>84</v>
      </c>
      <c r="BK264" s="152">
        <f t="shared" si="39"/>
        <v>0</v>
      </c>
      <c r="BL264" s="13" t="s">
        <v>972</v>
      </c>
      <c r="BM264" s="151" t="s">
        <v>1825</v>
      </c>
    </row>
    <row r="265" spans="2:65" s="1" customFormat="1" ht="24.25" customHeight="1">
      <c r="B265" s="138"/>
      <c r="C265" s="139" t="s">
        <v>953</v>
      </c>
      <c r="D265" s="139" t="s">
        <v>195</v>
      </c>
      <c r="E265" s="140" t="s">
        <v>1826</v>
      </c>
      <c r="F265" s="141" t="s">
        <v>1827</v>
      </c>
      <c r="G265" s="142" t="s">
        <v>319</v>
      </c>
      <c r="H265" s="143">
        <v>28</v>
      </c>
      <c r="I265" s="144"/>
      <c r="J265" s="145">
        <f t="shared" si="30"/>
        <v>0</v>
      </c>
      <c r="K265" s="146"/>
      <c r="L265" s="28"/>
      <c r="M265" s="147" t="s">
        <v>1</v>
      </c>
      <c r="N265" s="148" t="s">
        <v>38</v>
      </c>
      <c r="P265" s="149">
        <f t="shared" si="31"/>
        <v>0</v>
      </c>
      <c r="Q265" s="149">
        <v>0</v>
      </c>
      <c r="R265" s="149">
        <f t="shared" si="32"/>
        <v>0</v>
      </c>
      <c r="S265" s="149">
        <v>0</v>
      </c>
      <c r="T265" s="150">
        <f t="shared" si="33"/>
        <v>0</v>
      </c>
      <c r="AR265" s="151" t="s">
        <v>519</v>
      </c>
      <c r="AT265" s="151" t="s">
        <v>195</v>
      </c>
      <c r="AU265" s="151" t="s">
        <v>84</v>
      </c>
      <c r="AY265" s="13" t="s">
        <v>193</v>
      </c>
      <c r="BE265" s="152">
        <f t="shared" si="34"/>
        <v>0</v>
      </c>
      <c r="BF265" s="152">
        <f t="shared" si="35"/>
        <v>0</v>
      </c>
      <c r="BG265" s="152">
        <f t="shared" si="36"/>
        <v>0</v>
      </c>
      <c r="BH265" s="152">
        <f t="shared" si="37"/>
        <v>0</v>
      </c>
      <c r="BI265" s="152">
        <f t="shared" si="38"/>
        <v>0</v>
      </c>
      <c r="BJ265" s="13" t="s">
        <v>84</v>
      </c>
      <c r="BK265" s="152">
        <f t="shared" si="39"/>
        <v>0</v>
      </c>
      <c r="BL265" s="13" t="s">
        <v>519</v>
      </c>
      <c r="BM265" s="151" t="s">
        <v>1828</v>
      </c>
    </row>
    <row r="266" spans="2:65" s="1" customFormat="1" ht="24.25" customHeight="1">
      <c r="B266" s="138"/>
      <c r="C266" s="153" t="s">
        <v>1829</v>
      </c>
      <c r="D266" s="153" t="s">
        <v>236</v>
      </c>
      <c r="E266" s="154" t="s">
        <v>1830</v>
      </c>
      <c r="F266" s="155" t="s">
        <v>1831</v>
      </c>
      <c r="G266" s="156" t="s">
        <v>319</v>
      </c>
      <c r="H266" s="157">
        <v>28</v>
      </c>
      <c r="I266" s="158"/>
      <c r="J266" s="159">
        <f t="shared" si="30"/>
        <v>0</v>
      </c>
      <c r="K266" s="160"/>
      <c r="L266" s="161"/>
      <c r="M266" s="162" t="s">
        <v>1</v>
      </c>
      <c r="N266" s="163" t="s">
        <v>38</v>
      </c>
      <c r="P266" s="149">
        <f t="shared" si="31"/>
        <v>0</v>
      </c>
      <c r="Q266" s="149">
        <v>9.2000000000000003E-4</v>
      </c>
      <c r="R266" s="149">
        <f t="shared" si="32"/>
        <v>2.5760000000000002E-2</v>
      </c>
      <c r="S266" s="149">
        <v>0</v>
      </c>
      <c r="T266" s="150">
        <f t="shared" si="33"/>
        <v>0</v>
      </c>
      <c r="AR266" s="151" t="s">
        <v>972</v>
      </c>
      <c r="AT266" s="151" t="s">
        <v>236</v>
      </c>
      <c r="AU266" s="151" t="s">
        <v>84</v>
      </c>
      <c r="AY266" s="13" t="s">
        <v>193</v>
      </c>
      <c r="BE266" s="152">
        <f t="shared" si="34"/>
        <v>0</v>
      </c>
      <c r="BF266" s="152">
        <f t="shared" si="35"/>
        <v>0</v>
      </c>
      <c r="BG266" s="152">
        <f t="shared" si="36"/>
        <v>0</v>
      </c>
      <c r="BH266" s="152">
        <f t="shared" si="37"/>
        <v>0</v>
      </c>
      <c r="BI266" s="152">
        <f t="shared" si="38"/>
        <v>0</v>
      </c>
      <c r="BJ266" s="13" t="s">
        <v>84</v>
      </c>
      <c r="BK266" s="152">
        <f t="shared" si="39"/>
        <v>0</v>
      </c>
      <c r="BL266" s="13" t="s">
        <v>972</v>
      </c>
      <c r="BM266" s="151" t="s">
        <v>1832</v>
      </c>
    </row>
    <row r="267" spans="2:65" s="1" customFormat="1" ht="24.25" customHeight="1">
      <c r="B267" s="138"/>
      <c r="C267" s="139" t="s">
        <v>1833</v>
      </c>
      <c r="D267" s="139" t="s">
        <v>195</v>
      </c>
      <c r="E267" s="140" t="s">
        <v>1834</v>
      </c>
      <c r="F267" s="141" t="s">
        <v>1835</v>
      </c>
      <c r="G267" s="142" t="s">
        <v>319</v>
      </c>
      <c r="H267" s="143">
        <v>2</v>
      </c>
      <c r="I267" s="144"/>
      <c r="J267" s="145">
        <f t="shared" si="30"/>
        <v>0</v>
      </c>
      <c r="K267" s="146"/>
      <c r="L267" s="28"/>
      <c r="M267" s="147" t="s">
        <v>1</v>
      </c>
      <c r="N267" s="148" t="s">
        <v>38</v>
      </c>
      <c r="P267" s="149">
        <f t="shared" si="31"/>
        <v>0</v>
      </c>
      <c r="Q267" s="149">
        <v>0</v>
      </c>
      <c r="R267" s="149">
        <f t="shared" si="32"/>
        <v>0</v>
      </c>
      <c r="S267" s="149">
        <v>0</v>
      </c>
      <c r="T267" s="150">
        <f t="shared" si="33"/>
        <v>0</v>
      </c>
      <c r="AR267" s="151" t="s">
        <v>519</v>
      </c>
      <c r="AT267" s="151" t="s">
        <v>195</v>
      </c>
      <c r="AU267" s="151" t="s">
        <v>84</v>
      </c>
      <c r="AY267" s="13" t="s">
        <v>193</v>
      </c>
      <c r="BE267" s="152">
        <f t="shared" si="34"/>
        <v>0</v>
      </c>
      <c r="BF267" s="152">
        <f t="shared" si="35"/>
        <v>0</v>
      </c>
      <c r="BG267" s="152">
        <f t="shared" si="36"/>
        <v>0</v>
      </c>
      <c r="BH267" s="152">
        <f t="shared" si="37"/>
        <v>0</v>
      </c>
      <c r="BI267" s="152">
        <f t="shared" si="38"/>
        <v>0</v>
      </c>
      <c r="BJ267" s="13" t="s">
        <v>84</v>
      </c>
      <c r="BK267" s="152">
        <f t="shared" si="39"/>
        <v>0</v>
      </c>
      <c r="BL267" s="13" t="s">
        <v>519</v>
      </c>
      <c r="BM267" s="151" t="s">
        <v>1836</v>
      </c>
    </row>
    <row r="268" spans="2:65" s="1" customFormat="1" ht="24.25" customHeight="1">
      <c r="B268" s="138"/>
      <c r="C268" s="153" t="s">
        <v>1837</v>
      </c>
      <c r="D268" s="153" t="s">
        <v>236</v>
      </c>
      <c r="E268" s="154" t="s">
        <v>1838</v>
      </c>
      <c r="F268" s="155" t="s">
        <v>1839</v>
      </c>
      <c r="G268" s="156" t="s">
        <v>319</v>
      </c>
      <c r="H268" s="157">
        <v>2</v>
      </c>
      <c r="I268" s="158"/>
      <c r="J268" s="159">
        <f t="shared" si="30"/>
        <v>0</v>
      </c>
      <c r="K268" s="160"/>
      <c r="L268" s="161"/>
      <c r="M268" s="162" t="s">
        <v>1</v>
      </c>
      <c r="N268" s="163" t="s">
        <v>38</v>
      </c>
      <c r="P268" s="149">
        <f t="shared" si="31"/>
        <v>0</v>
      </c>
      <c r="Q268" s="149">
        <v>1.2600000000000001E-3</v>
      </c>
      <c r="R268" s="149">
        <f t="shared" si="32"/>
        <v>2.5200000000000001E-3</v>
      </c>
      <c r="S268" s="149">
        <v>0</v>
      </c>
      <c r="T268" s="150">
        <f t="shared" si="33"/>
        <v>0</v>
      </c>
      <c r="AR268" s="151" t="s">
        <v>972</v>
      </c>
      <c r="AT268" s="151" t="s">
        <v>236</v>
      </c>
      <c r="AU268" s="151" t="s">
        <v>84</v>
      </c>
      <c r="AY268" s="13" t="s">
        <v>193</v>
      </c>
      <c r="BE268" s="152">
        <f t="shared" si="34"/>
        <v>0</v>
      </c>
      <c r="BF268" s="152">
        <f t="shared" si="35"/>
        <v>0</v>
      </c>
      <c r="BG268" s="152">
        <f t="shared" si="36"/>
        <v>0</v>
      </c>
      <c r="BH268" s="152">
        <f t="shared" si="37"/>
        <v>0</v>
      </c>
      <c r="BI268" s="152">
        <f t="shared" si="38"/>
        <v>0</v>
      </c>
      <c r="BJ268" s="13" t="s">
        <v>84</v>
      </c>
      <c r="BK268" s="152">
        <f t="shared" si="39"/>
        <v>0</v>
      </c>
      <c r="BL268" s="13" t="s">
        <v>972</v>
      </c>
      <c r="BM268" s="151" t="s">
        <v>1840</v>
      </c>
    </row>
    <row r="269" spans="2:65" s="1" customFormat="1" ht="24.25" customHeight="1">
      <c r="B269" s="138"/>
      <c r="C269" s="139" t="s">
        <v>1841</v>
      </c>
      <c r="D269" s="139" t="s">
        <v>195</v>
      </c>
      <c r="E269" s="140" t="s">
        <v>1842</v>
      </c>
      <c r="F269" s="141" t="s">
        <v>1843</v>
      </c>
      <c r="G269" s="142" t="s">
        <v>319</v>
      </c>
      <c r="H269" s="143">
        <v>18</v>
      </c>
      <c r="I269" s="144"/>
      <c r="J269" s="145">
        <f t="shared" si="30"/>
        <v>0</v>
      </c>
      <c r="K269" s="146"/>
      <c r="L269" s="28"/>
      <c r="M269" s="147" t="s">
        <v>1</v>
      </c>
      <c r="N269" s="148" t="s">
        <v>38</v>
      </c>
      <c r="P269" s="149">
        <f t="shared" si="31"/>
        <v>0</v>
      </c>
      <c r="Q269" s="149">
        <v>0</v>
      </c>
      <c r="R269" s="149">
        <f t="shared" si="32"/>
        <v>0</v>
      </c>
      <c r="S269" s="149">
        <v>0</v>
      </c>
      <c r="T269" s="150">
        <f t="shared" si="33"/>
        <v>0</v>
      </c>
      <c r="AR269" s="151" t="s">
        <v>519</v>
      </c>
      <c r="AT269" s="151" t="s">
        <v>195</v>
      </c>
      <c r="AU269" s="151" t="s">
        <v>84</v>
      </c>
      <c r="AY269" s="13" t="s">
        <v>193</v>
      </c>
      <c r="BE269" s="152">
        <f t="shared" si="34"/>
        <v>0</v>
      </c>
      <c r="BF269" s="152">
        <f t="shared" si="35"/>
        <v>0</v>
      </c>
      <c r="BG269" s="152">
        <f t="shared" si="36"/>
        <v>0</v>
      </c>
      <c r="BH269" s="152">
        <f t="shared" si="37"/>
        <v>0</v>
      </c>
      <c r="BI269" s="152">
        <f t="shared" si="38"/>
        <v>0</v>
      </c>
      <c r="BJ269" s="13" t="s">
        <v>84</v>
      </c>
      <c r="BK269" s="152">
        <f t="shared" si="39"/>
        <v>0</v>
      </c>
      <c r="BL269" s="13" t="s">
        <v>519</v>
      </c>
      <c r="BM269" s="151" t="s">
        <v>1844</v>
      </c>
    </row>
    <row r="270" spans="2:65" s="1" customFormat="1" ht="24.25" customHeight="1">
      <c r="B270" s="138"/>
      <c r="C270" s="153" t="s">
        <v>1845</v>
      </c>
      <c r="D270" s="153" t="s">
        <v>236</v>
      </c>
      <c r="E270" s="154" t="s">
        <v>1846</v>
      </c>
      <c r="F270" s="155" t="s">
        <v>1847</v>
      </c>
      <c r="G270" s="156" t="s">
        <v>319</v>
      </c>
      <c r="H270" s="157">
        <v>18</v>
      </c>
      <c r="I270" s="158"/>
      <c r="J270" s="159">
        <f t="shared" si="30"/>
        <v>0</v>
      </c>
      <c r="K270" s="160"/>
      <c r="L270" s="161"/>
      <c r="M270" s="162" t="s">
        <v>1</v>
      </c>
      <c r="N270" s="163" t="s">
        <v>38</v>
      </c>
      <c r="P270" s="149">
        <f t="shared" si="31"/>
        <v>0</v>
      </c>
      <c r="Q270" s="149">
        <v>1.32E-3</v>
      </c>
      <c r="R270" s="149">
        <f t="shared" si="32"/>
        <v>2.376E-2</v>
      </c>
      <c r="S270" s="149">
        <v>0</v>
      </c>
      <c r="T270" s="150">
        <f t="shared" si="33"/>
        <v>0</v>
      </c>
      <c r="AR270" s="151" t="s">
        <v>972</v>
      </c>
      <c r="AT270" s="151" t="s">
        <v>236</v>
      </c>
      <c r="AU270" s="151" t="s">
        <v>84</v>
      </c>
      <c r="AY270" s="13" t="s">
        <v>193</v>
      </c>
      <c r="BE270" s="152">
        <f t="shared" si="34"/>
        <v>0</v>
      </c>
      <c r="BF270" s="152">
        <f t="shared" si="35"/>
        <v>0</v>
      </c>
      <c r="BG270" s="152">
        <f t="shared" si="36"/>
        <v>0</v>
      </c>
      <c r="BH270" s="152">
        <f t="shared" si="37"/>
        <v>0</v>
      </c>
      <c r="BI270" s="152">
        <f t="shared" si="38"/>
        <v>0</v>
      </c>
      <c r="BJ270" s="13" t="s">
        <v>84</v>
      </c>
      <c r="BK270" s="152">
        <f t="shared" si="39"/>
        <v>0</v>
      </c>
      <c r="BL270" s="13" t="s">
        <v>972</v>
      </c>
      <c r="BM270" s="151" t="s">
        <v>1848</v>
      </c>
    </row>
    <row r="271" spans="2:65" s="1" customFormat="1" ht="16.5" customHeight="1">
      <c r="B271" s="138"/>
      <c r="C271" s="139" t="s">
        <v>1849</v>
      </c>
      <c r="D271" s="139" t="s">
        <v>195</v>
      </c>
      <c r="E271" s="140" t="s">
        <v>1850</v>
      </c>
      <c r="F271" s="141" t="s">
        <v>1851</v>
      </c>
      <c r="G271" s="142" t="s">
        <v>319</v>
      </c>
      <c r="H271" s="143">
        <v>1</v>
      </c>
      <c r="I271" s="144"/>
      <c r="J271" s="145">
        <f t="shared" si="30"/>
        <v>0</v>
      </c>
      <c r="K271" s="146"/>
      <c r="L271" s="28"/>
      <c r="M271" s="147" t="s">
        <v>1</v>
      </c>
      <c r="N271" s="148" t="s">
        <v>38</v>
      </c>
      <c r="P271" s="149">
        <f t="shared" si="31"/>
        <v>0</v>
      </c>
      <c r="Q271" s="149">
        <v>0</v>
      </c>
      <c r="R271" s="149">
        <f t="shared" si="32"/>
        <v>0</v>
      </c>
      <c r="S271" s="149">
        <v>0</v>
      </c>
      <c r="T271" s="150">
        <f t="shared" si="33"/>
        <v>0</v>
      </c>
      <c r="AR271" s="151" t="s">
        <v>519</v>
      </c>
      <c r="AT271" s="151" t="s">
        <v>195</v>
      </c>
      <c r="AU271" s="151" t="s">
        <v>84</v>
      </c>
      <c r="AY271" s="13" t="s">
        <v>193</v>
      </c>
      <c r="BE271" s="152">
        <f t="shared" si="34"/>
        <v>0</v>
      </c>
      <c r="BF271" s="152">
        <f t="shared" si="35"/>
        <v>0</v>
      </c>
      <c r="BG271" s="152">
        <f t="shared" si="36"/>
        <v>0</v>
      </c>
      <c r="BH271" s="152">
        <f t="shared" si="37"/>
        <v>0</v>
      </c>
      <c r="BI271" s="152">
        <f t="shared" si="38"/>
        <v>0</v>
      </c>
      <c r="BJ271" s="13" t="s">
        <v>84</v>
      </c>
      <c r="BK271" s="152">
        <f t="shared" si="39"/>
        <v>0</v>
      </c>
      <c r="BL271" s="13" t="s">
        <v>519</v>
      </c>
      <c r="BM271" s="151" t="s">
        <v>1852</v>
      </c>
    </row>
    <row r="272" spans="2:65" s="1" customFormat="1" ht="21.75" customHeight="1">
      <c r="B272" s="138"/>
      <c r="C272" s="153" t="s">
        <v>1853</v>
      </c>
      <c r="D272" s="153" t="s">
        <v>236</v>
      </c>
      <c r="E272" s="154" t="s">
        <v>1854</v>
      </c>
      <c r="F272" s="155" t="s">
        <v>1855</v>
      </c>
      <c r="G272" s="156" t="s">
        <v>319</v>
      </c>
      <c r="H272" s="157">
        <v>1</v>
      </c>
      <c r="I272" s="158"/>
      <c r="J272" s="159">
        <f t="shared" si="30"/>
        <v>0</v>
      </c>
      <c r="K272" s="160"/>
      <c r="L272" s="161"/>
      <c r="M272" s="162" t="s">
        <v>1</v>
      </c>
      <c r="N272" s="163" t="s">
        <v>38</v>
      </c>
      <c r="P272" s="149">
        <f t="shared" si="31"/>
        <v>0</v>
      </c>
      <c r="Q272" s="149">
        <v>2.5799999999999998E-3</v>
      </c>
      <c r="R272" s="149">
        <f t="shared" si="32"/>
        <v>2.5799999999999998E-3</v>
      </c>
      <c r="S272" s="149">
        <v>0</v>
      </c>
      <c r="T272" s="150">
        <f t="shared" si="33"/>
        <v>0</v>
      </c>
      <c r="AR272" s="151" t="s">
        <v>972</v>
      </c>
      <c r="AT272" s="151" t="s">
        <v>236</v>
      </c>
      <c r="AU272" s="151" t="s">
        <v>84</v>
      </c>
      <c r="AY272" s="13" t="s">
        <v>193</v>
      </c>
      <c r="BE272" s="152">
        <f t="shared" si="34"/>
        <v>0</v>
      </c>
      <c r="BF272" s="152">
        <f t="shared" si="35"/>
        <v>0</v>
      </c>
      <c r="BG272" s="152">
        <f t="shared" si="36"/>
        <v>0</v>
      </c>
      <c r="BH272" s="152">
        <f t="shared" si="37"/>
        <v>0</v>
      </c>
      <c r="BI272" s="152">
        <f t="shared" si="38"/>
        <v>0</v>
      </c>
      <c r="BJ272" s="13" t="s">
        <v>84</v>
      </c>
      <c r="BK272" s="152">
        <f t="shared" si="39"/>
        <v>0</v>
      </c>
      <c r="BL272" s="13" t="s">
        <v>972</v>
      </c>
      <c r="BM272" s="151" t="s">
        <v>1856</v>
      </c>
    </row>
    <row r="273" spans="2:65" s="1" customFormat="1" ht="24.25" customHeight="1">
      <c r="B273" s="138"/>
      <c r="C273" s="139" t="s">
        <v>1857</v>
      </c>
      <c r="D273" s="139" t="s">
        <v>195</v>
      </c>
      <c r="E273" s="140" t="s">
        <v>1858</v>
      </c>
      <c r="F273" s="141" t="s">
        <v>1859</v>
      </c>
      <c r="G273" s="142" t="s">
        <v>319</v>
      </c>
      <c r="H273" s="143">
        <v>1</v>
      </c>
      <c r="I273" s="144"/>
      <c r="J273" s="145">
        <f t="shared" si="30"/>
        <v>0</v>
      </c>
      <c r="K273" s="146"/>
      <c r="L273" s="28"/>
      <c r="M273" s="147" t="s">
        <v>1</v>
      </c>
      <c r="N273" s="148" t="s">
        <v>38</v>
      </c>
      <c r="P273" s="149">
        <f t="shared" si="31"/>
        <v>0</v>
      </c>
      <c r="Q273" s="149">
        <v>0</v>
      </c>
      <c r="R273" s="149">
        <f t="shared" si="32"/>
        <v>0</v>
      </c>
      <c r="S273" s="149">
        <v>0</v>
      </c>
      <c r="T273" s="150">
        <f t="shared" si="33"/>
        <v>0</v>
      </c>
      <c r="AR273" s="151" t="s">
        <v>519</v>
      </c>
      <c r="AT273" s="151" t="s">
        <v>195</v>
      </c>
      <c r="AU273" s="151" t="s">
        <v>84</v>
      </c>
      <c r="AY273" s="13" t="s">
        <v>193</v>
      </c>
      <c r="BE273" s="152">
        <f t="shared" si="34"/>
        <v>0</v>
      </c>
      <c r="BF273" s="152">
        <f t="shared" si="35"/>
        <v>0</v>
      </c>
      <c r="BG273" s="152">
        <f t="shared" si="36"/>
        <v>0</v>
      </c>
      <c r="BH273" s="152">
        <f t="shared" si="37"/>
        <v>0</v>
      </c>
      <c r="BI273" s="152">
        <f t="shared" si="38"/>
        <v>0</v>
      </c>
      <c r="BJ273" s="13" t="s">
        <v>84</v>
      </c>
      <c r="BK273" s="152">
        <f t="shared" si="39"/>
        <v>0</v>
      </c>
      <c r="BL273" s="13" t="s">
        <v>519</v>
      </c>
      <c r="BM273" s="151" t="s">
        <v>1860</v>
      </c>
    </row>
    <row r="274" spans="2:65" s="1" customFormat="1" ht="24.25" customHeight="1">
      <c r="B274" s="138"/>
      <c r="C274" s="153" t="s">
        <v>1861</v>
      </c>
      <c r="D274" s="153" t="s">
        <v>236</v>
      </c>
      <c r="E274" s="154" t="s">
        <v>1862</v>
      </c>
      <c r="F274" s="155" t="s">
        <v>1863</v>
      </c>
      <c r="G274" s="156" t="s">
        <v>319</v>
      </c>
      <c r="H274" s="157">
        <v>1</v>
      </c>
      <c r="I274" s="158"/>
      <c r="J274" s="159">
        <f t="shared" si="30"/>
        <v>0</v>
      </c>
      <c r="K274" s="160"/>
      <c r="L274" s="161"/>
      <c r="M274" s="162" t="s">
        <v>1</v>
      </c>
      <c r="N274" s="163" t="s">
        <v>38</v>
      </c>
      <c r="P274" s="149">
        <f t="shared" si="31"/>
        <v>0</v>
      </c>
      <c r="Q274" s="149">
        <v>1.2600000000000001E-3</v>
      </c>
      <c r="R274" s="149">
        <f t="shared" si="32"/>
        <v>1.2600000000000001E-3</v>
      </c>
      <c r="S274" s="149">
        <v>0</v>
      </c>
      <c r="T274" s="150">
        <f t="shared" si="33"/>
        <v>0</v>
      </c>
      <c r="AR274" s="151" t="s">
        <v>972</v>
      </c>
      <c r="AT274" s="151" t="s">
        <v>236</v>
      </c>
      <c r="AU274" s="151" t="s">
        <v>84</v>
      </c>
      <c r="AY274" s="13" t="s">
        <v>193</v>
      </c>
      <c r="BE274" s="152">
        <f t="shared" si="34"/>
        <v>0</v>
      </c>
      <c r="BF274" s="152">
        <f t="shared" si="35"/>
        <v>0</v>
      </c>
      <c r="BG274" s="152">
        <f t="shared" si="36"/>
        <v>0</v>
      </c>
      <c r="BH274" s="152">
        <f t="shared" si="37"/>
        <v>0</v>
      </c>
      <c r="BI274" s="152">
        <f t="shared" si="38"/>
        <v>0</v>
      </c>
      <c r="BJ274" s="13" t="s">
        <v>84</v>
      </c>
      <c r="BK274" s="152">
        <f t="shared" si="39"/>
        <v>0</v>
      </c>
      <c r="BL274" s="13" t="s">
        <v>972</v>
      </c>
      <c r="BM274" s="151" t="s">
        <v>1864</v>
      </c>
    </row>
    <row r="275" spans="2:65" s="1" customFormat="1" ht="24.25" customHeight="1">
      <c r="B275" s="138"/>
      <c r="C275" s="139" t="s">
        <v>1865</v>
      </c>
      <c r="D275" s="139" t="s">
        <v>195</v>
      </c>
      <c r="E275" s="140" t="s">
        <v>1866</v>
      </c>
      <c r="F275" s="141" t="s">
        <v>1867</v>
      </c>
      <c r="G275" s="142" t="s">
        <v>319</v>
      </c>
      <c r="H275" s="143">
        <v>2</v>
      </c>
      <c r="I275" s="144"/>
      <c r="J275" s="145">
        <f t="shared" si="30"/>
        <v>0</v>
      </c>
      <c r="K275" s="146"/>
      <c r="L275" s="28"/>
      <c r="M275" s="147" t="s">
        <v>1</v>
      </c>
      <c r="N275" s="148" t="s">
        <v>38</v>
      </c>
      <c r="P275" s="149">
        <f t="shared" si="31"/>
        <v>0</v>
      </c>
      <c r="Q275" s="149">
        <v>0</v>
      </c>
      <c r="R275" s="149">
        <f t="shared" si="32"/>
        <v>0</v>
      </c>
      <c r="S275" s="149">
        <v>0</v>
      </c>
      <c r="T275" s="150">
        <f t="shared" si="33"/>
        <v>0</v>
      </c>
      <c r="AR275" s="151" t="s">
        <v>519</v>
      </c>
      <c r="AT275" s="151" t="s">
        <v>195</v>
      </c>
      <c r="AU275" s="151" t="s">
        <v>84</v>
      </c>
      <c r="AY275" s="13" t="s">
        <v>193</v>
      </c>
      <c r="BE275" s="152">
        <f t="shared" si="34"/>
        <v>0</v>
      </c>
      <c r="BF275" s="152">
        <f t="shared" si="35"/>
        <v>0</v>
      </c>
      <c r="BG275" s="152">
        <f t="shared" si="36"/>
        <v>0</v>
      </c>
      <c r="BH275" s="152">
        <f t="shared" si="37"/>
        <v>0</v>
      </c>
      <c r="BI275" s="152">
        <f t="shared" si="38"/>
        <v>0</v>
      </c>
      <c r="BJ275" s="13" t="s">
        <v>84</v>
      </c>
      <c r="BK275" s="152">
        <f t="shared" si="39"/>
        <v>0</v>
      </c>
      <c r="BL275" s="13" t="s">
        <v>519</v>
      </c>
      <c r="BM275" s="151" t="s">
        <v>1868</v>
      </c>
    </row>
    <row r="276" spans="2:65" s="1" customFormat="1" ht="24.25" customHeight="1">
      <c r="B276" s="138"/>
      <c r="C276" s="153" t="s">
        <v>972</v>
      </c>
      <c r="D276" s="153" t="s">
        <v>236</v>
      </c>
      <c r="E276" s="154" t="s">
        <v>1869</v>
      </c>
      <c r="F276" s="155" t="s">
        <v>1870</v>
      </c>
      <c r="G276" s="156" t="s">
        <v>319</v>
      </c>
      <c r="H276" s="157">
        <v>2</v>
      </c>
      <c r="I276" s="158"/>
      <c r="J276" s="159">
        <f t="shared" si="30"/>
        <v>0</v>
      </c>
      <c r="K276" s="160"/>
      <c r="L276" s="161"/>
      <c r="M276" s="162" t="s">
        <v>1</v>
      </c>
      <c r="N276" s="163" t="s">
        <v>38</v>
      </c>
      <c r="P276" s="149">
        <f t="shared" si="31"/>
        <v>0</v>
      </c>
      <c r="Q276" s="149">
        <v>3.31E-3</v>
      </c>
      <c r="R276" s="149">
        <f t="shared" si="32"/>
        <v>6.62E-3</v>
      </c>
      <c r="S276" s="149">
        <v>0</v>
      </c>
      <c r="T276" s="150">
        <f t="shared" si="33"/>
        <v>0</v>
      </c>
      <c r="AR276" s="151" t="s">
        <v>972</v>
      </c>
      <c r="AT276" s="151" t="s">
        <v>236</v>
      </c>
      <c r="AU276" s="151" t="s">
        <v>84</v>
      </c>
      <c r="AY276" s="13" t="s">
        <v>193</v>
      </c>
      <c r="BE276" s="152">
        <f t="shared" si="34"/>
        <v>0</v>
      </c>
      <c r="BF276" s="152">
        <f t="shared" si="35"/>
        <v>0</v>
      </c>
      <c r="BG276" s="152">
        <f t="shared" si="36"/>
        <v>0</v>
      </c>
      <c r="BH276" s="152">
        <f t="shared" si="37"/>
        <v>0</v>
      </c>
      <c r="BI276" s="152">
        <f t="shared" si="38"/>
        <v>0</v>
      </c>
      <c r="BJ276" s="13" t="s">
        <v>84</v>
      </c>
      <c r="BK276" s="152">
        <f t="shared" si="39"/>
        <v>0</v>
      </c>
      <c r="BL276" s="13" t="s">
        <v>972</v>
      </c>
      <c r="BM276" s="151" t="s">
        <v>1871</v>
      </c>
    </row>
    <row r="277" spans="2:65" s="1" customFormat="1" ht="16.5" customHeight="1">
      <c r="B277" s="138"/>
      <c r="C277" s="139" t="s">
        <v>1872</v>
      </c>
      <c r="D277" s="139" t="s">
        <v>195</v>
      </c>
      <c r="E277" s="140" t="s">
        <v>1873</v>
      </c>
      <c r="F277" s="141" t="s">
        <v>1874</v>
      </c>
      <c r="G277" s="142" t="s">
        <v>319</v>
      </c>
      <c r="H277" s="143">
        <v>1</v>
      </c>
      <c r="I277" s="144"/>
      <c r="J277" s="145">
        <f t="shared" si="30"/>
        <v>0</v>
      </c>
      <c r="K277" s="146"/>
      <c r="L277" s="28"/>
      <c r="M277" s="147" t="s">
        <v>1</v>
      </c>
      <c r="N277" s="148" t="s">
        <v>38</v>
      </c>
      <c r="P277" s="149">
        <f t="shared" si="31"/>
        <v>0</v>
      </c>
      <c r="Q277" s="149">
        <v>0</v>
      </c>
      <c r="R277" s="149">
        <f t="shared" si="32"/>
        <v>0</v>
      </c>
      <c r="S277" s="149">
        <v>0</v>
      </c>
      <c r="T277" s="150">
        <f t="shared" si="33"/>
        <v>0</v>
      </c>
      <c r="AR277" s="151" t="s">
        <v>519</v>
      </c>
      <c r="AT277" s="151" t="s">
        <v>195</v>
      </c>
      <c r="AU277" s="151" t="s">
        <v>84</v>
      </c>
      <c r="AY277" s="13" t="s">
        <v>193</v>
      </c>
      <c r="BE277" s="152">
        <f t="shared" si="34"/>
        <v>0</v>
      </c>
      <c r="BF277" s="152">
        <f t="shared" si="35"/>
        <v>0</v>
      </c>
      <c r="BG277" s="152">
        <f t="shared" si="36"/>
        <v>0</v>
      </c>
      <c r="BH277" s="152">
        <f t="shared" si="37"/>
        <v>0</v>
      </c>
      <c r="BI277" s="152">
        <f t="shared" si="38"/>
        <v>0</v>
      </c>
      <c r="BJ277" s="13" t="s">
        <v>84</v>
      </c>
      <c r="BK277" s="152">
        <f t="shared" si="39"/>
        <v>0</v>
      </c>
      <c r="BL277" s="13" t="s">
        <v>519</v>
      </c>
      <c r="BM277" s="151" t="s">
        <v>1875</v>
      </c>
    </row>
    <row r="278" spans="2:65" s="1" customFormat="1" ht="16.5" customHeight="1">
      <c r="B278" s="138"/>
      <c r="C278" s="153" t="s">
        <v>1876</v>
      </c>
      <c r="D278" s="153" t="s">
        <v>236</v>
      </c>
      <c r="E278" s="154" t="s">
        <v>1877</v>
      </c>
      <c r="F278" s="155" t="s">
        <v>1878</v>
      </c>
      <c r="G278" s="156" t="s">
        <v>319</v>
      </c>
      <c r="H278" s="157">
        <v>1</v>
      </c>
      <c r="I278" s="158"/>
      <c r="J278" s="159">
        <f t="shared" si="30"/>
        <v>0</v>
      </c>
      <c r="K278" s="160"/>
      <c r="L278" s="161"/>
      <c r="M278" s="170" t="s">
        <v>1</v>
      </c>
      <c r="N278" s="171" t="s">
        <v>38</v>
      </c>
      <c r="O278" s="166"/>
      <c r="P278" s="167">
        <f t="shared" si="31"/>
        <v>0</v>
      </c>
      <c r="Q278" s="167">
        <v>0</v>
      </c>
      <c r="R278" s="167">
        <f t="shared" si="32"/>
        <v>0</v>
      </c>
      <c r="S278" s="167">
        <v>0</v>
      </c>
      <c r="T278" s="168">
        <f t="shared" si="33"/>
        <v>0</v>
      </c>
      <c r="AR278" s="151" t="s">
        <v>163</v>
      </c>
      <c r="AT278" s="151" t="s">
        <v>236</v>
      </c>
      <c r="AU278" s="151" t="s">
        <v>84</v>
      </c>
      <c r="AY278" s="13" t="s">
        <v>193</v>
      </c>
      <c r="BE278" s="152">
        <f t="shared" si="34"/>
        <v>0</v>
      </c>
      <c r="BF278" s="152">
        <f t="shared" si="35"/>
        <v>0</v>
      </c>
      <c r="BG278" s="152">
        <f t="shared" si="36"/>
        <v>0</v>
      </c>
      <c r="BH278" s="152">
        <f t="shared" si="37"/>
        <v>0</v>
      </c>
      <c r="BI278" s="152">
        <f t="shared" si="38"/>
        <v>0</v>
      </c>
      <c r="BJ278" s="13" t="s">
        <v>84</v>
      </c>
      <c r="BK278" s="152">
        <f t="shared" si="39"/>
        <v>0</v>
      </c>
      <c r="BL278" s="13" t="s">
        <v>109</v>
      </c>
      <c r="BM278" s="151" t="s">
        <v>1879</v>
      </c>
    </row>
    <row r="279" spans="2:65" s="1" customFormat="1" ht="7" customHeight="1">
      <c r="B279" s="43"/>
      <c r="C279" s="44"/>
      <c r="D279" s="44"/>
      <c r="E279" s="44"/>
      <c r="F279" s="44"/>
      <c r="G279" s="44"/>
      <c r="H279" s="44"/>
      <c r="I279" s="44"/>
      <c r="J279" s="44"/>
      <c r="K279" s="44"/>
      <c r="L279" s="28"/>
    </row>
  </sheetData>
  <autoFilter ref="C131:K278" xr:uid="{00000000-0009-0000-0000-000009000000}"/>
  <mergeCells count="9">
    <mergeCell ref="E87:H87"/>
    <mergeCell ref="E122:H122"/>
    <mergeCell ref="E124:H124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B2:BM138"/>
  <sheetViews>
    <sheetView showGridLines="0" workbookViewId="0">
      <selection activeCell="AD41" sqref="AD41"/>
    </sheetView>
  </sheetViews>
  <sheetFormatPr baseColWidth="10" defaultRowHeight="11"/>
  <cols>
    <col min="1" max="1" width="8.25" customWidth="1"/>
    <col min="2" max="2" width="1.25" customWidth="1"/>
    <col min="3" max="4" width="4.25" customWidth="1"/>
    <col min="5" max="5" width="17.25" customWidth="1"/>
    <col min="6" max="6" width="50.75" customWidth="1"/>
    <col min="7" max="7" width="7.5" customWidth="1"/>
    <col min="8" max="8" width="14" customWidth="1"/>
    <col min="9" max="9" width="15.75" customWidth="1"/>
    <col min="10" max="10" width="22.25" customWidth="1"/>
    <col min="11" max="11" width="22.25" hidden="1" customWidth="1"/>
    <col min="12" max="12" width="9.25" customWidth="1"/>
    <col min="13" max="13" width="10.75" hidden="1" customWidth="1"/>
    <col min="14" max="14" width="9.25" hidden="1"/>
    <col min="15" max="20" width="14.25" hidden="1" customWidth="1"/>
    <col min="21" max="21" width="16.25" hidden="1" customWidth="1"/>
    <col min="22" max="22" width="12.25" customWidth="1"/>
    <col min="23" max="23" width="16.25" customWidth="1"/>
    <col min="24" max="24" width="12.25" customWidth="1"/>
    <col min="25" max="25" width="15" customWidth="1"/>
    <col min="26" max="26" width="11" customWidth="1"/>
    <col min="27" max="27" width="15" customWidth="1"/>
    <col min="28" max="28" width="16.25" customWidth="1"/>
    <col min="29" max="29" width="11" customWidth="1"/>
    <col min="30" max="30" width="15" customWidth="1"/>
    <col min="31" max="31" width="16.25" customWidth="1"/>
    <col min="44" max="65" width="9.25" hidden="1"/>
  </cols>
  <sheetData>
    <row r="2" spans="2:46" ht="37" customHeight="1">
      <c r="L2" s="210" t="s">
        <v>5</v>
      </c>
      <c r="M2" s="211"/>
      <c r="N2" s="211"/>
      <c r="O2" s="211"/>
      <c r="P2" s="211"/>
      <c r="Q2" s="211"/>
      <c r="R2" s="211"/>
      <c r="S2" s="211"/>
      <c r="T2" s="211"/>
      <c r="U2" s="211"/>
      <c r="V2" s="211"/>
      <c r="AT2" s="13" t="s">
        <v>111</v>
      </c>
    </row>
    <row r="3" spans="2:46" ht="7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72</v>
      </c>
    </row>
    <row r="4" spans="2:46" ht="25" customHeight="1">
      <c r="B4" s="16"/>
      <c r="D4" s="17" t="s">
        <v>166</v>
      </c>
      <c r="L4" s="16"/>
      <c r="M4" s="92" t="s">
        <v>9</v>
      </c>
      <c r="AT4" s="13" t="s">
        <v>3</v>
      </c>
    </row>
    <row r="5" spans="2:46" ht="7" customHeight="1">
      <c r="B5" s="16"/>
      <c r="L5" s="16"/>
    </row>
    <row r="6" spans="2:46" ht="12" customHeight="1">
      <c r="B6" s="16"/>
      <c r="D6" s="23" t="s">
        <v>15</v>
      </c>
      <c r="L6" s="16"/>
    </row>
    <row r="7" spans="2:46" ht="16.5" customHeight="1">
      <c r="B7" s="16"/>
      <c r="E7" s="231" t="str">
        <f>'Rekapitulácia stavby'!K6</f>
        <v>Rokycany - Infraštruktúra, 100 Zásobovanie vodou</v>
      </c>
      <c r="F7" s="232"/>
      <c r="G7" s="232"/>
      <c r="H7" s="232"/>
      <c r="L7" s="16"/>
    </row>
    <row r="8" spans="2:46" s="1" customFormat="1" ht="12" customHeight="1">
      <c r="B8" s="28"/>
      <c r="D8" s="23" t="s">
        <v>167</v>
      </c>
      <c r="L8" s="28"/>
    </row>
    <row r="9" spans="2:46" s="1" customFormat="1" ht="16.5" customHeight="1">
      <c r="B9" s="28"/>
      <c r="E9" s="187" t="s">
        <v>1880</v>
      </c>
      <c r="F9" s="230"/>
      <c r="G9" s="230"/>
      <c r="H9" s="230"/>
      <c r="L9" s="28"/>
    </row>
    <row r="10" spans="2:46" s="1" customFormat="1">
      <c r="B10" s="28"/>
      <c r="L10" s="28"/>
    </row>
    <row r="11" spans="2:46" s="1" customFormat="1" ht="12" customHeight="1">
      <c r="B11" s="28"/>
      <c r="D11" s="23" t="s">
        <v>17</v>
      </c>
      <c r="F11" s="21" t="s">
        <v>1</v>
      </c>
      <c r="I11" s="23" t="s">
        <v>18</v>
      </c>
      <c r="J11" s="21" t="s">
        <v>1</v>
      </c>
      <c r="L11" s="28"/>
    </row>
    <row r="12" spans="2:46" s="1" customFormat="1" ht="12" customHeight="1">
      <c r="B12" s="28"/>
      <c r="D12" s="23" t="s">
        <v>19</v>
      </c>
      <c r="F12" s="21" t="s">
        <v>20</v>
      </c>
      <c r="I12" s="23" t="s">
        <v>21</v>
      </c>
      <c r="J12" s="51" t="str">
        <f>'Rekapitulácia stavby'!AN8</f>
        <v>Vyplň údaj</v>
      </c>
      <c r="L12" s="28"/>
    </row>
    <row r="13" spans="2:46" s="1" customFormat="1" ht="10.75" customHeight="1">
      <c r="B13" s="28"/>
      <c r="L13" s="28"/>
    </row>
    <row r="14" spans="2:46" s="1" customFormat="1" ht="12" customHeight="1">
      <c r="B14" s="28"/>
      <c r="D14" s="23" t="s">
        <v>22</v>
      </c>
      <c r="I14" s="23" t="s">
        <v>23</v>
      </c>
      <c r="J14" s="21" t="str">
        <f>IF('Rekapitulácia stavby'!AN10="","",'Rekapitulácia stavby'!AN10)</f>
        <v/>
      </c>
      <c r="L14" s="28"/>
    </row>
    <row r="15" spans="2:46" s="1" customFormat="1" ht="18" customHeight="1">
      <c r="B15" s="28"/>
      <c r="E15" s="21" t="str">
        <f>IF('Rekapitulácia stavby'!E11="","",'Rekapitulácia stavby'!E11)</f>
        <v xml:space="preserve"> </v>
      </c>
      <c r="I15" s="23" t="s">
        <v>25</v>
      </c>
      <c r="J15" s="21" t="str">
        <f>IF('Rekapitulácia stavby'!AN11="","",'Rekapitulácia stavby'!AN11)</f>
        <v/>
      </c>
      <c r="L15" s="28"/>
    </row>
    <row r="16" spans="2:46" s="1" customFormat="1" ht="7" customHeight="1">
      <c r="B16" s="28"/>
      <c r="L16" s="28"/>
    </row>
    <row r="17" spans="2:12" s="1" customFormat="1" ht="12" customHeight="1">
      <c r="B17" s="28"/>
      <c r="D17" s="23" t="s">
        <v>26</v>
      </c>
      <c r="I17" s="23" t="s">
        <v>23</v>
      </c>
      <c r="J17" s="179" t="str">
        <f>'Rekapitulácia stavby'!AN13</f>
        <v>Vyplň údaj</v>
      </c>
      <c r="L17" s="28"/>
    </row>
    <row r="18" spans="2:12" s="1" customFormat="1" ht="18" customHeight="1">
      <c r="B18" s="28"/>
      <c r="E18" s="233" t="str">
        <f>'Rekapitulácia stavby'!E14</f>
        <v>Vyplň údaj</v>
      </c>
      <c r="F18" s="215"/>
      <c r="G18" s="215"/>
      <c r="H18" s="215"/>
      <c r="I18" s="23" t="s">
        <v>25</v>
      </c>
      <c r="J18" s="179" t="str">
        <f>'Rekapitulácia stavby'!AN14</f>
        <v>Vyplň údaj</v>
      </c>
      <c r="L18" s="28"/>
    </row>
    <row r="19" spans="2:12" s="1" customFormat="1" ht="7" customHeight="1">
      <c r="B19" s="28"/>
      <c r="L19" s="28"/>
    </row>
    <row r="20" spans="2:12" s="1" customFormat="1" ht="12" customHeight="1">
      <c r="B20" s="28"/>
      <c r="D20" s="23" t="s">
        <v>28</v>
      </c>
      <c r="I20" s="23" t="s">
        <v>23</v>
      </c>
      <c r="J20" s="21" t="str">
        <f>IF('Rekapitulácia stavby'!AN16="","",'Rekapitulácia stavby'!AN16)</f>
        <v/>
      </c>
      <c r="L20" s="28"/>
    </row>
    <row r="21" spans="2:12" s="1" customFormat="1" ht="18" customHeight="1">
      <c r="B21" s="28"/>
      <c r="E21" s="21" t="str">
        <f>IF('Rekapitulácia stavby'!E17="","",'Rekapitulácia stavby'!E17)</f>
        <v xml:space="preserve"> </v>
      </c>
      <c r="I21" s="23" t="s">
        <v>25</v>
      </c>
      <c r="J21" s="21" t="str">
        <f>IF('Rekapitulácia stavby'!AN17="","",'Rekapitulácia stavby'!AN17)</f>
        <v/>
      </c>
      <c r="L21" s="28"/>
    </row>
    <row r="22" spans="2:12" s="1" customFormat="1" ht="7" customHeight="1">
      <c r="B22" s="28"/>
      <c r="L22" s="28"/>
    </row>
    <row r="23" spans="2:12" s="1" customFormat="1" ht="12" customHeight="1">
      <c r="B23" s="28"/>
      <c r="D23" s="23" t="s">
        <v>30</v>
      </c>
      <c r="I23" s="23" t="s">
        <v>23</v>
      </c>
      <c r="J23" s="21" t="str">
        <f>IF('Rekapitulácia stavby'!AN19="","",'Rekapitulácia stavby'!AN19)</f>
        <v/>
      </c>
      <c r="L23" s="28"/>
    </row>
    <row r="24" spans="2:12" s="1" customFormat="1" ht="18" customHeight="1">
      <c r="B24" s="28"/>
      <c r="E24" s="21" t="str">
        <f>IF('Rekapitulácia stavby'!E20="","",'Rekapitulácia stavby'!E20)</f>
        <v xml:space="preserve"> </v>
      </c>
      <c r="I24" s="23" t="s">
        <v>25</v>
      </c>
      <c r="J24" s="21" t="str">
        <f>IF('Rekapitulácia stavby'!AN20="","",'Rekapitulácia stavby'!AN20)</f>
        <v/>
      </c>
      <c r="L24" s="28"/>
    </row>
    <row r="25" spans="2:12" s="1" customFormat="1" ht="7" customHeight="1">
      <c r="B25" s="28"/>
      <c r="L25" s="28"/>
    </row>
    <row r="26" spans="2:12" s="1" customFormat="1" ht="12" customHeight="1">
      <c r="B26" s="28"/>
      <c r="D26" s="23" t="s">
        <v>31</v>
      </c>
      <c r="L26" s="28"/>
    </row>
    <row r="27" spans="2:12" s="7" customFormat="1" ht="16.5" customHeight="1">
      <c r="B27" s="93"/>
      <c r="E27" s="219" t="s">
        <v>1</v>
      </c>
      <c r="F27" s="219"/>
      <c r="G27" s="219"/>
      <c r="H27" s="219"/>
      <c r="L27" s="93"/>
    </row>
    <row r="28" spans="2:12" s="1" customFormat="1" ht="7" customHeight="1">
      <c r="B28" s="28"/>
      <c r="L28" s="28"/>
    </row>
    <row r="29" spans="2:12" s="1" customFormat="1" ht="7" customHeight="1">
      <c r="B29" s="28"/>
      <c r="D29" s="52"/>
      <c r="E29" s="52"/>
      <c r="F29" s="52"/>
      <c r="G29" s="52"/>
      <c r="H29" s="52"/>
      <c r="I29" s="52"/>
      <c r="J29" s="52"/>
      <c r="K29" s="52"/>
      <c r="L29" s="28"/>
    </row>
    <row r="30" spans="2:12" s="1" customFormat="1" ht="25.5" customHeight="1">
      <c r="B30" s="28"/>
      <c r="D30" s="94" t="s">
        <v>32</v>
      </c>
      <c r="J30" s="65">
        <f>ROUND(J120, 2)</f>
        <v>0</v>
      </c>
      <c r="L30" s="28"/>
    </row>
    <row r="31" spans="2:12" s="1" customFormat="1" ht="7" customHeight="1">
      <c r="B31" s="28"/>
      <c r="D31" s="52"/>
      <c r="E31" s="52"/>
      <c r="F31" s="52"/>
      <c r="G31" s="52"/>
      <c r="H31" s="52"/>
      <c r="I31" s="52"/>
      <c r="J31" s="52"/>
      <c r="K31" s="52"/>
      <c r="L31" s="28"/>
    </row>
    <row r="32" spans="2:12" s="1" customFormat="1" ht="14.5" customHeight="1">
      <c r="B32" s="28"/>
      <c r="F32" s="31" t="s">
        <v>34</v>
      </c>
      <c r="I32" s="31" t="s">
        <v>33</v>
      </c>
      <c r="J32" s="31" t="s">
        <v>35</v>
      </c>
      <c r="L32" s="28"/>
    </row>
    <row r="33" spans="2:12" s="1" customFormat="1" ht="14.5" customHeight="1">
      <c r="B33" s="28"/>
      <c r="D33" s="54" t="s">
        <v>36</v>
      </c>
      <c r="E33" s="33" t="s">
        <v>37</v>
      </c>
      <c r="F33" s="95">
        <f>ROUND((SUM(BE120:BE137)),  2)</f>
        <v>0</v>
      </c>
      <c r="G33" s="96"/>
      <c r="H33" s="96"/>
      <c r="I33" s="97">
        <v>0.23</v>
      </c>
      <c r="J33" s="95">
        <f>ROUND(((SUM(BE120:BE137))*I33),  2)</f>
        <v>0</v>
      </c>
      <c r="L33" s="28"/>
    </row>
    <row r="34" spans="2:12" s="1" customFormat="1" ht="14.5" customHeight="1">
      <c r="B34" s="28"/>
      <c r="E34" s="33" t="s">
        <v>38</v>
      </c>
      <c r="F34" s="85">
        <f>ROUND((SUM(BF120:BF137)),  2)</f>
        <v>0</v>
      </c>
      <c r="I34" s="178">
        <v>0.23</v>
      </c>
      <c r="J34" s="85">
        <f>ROUND(((SUM(BF120:BF137))*I34),  2)</f>
        <v>0</v>
      </c>
      <c r="L34" s="28"/>
    </row>
    <row r="35" spans="2:12" s="1" customFormat="1" ht="14.5" customHeight="1">
      <c r="B35" s="28"/>
      <c r="E35" s="23" t="s">
        <v>39</v>
      </c>
      <c r="F35" s="85">
        <f>ROUND((SUM(BG120:BG137)),  2)</f>
        <v>0</v>
      </c>
      <c r="I35" s="178">
        <v>0.23</v>
      </c>
      <c r="J35" s="85">
        <f>0</f>
        <v>0</v>
      </c>
      <c r="L35" s="28"/>
    </row>
    <row r="36" spans="2:12" s="1" customFormat="1" ht="14.5" customHeight="1">
      <c r="B36" s="28"/>
      <c r="E36" s="23" t="s">
        <v>40</v>
      </c>
      <c r="F36" s="85">
        <f>ROUND((SUM(BH120:BH137)),  2)</f>
        <v>0</v>
      </c>
      <c r="I36" s="178">
        <v>0.23</v>
      </c>
      <c r="J36" s="85">
        <f>0</f>
        <v>0</v>
      </c>
      <c r="L36" s="28"/>
    </row>
    <row r="37" spans="2:12" s="1" customFormat="1" ht="14.5" customHeight="1">
      <c r="B37" s="28"/>
      <c r="E37" s="33" t="s">
        <v>41</v>
      </c>
      <c r="F37" s="95">
        <f>ROUND((SUM(BI120:BI137)),  2)</f>
        <v>0</v>
      </c>
      <c r="G37" s="96"/>
      <c r="H37" s="96"/>
      <c r="I37" s="97">
        <v>0</v>
      </c>
      <c r="J37" s="95">
        <f>0</f>
        <v>0</v>
      </c>
      <c r="L37" s="28"/>
    </row>
    <row r="38" spans="2:12" s="1" customFormat="1" ht="7" customHeight="1">
      <c r="B38" s="28"/>
      <c r="L38" s="28"/>
    </row>
    <row r="39" spans="2:12" s="1" customFormat="1" ht="25.5" customHeight="1">
      <c r="B39" s="28"/>
      <c r="C39" s="98"/>
      <c r="D39" s="99" t="s">
        <v>42</v>
      </c>
      <c r="E39" s="56"/>
      <c r="F39" s="56"/>
      <c r="G39" s="100" t="s">
        <v>43</v>
      </c>
      <c r="H39" s="101" t="s">
        <v>44</v>
      </c>
      <c r="I39" s="56"/>
      <c r="J39" s="102">
        <f>SUM(J30:J37)</f>
        <v>0</v>
      </c>
      <c r="K39" s="103"/>
      <c r="L39" s="28"/>
    </row>
    <row r="40" spans="2:12" s="1" customFormat="1" ht="14.5" customHeight="1">
      <c r="B40" s="28"/>
      <c r="L40" s="28"/>
    </row>
    <row r="41" spans="2:12" ht="14.5" customHeight="1">
      <c r="B41" s="16"/>
      <c r="L41" s="16"/>
    </row>
    <row r="42" spans="2:12" ht="14.5" customHeight="1">
      <c r="B42" s="16"/>
      <c r="L42" s="16"/>
    </row>
    <row r="43" spans="2:12" ht="14.5" customHeight="1">
      <c r="B43" s="16"/>
      <c r="L43" s="16"/>
    </row>
    <row r="44" spans="2:12" ht="14.5" customHeight="1">
      <c r="B44" s="16"/>
      <c r="L44" s="16"/>
    </row>
    <row r="45" spans="2:12" ht="14.5" customHeight="1">
      <c r="B45" s="16"/>
      <c r="L45" s="16"/>
    </row>
    <row r="46" spans="2:12" ht="14.5" customHeight="1">
      <c r="B46" s="16"/>
      <c r="L46" s="16"/>
    </row>
    <row r="47" spans="2:12" ht="14.5" customHeight="1">
      <c r="B47" s="16"/>
      <c r="L47" s="16"/>
    </row>
    <row r="48" spans="2:12" ht="14.5" customHeight="1">
      <c r="B48" s="16"/>
      <c r="L48" s="16"/>
    </row>
    <row r="49" spans="2:12" ht="14.5" customHeight="1">
      <c r="B49" s="16"/>
      <c r="L49" s="16"/>
    </row>
    <row r="50" spans="2:12" s="1" customFormat="1" ht="14.5" customHeight="1">
      <c r="B50" s="28"/>
      <c r="D50" s="40" t="s">
        <v>45</v>
      </c>
      <c r="E50" s="41"/>
      <c r="F50" s="41"/>
      <c r="G50" s="40" t="s">
        <v>46</v>
      </c>
      <c r="H50" s="41"/>
      <c r="I50" s="41"/>
      <c r="J50" s="41"/>
      <c r="K50" s="41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3">
      <c r="B61" s="28"/>
      <c r="D61" s="42" t="s">
        <v>47</v>
      </c>
      <c r="E61" s="30"/>
      <c r="F61" s="104" t="s">
        <v>48</v>
      </c>
      <c r="G61" s="42" t="s">
        <v>47</v>
      </c>
      <c r="H61" s="30"/>
      <c r="I61" s="30"/>
      <c r="J61" s="105" t="s">
        <v>48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3">
      <c r="B65" s="28"/>
      <c r="D65" s="40" t="s">
        <v>49</v>
      </c>
      <c r="E65" s="41"/>
      <c r="F65" s="41"/>
      <c r="G65" s="40" t="s">
        <v>50</v>
      </c>
      <c r="H65" s="41"/>
      <c r="I65" s="41"/>
      <c r="J65" s="41"/>
      <c r="K65" s="41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3">
      <c r="B76" s="28"/>
      <c r="D76" s="42" t="s">
        <v>47</v>
      </c>
      <c r="E76" s="30"/>
      <c r="F76" s="104" t="s">
        <v>48</v>
      </c>
      <c r="G76" s="42" t="s">
        <v>47</v>
      </c>
      <c r="H76" s="30"/>
      <c r="I76" s="30"/>
      <c r="J76" s="105" t="s">
        <v>48</v>
      </c>
      <c r="K76" s="30"/>
      <c r="L76" s="28"/>
    </row>
    <row r="77" spans="2:12" s="1" customFormat="1" ht="14.5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28"/>
    </row>
    <row r="81" spans="2:47" s="1" customFormat="1" ht="7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28"/>
    </row>
    <row r="82" spans="2:47" s="1" customFormat="1" ht="25" customHeight="1">
      <c r="B82" s="28"/>
      <c r="C82" s="17" t="s">
        <v>171</v>
      </c>
      <c r="L82" s="28"/>
    </row>
    <row r="83" spans="2:47" s="1" customFormat="1" ht="7" customHeight="1">
      <c r="B83" s="28"/>
      <c r="L83" s="28"/>
    </row>
    <row r="84" spans="2:47" s="1" customFormat="1" ht="12" customHeight="1">
      <c r="B84" s="28"/>
      <c r="C84" s="23" t="s">
        <v>15</v>
      </c>
      <c r="L84" s="28"/>
    </row>
    <row r="85" spans="2:47" s="1" customFormat="1" ht="16.5" customHeight="1">
      <c r="B85" s="28"/>
      <c r="E85" s="231" t="str">
        <f>E7</f>
        <v>Rokycany - Infraštruktúra, 100 Zásobovanie vodou</v>
      </c>
      <c r="F85" s="232"/>
      <c r="G85" s="232"/>
      <c r="H85" s="232"/>
      <c r="L85" s="28"/>
    </row>
    <row r="86" spans="2:47" s="1" customFormat="1" ht="12" customHeight="1">
      <c r="B86" s="28"/>
      <c r="C86" s="23" t="s">
        <v>167</v>
      </c>
      <c r="L86" s="28"/>
    </row>
    <row r="87" spans="2:47" s="1" customFormat="1" ht="16.5" customHeight="1">
      <c r="B87" s="28"/>
      <c r="E87" s="187" t="str">
        <f>E9</f>
        <v>4 - SO 114 Pristupová cesta k vodojemu</v>
      </c>
      <c r="F87" s="230"/>
      <c r="G87" s="230"/>
      <c r="H87" s="230"/>
      <c r="L87" s="28"/>
    </row>
    <row r="88" spans="2:47" s="1" customFormat="1" ht="7" customHeight="1">
      <c r="B88" s="28"/>
      <c r="L88" s="28"/>
    </row>
    <row r="89" spans="2:47" s="1" customFormat="1" ht="12" customHeight="1">
      <c r="B89" s="28"/>
      <c r="C89" s="23" t="s">
        <v>19</v>
      </c>
      <c r="F89" s="21" t="str">
        <f>F12</f>
        <v>Rokycany</v>
      </c>
      <c r="I89" s="23" t="s">
        <v>21</v>
      </c>
      <c r="J89" s="51" t="str">
        <f>IF(J12="","",J12)</f>
        <v>Vyplň údaj</v>
      </c>
      <c r="L89" s="28"/>
    </row>
    <row r="90" spans="2:47" s="1" customFormat="1" ht="7" customHeight="1">
      <c r="B90" s="28"/>
      <c r="L90" s="28"/>
    </row>
    <row r="91" spans="2:47" s="1" customFormat="1" ht="15.25" customHeight="1">
      <c r="B91" s="28"/>
      <c r="C91" s="23" t="s">
        <v>22</v>
      </c>
      <c r="F91" s="21" t="str">
        <f>E15</f>
        <v xml:space="preserve"> </v>
      </c>
      <c r="I91" s="23" t="s">
        <v>28</v>
      </c>
      <c r="J91" s="26" t="str">
        <f>E21</f>
        <v xml:space="preserve"> </v>
      </c>
      <c r="L91" s="28"/>
    </row>
    <row r="92" spans="2:47" s="1" customFormat="1" ht="15.25" customHeight="1">
      <c r="B92" s="28"/>
      <c r="C92" s="23" t="s">
        <v>26</v>
      </c>
      <c r="F92" s="21" t="str">
        <f>IF(E18="","",E18)</f>
        <v>Vyplň údaj</v>
      </c>
      <c r="I92" s="23" t="s">
        <v>30</v>
      </c>
      <c r="J92" s="26" t="str">
        <f>E24</f>
        <v xml:space="preserve"> </v>
      </c>
      <c r="L92" s="28"/>
    </row>
    <row r="93" spans="2:47" s="1" customFormat="1" ht="10.25" customHeight="1">
      <c r="B93" s="28"/>
      <c r="L93" s="28"/>
    </row>
    <row r="94" spans="2:47" s="1" customFormat="1" ht="29.25" customHeight="1">
      <c r="B94" s="28"/>
      <c r="C94" s="106" t="s">
        <v>172</v>
      </c>
      <c r="D94" s="98"/>
      <c r="E94" s="98"/>
      <c r="F94" s="98"/>
      <c r="G94" s="98"/>
      <c r="H94" s="98"/>
      <c r="I94" s="98"/>
      <c r="J94" s="107" t="s">
        <v>173</v>
      </c>
      <c r="K94" s="98"/>
      <c r="L94" s="28"/>
    </row>
    <row r="95" spans="2:47" s="1" customFormat="1" ht="10.25" customHeight="1">
      <c r="B95" s="28"/>
      <c r="L95" s="28"/>
    </row>
    <row r="96" spans="2:47" s="1" customFormat="1" ht="22.75" customHeight="1">
      <c r="B96" s="28"/>
      <c r="C96" s="108" t="s">
        <v>174</v>
      </c>
      <c r="J96" s="65">
        <f>J120</f>
        <v>0</v>
      </c>
      <c r="L96" s="28"/>
      <c r="AU96" s="13" t="s">
        <v>175</v>
      </c>
    </row>
    <row r="97" spans="2:12" s="8" customFormat="1" ht="25" customHeight="1">
      <c r="B97" s="109"/>
      <c r="D97" s="110" t="s">
        <v>176</v>
      </c>
      <c r="E97" s="111"/>
      <c r="F97" s="111"/>
      <c r="G97" s="111"/>
      <c r="H97" s="111"/>
      <c r="I97" s="111"/>
      <c r="J97" s="112">
        <f>J121</f>
        <v>0</v>
      </c>
      <c r="L97" s="109"/>
    </row>
    <row r="98" spans="2:12" s="9" customFormat="1" ht="20" customHeight="1">
      <c r="B98" s="113"/>
      <c r="D98" s="114" t="s">
        <v>177</v>
      </c>
      <c r="E98" s="115"/>
      <c r="F98" s="115"/>
      <c r="G98" s="115"/>
      <c r="H98" s="115"/>
      <c r="I98" s="115"/>
      <c r="J98" s="116">
        <f>J122</f>
        <v>0</v>
      </c>
      <c r="L98" s="113"/>
    </row>
    <row r="99" spans="2:12" s="9" customFormat="1" ht="20" customHeight="1">
      <c r="B99" s="113"/>
      <c r="D99" s="114" t="s">
        <v>262</v>
      </c>
      <c r="E99" s="115"/>
      <c r="F99" s="115"/>
      <c r="G99" s="115"/>
      <c r="H99" s="115"/>
      <c r="I99" s="115"/>
      <c r="J99" s="116">
        <f>J131</f>
        <v>0</v>
      </c>
      <c r="L99" s="113"/>
    </row>
    <row r="100" spans="2:12" s="9" customFormat="1" ht="20" customHeight="1">
      <c r="B100" s="113"/>
      <c r="D100" s="114" t="s">
        <v>265</v>
      </c>
      <c r="E100" s="115"/>
      <c r="F100" s="115"/>
      <c r="G100" s="115"/>
      <c r="H100" s="115"/>
      <c r="I100" s="115"/>
      <c r="J100" s="116">
        <f>J136</f>
        <v>0</v>
      </c>
      <c r="L100" s="113"/>
    </row>
    <row r="101" spans="2:12" s="1" customFormat="1" ht="21.75" customHeight="1">
      <c r="B101" s="28"/>
      <c r="L101" s="28"/>
    </row>
    <row r="102" spans="2:12" s="1" customFormat="1" ht="7" customHeight="1">
      <c r="B102" s="43"/>
      <c r="C102" s="44"/>
      <c r="D102" s="44"/>
      <c r="E102" s="44"/>
      <c r="F102" s="44"/>
      <c r="G102" s="44"/>
      <c r="H102" s="44"/>
      <c r="I102" s="44"/>
      <c r="J102" s="44"/>
      <c r="K102" s="44"/>
      <c r="L102" s="28"/>
    </row>
    <row r="106" spans="2:12" s="1" customFormat="1" ht="7" customHeight="1">
      <c r="B106" s="45"/>
      <c r="C106" s="46"/>
      <c r="D106" s="46"/>
      <c r="E106" s="46"/>
      <c r="F106" s="46"/>
      <c r="G106" s="46"/>
      <c r="H106" s="46"/>
      <c r="I106" s="46"/>
      <c r="J106" s="46"/>
      <c r="K106" s="46"/>
      <c r="L106" s="28"/>
    </row>
    <row r="107" spans="2:12" s="1" customFormat="1" ht="25" customHeight="1">
      <c r="B107" s="28"/>
      <c r="C107" s="17" t="s">
        <v>179</v>
      </c>
      <c r="L107" s="28"/>
    </row>
    <row r="108" spans="2:12" s="1" customFormat="1" ht="7" customHeight="1">
      <c r="B108" s="28"/>
      <c r="L108" s="28"/>
    </row>
    <row r="109" spans="2:12" s="1" customFormat="1" ht="12" customHeight="1">
      <c r="B109" s="28"/>
      <c r="C109" s="23" t="s">
        <v>15</v>
      </c>
      <c r="L109" s="28"/>
    </row>
    <row r="110" spans="2:12" s="1" customFormat="1" ht="16.5" customHeight="1">
      <c r="B110" s="28"/>
      <c r="E110" s="231" t="str">
        <f>E7</f>
        <v>Rokycany - Infraštruktúra, 100 Zásobovanie vodou</v>
      </c>
      <c r="F110" s="232"/>
      <c r="G110" s="232"/>
      <c r="H110" s="232"/>
      <c r="L110" s="28"/>
    </row>
    <row r="111" spans="2:12" s="1" customFormat="1" ht="12" customHeight="1">
      <c r="B111" s="28"/>
      <c r="C111" s="23" t="s">
        <v>167</v>
      </c>
      <c r="L111" s="28"/>
    </row>
    <row r="112" spans="2:12" s="1" customFormat="1" ht="16.5" customHeight="1">
      <c r="B112" s="28"/>
      <c r="E112" s="187" t="str">
        <f>E9</f>
        <v>4 - SO 114 Pristupová cesta k vodojemu</v>
      </c>
      <c r="F112" s="230"/>
      <c r="G112" s="230"/>
      <c r="H112" s="230"/>
      <c r="L112" s="28"/>
    </row>
    <row r="113" spans="2:65" s="1" customFormat="1" ht="7" customHeight="1">
      <c r="B113" s="28"/>
      <c r="L113" s="28"/>
    </row>
    <row r="114" spans="2:65" s="1" customFormat="1" ht="12" customHeight="1">
      <c r="B114" s="28"/>
      <c r="C114" s="23" t="s">
        <v>19</v>
      </c>
      <c r="F114" s="21" t="str">
        <f>F12</f>
        <v>Rokycany</v>
      </c>
      <c r="I114" s="23" t="s">
        <v>21</v>
      </c>
      <c r="J114" s="51" t="str">
        <f>IF(J12="","",J12)</f>
        <v>Vyplň údaj</v>
      </c>
      <c r="L114" s="28"/>
    </row>
    <row r="115" spans="2:65" s="1" customFormat="1" ht="7" customHeight="1">
      <c r="B115" s="28"/>
      <c r="L115" s="28"/>
    </row>
    <row r="116" spans="2:65" s="1" customFormat="1" ht="15.25" customHeight="1">
      <c r="B116" s="28"/>
      <c r="C116" s="23" t="s">
        <v>22</v>
      </c>
      <c r="F116" s="21" t="str">
        <f>E15</f>
        <v xml:space="preserve"> </v>
      </c>
      <c r="I116" s="23" t="s">
        <v>28</v>
      </c>
      <c r="J116" s="26" t="str">
        <f>E21</f>
        <v xml:space="preserve"> </v>
      </c>
      <c r="L116" s="28"/>
    </row>
    <row r="117" spans="2:65" s="1" customFormat="1" ht="15.25" customHeight="1">
      <c r="B117" s="28"/>
      <c r="C117" s="23" t="s">
        <v>26</v>
      </c>
      <c r="F117" s="21" t="str">
        <f>IF(E18="","",E18)</f>
        <v>Vyplň údaj</v>
      </c>
      <c r="I117" s="23" t="s">
        <v>30</v>
      </c>
      <c r="J117" s="26" t="str">
        <f>E24</f>
        <v xml:space="preserve"> </v>
      </c>
      <c r="L117" s="28"/>
    </row>
    <row r="118" spans="2:65" s="1" customFormat="1" ht="10.25" customHeight="1">
      <c r="B118" s="28"/>
      <c r="L118" s="28"/>
    </row>
    <row r="119" spans="2:65" s="10" customFormat="1" ht="29.25" customHeight="1">
      <c r="B119" s="117"/>
      <c r="C119" s="118" t="s">
        <v>180</v>
      </c>
      <c r="D119" s="119" t="s">
        <v>57</v>
      </c>
      <c r="E119" s="119" t="s">
        <v>53</v>
      </c>
      <c r="F119" s="119" t="s">
        <v>54</v>
      </c>
      <c r="G119" s="119" t="s">
        <v>181</v>
      </c>
      <c r="H119" s="119" t="s">
        <v>182</v>
      </c>
      <c r="I119" s="119" t="s">
        <v>183</v>
      </c>
      <c r="J119" s="120" t="s">
        <v>173</v>
      </c>
      <c r="K119" s="121" t="s">
        <v>184</v>
      </c>
      <c r="L119" s="117"/>
      <c r="M119" s="58" t="s">
        <v>1</v>
      </c>
      <c r="N119" s="59" t="s">
        <v>36</v>
      </c>
      <c r="O119" s="59" t="s">
        <v>185</v>
      </c>
      <c r="P119" s="59" t="s">
        <v>186</v>
      </c>
      <c r="Q119" s="59" t="s">
        <v>187</v>
      </c>
      <c r="R119" s="59" t="s">
        <v>188</v>
      </c>
      <c r="S119" s="59" t="s">
        <v>189</v>
      </c>
      <c r="T119" s="60" t="s">
        <v>190</v>
      </c>
    </row>
    <row r="120" spans="2:65" s="1" customFormat="1" ht="22.75" customHeight="1">
      <c r="B120" s="28"/>
      <c r="C120" s="63" t="s">
        <v>174</v>
      </c>
      <c r="J120" s="122">
        <f>BK120</f>
        <v>0</v>
      </c>
      <c r="L120" s="28"/>
      <c r="M120" s="61"/>
      <c r="N120" s="52"/>
      <c r="O120" s="52"/>
      <c r="P120" s="123">
        <f>P121</f>
        <v>0</v>
      </c>
      <c r="Q120" s="52"/>
      <c r="R120" s="123">
        <f>R121</f>
        <v>191.73439999999999</v>
      </c>
      <c r="S120" s="52"/>
      <c r="T120" s="124">
        <f>T121</f>
        <v>0</v>
      </c>
      <c r="AT120" s="13" t="s">
        <v>71</v>
      </c>
      <c r="AU120" s="13" t="s">
        <v>175</v>
      </c>
      <c r="BK120" s="125">
        <f>BK121</f>
        <v>0</v>
      </c>
    </row>
    <row r="121" spans="2:65" s="11" customFormat="1" ht="26" customHeight="1">
      <c r="B121" s="126"/>
      <c r="D121" s="127" t="s">
        <v>71</v>
      </c>
      <c r="E121" s="128" t="s">
        <v>191</v>
      </c>
      <c r="F121" s="128" t="s">
        <v>192</v>
      </c>
      <c r="I121" s="129"/>
      <c r="J121" s="130">
        <f>BK121</f>
        <v>0</v>
      </c>
      <c r="L121" s="126"/>
      <c r="M121" s="131"/>
      <c r="P121" s="132">
        <f>P122+P131+P136</f>
        <v>0</v>
      </c>
      <c r="R121" s="132">
        <f>R122+R131+R136</f>
        <v>191.73439999999999</v>
      </c>
      <c r="T121" s="133">
        <f>T122+T131+T136</f>
        <v>0</v>
      </c>
      <c r="AR121" s="127" t="s">
        <v>76</v>
      </c>
      <c r="AT121" s="134" t="s">
        <v>71</v>
      </c>
      <c r="AU121" s="134" t="s">
        <v>72</v>
      </c>
      <c r="AY121" s="127" t="s">
        <v>193</v>
      </c>
      <c r="BK121" s="135">
        <f>BK122+BK131+BK136</f>
        <v>0</v>
      </c>
    </row>
    <row r="122" spans="2:65" s="11" customFormat="1" ht="22.75" customHeight="1">
      <c r="B122" s="126"/>
      <c r="D122" s="127" t="s">
        <v>71</v>
      </c>
      <c r="E122" s="136" t="s">
        <v>76</v>
      </c>
      <c r="F122" s="136" t="s">
        <v>194</v>
      </c>
      <c r="I122" s="129"/>
      <c r="J122" s="137">
        <f>BK122</f>
        <v>0</v>
      </c>
      <c r="L122" s="126"/>
      <c r="M122" s="131"/>
      <c r="P122" s="132">
        <f>SUM(P123:P130)</f>
        <v>0</v>
      </c>
      <c r="R122" s="132">
        <f>SUM(R123:R130)</f>
        <v>0</v>
      </c>
      <c r="T122" s="133">
        <f>SUM(T123:T130)</f>
        <v>0</v>
      </c>
      <c r="AR122" s="127" t="s">
        <v>76</v>
      </c>
      <c r="AT122" s="134" t="s">
        <v>71</v>
      </c>
      <c r="AU122" s="134" t="s">
        <v>76</v>
      </c>
      <c r="AY122" s="127" t="s">
        <v>193</v>
      </c>
      <c r="BK122" s="135">
        <f>SUM(BK123:BK130)</f>
        <v>0</v>
      </c>
    </row>
    <row r="123" spans="2:65" s="1" customFormat="1" ht="24.25" customHeight="1">
      <c r="B123" s="138"/>
      <c r="C123" s="139" t="s">
        <v>76</v>
      </c>
      <c r="D123" s="139" t="s">
        <v>195</v>
      </c>
      <c r="E123" s="140" t="s">
        <v>1881</v>
      </c>
      <c r="F123" s="141" t="s">
        <v>1882</v>
      </c>
      <c r="G123" s="142" t="s">
        <v>198</v>
      </c>
      <c r="H123" s="143">
        <v>93.6</v>
      </c>
      <c r="I123" s="144"/>
      <c r="J123" s="145">
        <f t="shared" ref="J123:J130" si="0">ROUND(I123*H123,2)</f>
        <v>0</v>
      </c>
      <c r="K123" s="146"/>
      <c r="L123" s="28"/>
      <c r="M123" s="147" t="s">
        <v>1</v>
      </c>
      <c r="N123" s="148" t="s">
        <v>38</v>
      </c>
      <c r="P123" s="149">
        <f t="shared" ref="P123:P130" si="1">O123*H123</f>
        <v>0</v>
      </c>
      <c r="Q123" s="149">
        <v>0</v>
      </c>
      <c r="R123" s="149">
        <f t="shared" ref="R123:R130" si="2">Q123*H123</f>
        <v>0</v>
      </c>
      <c r="S123" s="149">
        <v>0</v>
      </c>
      <c r="T123" s="150">
        <f t="shared" ref="T123:T130" si="3">S123*H123</f>
        <v>0</v>
      </c>
      <c r="AR123" s="151" t="s">
        <v>109</v>
      </c>
      <c r="AT123" s="151" t="s">
        <v>195</v>
      </c>
      <c r="AU123" s="151" t="s">
        <v>84</v>
      </c>
      <c r="AY123" s="13" t="s">
        <v>193</v>
      </c>
      <c r="BE123" s="152">
        <f t="shared" ref="BE123:BE130" si="4">IF(N123="základná",J123,0)</f>
        <v>0</v>
      </c>
      <c r="BF123" s="152">
        <f t="shared" ref="BF123:BF130" si="5">IF(N123="znížená",J123,0)</f>
        <v>0</v>
      </c>
      <c r="BG123" s="152">
        <f t="shared" ref="BG123:BG130" si="6">IF(N123="zákl. prenesená",J123,0)</f>
        <v>0</v>
      </c>
      <c r="BH123" s="152">
        <f t="shared" ref="BH123:BH130" si="7">IF(N123="zníž. prenesená",J123,0)</f>
        <v>0</v>
      </c>
      <c r="BI123" s="152">
        <f t="shared" ref="BI123:BI130" si="8">IF(N123="nulová",J123,0)</f>
        <v>0</v>
      </c>
      <c r="BJ123" s="13" t="s">
        <v>84</v>
      </c>
      <c r="BK123" s="152">
        <f t="shared" ref="BK123:BK130" si="9">ROUND(I123*H123,2)</f>
        <v>0</v>
      </c>
      <c r="BL123" s="13" t="s">
        <v>109</v>
      </c>
      <c r="BM123" s="151" t="s">
        <v>1883</v>
      </c>
    </row>
    <row r="124" spans="2:65" s="1" customFormat="1" ht="24.25" customHeight="1">
      <c r="B124" s="138"/>
      <c r="C124" s="139" t="s">
        <v>84</v>
      </c>
      <c r="D124" s="139" t="s">
        <v>195</v>
      </c>
      <c r="E124" s="140" t="s">
        <v>1884</v>
      </c>
      <c r="F124" s="141" t="s">
        <v>1885</v>
      </c>
      <c r="G124" s="142" t="s">
        <v>198</v>
      </c>
      <c r="H124" s="143">
        <v>93.6</v>
      </c>
      <c r="I124" s="144"/>
      <c r="J124" s="145">
        <f t="shared" si="0"/>
        <v>0</v>
      </c>
      <c r="K124" s="146"/>
      <c r="L124" s="28"/>
      <c r="M124" s="147" t="s">
        <v>1</v>
      </c>
      <c r="N124" s="148" t="s">
        <v>38</v>
      </c>
      <c r="P124" s="149">
        <f t="shared" si="1"/>
        <v>0</v>
      </c>
      <c r="Q124" s="149">
        <v>0</v>
      </c>
      <c r="R124" s="149">
        <f t="shared" si="2"/>
        <v>0</v>
      </c>
      <c r="S124" s="149">
        <v>0</v>
      </c>
      <c r="T124" s="150">
        <f t="shared" si="3"/>
        <v>0</v>
      </c>
      <c r="AR124" s="151" t="s">
        <v>109</v>
      </c>
      <c r="AT124" s="151" t="s">
        <v>195</v>
      </c>
      <c r="AU124" s="151" t="s">
        <v>84</v>
      </c>
      <c r="AY124" s="13" t="s">
        <v>193</v>
      </c>
      <c r="BE124" s="152">
        <f t="shared" si="4"/>
        <v>0</v>
      </c>
      <c r="BF124" s="152">
        <f t="shared" si="5"/>
        <v>0</v>
      </c>
      <c r="BG124" s="152">
        <f t="shared" si="6"/>
        <v>0</v>
      </c>
      <c r="BH124" s="152">
        <f t="shared" si="7"/>
        <v>0</v>
      </c>
      <c r="BI124" s="152">
        <f t="shared" si="8"/>
        <v>0</v>
      </c>
      <c r="BJ124" s="13" t="s">
        <v>84</v>
      </c>
      <c r="BK124" s="152">
        <f t="shared" si="9"/>
        <v>0</v>
      </c>
      <c r="BL124" s="13" t="s">
        <v>109</v>
      </c>
      <c r="BM124" s="151" t="s">
        <v>1886</v>
      </c>
    </row>
    <row r="125" spans="2:65" s="1" customFormat="1" ht="24.25" customHeight="1">
      <c r="B125" s="138"/>
      <c r="C125" s="139" t="s">
        <v>106</v>
      </c>
      <c r="D125" s="139" t="s">
        <v>195</v>
      </c>
      <c r="E125" s="140" t="s">
        <v>1887</v>
      </c>
      <c r="F125" s="141" t="s">
        <v>1888</v>
      </c>
      <c r="G125" s="142" t="s">
        <v>198</v>
      </c>
      <c r="H125" s="143">
        <v>23.4</v>
      </c>
      <c r="I125" s="144"/>
      <c r="J125" s="145">
        <f t="shared" si="0"/>
        <v>0</v>
      </c>
      <c r="K125" s="146"/>
      <c r="L125" s="28"/>
      <c r="M125" s="147" t="s">
        <v>1</v>
      </c>
      <c r="N125" s="148" t="s">
        <v>38</v>
      </c>
      <c r="P125" s="149">
        <f t="shared" si="1"/>
        <v>0</v>
      </c>
      <c r="Q125" s="149">
        <v>0</v>
      </c>
      <c r="R125" s="149">
        <f t="shared" si="2"/>
        <v>0</v>
      </c>
      <c r="S125" s="149">
        <v>0</v>
      </c>
      <c r="T125" s="150">
        <f t="shared" si="3"/>
        <v>0</v>
      </c>
      <c r="AR125" s="151" t="s">
        <v>109</v>
      </c>
      <c r="AT125" s="151" t="s">
        <v>195</v>
      </c>
      <c r="AU125" s="151" t="s">
        <v>84</v>
      </c>
      <c r="AY125" s="13" t="s">
        <v>193</v>
      </c>
      <c r="BE125" s="152">
        <f t="shared" si="4"/>
        <v>0</v>
      </c>
      <c r="BF125" s="152">
        <f t="shared" si="5"/>
        <v>0</v>
      </c>
      <c r="BG125" s="152">
        <f t="shared" si="6"/>
        <v>0</v>
      </c>
      <c r="BH125" s="152">
        <f t="shared" si="7"/>
        <v>0</v>
      </c>
      <c r="BI125" s="152">
        <f t="shared" si="8"/>
        <v>0</v>
      </c>
      <c r="BJ125" s="13" t="s">
        <v>84</v>
      </c>
      <c r="BK125" s="152">
        <f t="shared" si="9"/>
        <v>0</v>
      </c>
      <c r="BL125" s="13" t="s">
        <v>109</v>
      </c>
      <c r="BM125" s="151" t="s">
        <v>1889</v>
      </c>
    </row>
    <row r="126" spans="2:65" s="1" customFormat="1" ht="24.25" customHeight="1">
      <c r="B126" s="138"/>
      <c r="C126" s="139" t="s">
        <v>109</v>
      </c>
      <c r="D126" s="139" t="s">
        <v>195</v>
      </c>
      <c r="E126" s="140" t="s">
        <v>1459</v>
      </c>
      <c r="F126" s="141" t="s">
        <v>1460</v>
      </c>
      <c r="G126" s="142" t="s">
        <v>198</v>
      </c>
      <c r="H126" s="143">
        <v>117</v>
      </c>
      <c r="I126" s="144"/>
      <c r="J126" s="145">
        <f t="shared" si="0"/>
        <v>0</v>
      </c>
      <c r="K126" s="146"/>
      <c r="L126" s="28"/>
      <c r="M126" s="147" t="s">
        <v>1</v>
      </c>
      <c r="N126" s="148" t="s">
        <v>38</v>
      </c>
      <c r="P126" s="149">
        <f t="shared" si="1"/>
        <v>0</v>
      </c>
      <c r="Q126" s="149">
        <v>0</v>
      </c>
      <c r="R126" s="149">
        <f t="shared" si="2"/>
        <v>0</v>
      </c>
      <c r="S126" s="149">
        <v>0</v>
      </c>
      <c r="T126" s="150">
        <f t="shared" si="3"/>
        <v>0</v>
      </c>
      <c r="AR126" s="151" t="s">
        <v>109</v>
      </c>
      <c r="AT126" s="151" t="s">
        <v>195</v>
      </c>
      <c r="AU126" s="151" t="s">
        <v>84</v>
      </c>
      <c r="AY126" s="13" t="s">
        <v>193</v>
      </c>
      <c r="BE126" s="152">
        <f t="shared" si="4"/>
        <v>0</v>
      </c>
      <c r="BF126" s="152">
        <f t="shared" si="5"/>
        <v>0</v>
      </c>
      <c r="BG126" s="152">
        <f t="shared" si="6"/>
        <v>0</v>
      </c>
      <c r="BH126" s="152">
        <f t="shared" si="7"/>
        <v>0</v>
      </c>
      <c r="BI126" s="152">
        <f t="shared" si="8"/>
        <v>0</v>
      </c>
      <c r="BJ126" s="13" t="s">
        <v>84</v>
      </c>
      <c r="BK126" s="152">
        <f t="shared" si="9"/>
        <v>0</v>
      </c>
      <c r="BL126" s="13" t="s">
        <v>109</v>
      </c>
      <c r="BM126" s="151" t="s">
        <v>1890</v>
      </c>
    </row>
    <row r="127" spans="2:65" s="1" customFormat="1" ht="33" customHeight="1">
      <c r="B127" s="138"/>
      <c r="C127" s="139" t="s">
        <v>112</v>
      </c>
      <c r="D127" s="139" t="s">
        <v>195</v>
      </c>
      <c r="E127" s="140" t="s">
        <v>226</v>
      </c>
      <c r="F127" s="141" t="s">
        <v>227</v>
      </c>
      <c r="G127" s="142" t="s">
        <v>198</v>
      </c>
      <c r="H127" s="143">
        <v>117</v>
      </c>
      <c r="I127" s="144"/>
      <c r="J127" s="145">
        <f t="shared" si="0"/>
        <v>0</v>
      </c>
      <c r="K127" s="146"/>
      <c r="L127" s="28"/>
      <c r="M127" s="147" t="s">
        <v>1</v>
      </c>
      <c r="N127" s="148" t="s">
        <v>38</v>
      </c>
      <c r="P127" s="149">
        <f t="shared" si="1"/>
        <v>0</v>
      </c>
      <c r="Q127" s="149">
        <v>0</v>
      </c>
      <c r="R127" s="149">
        <f t="shared" si="2"/>
        <v>0</v>
      </c>
      <c r="S127" s="149">
        <v>0</v>
      </c>
      <c r="T127" s="150">
        <f t="shared" si="3"/>
        <v>0</v>
      </c>
      <c r="AR127" s="151" t="s">
        <v>109</v>
      </c>
      <c r="AT127" s="151" t="s">
        <v>195</v>
      </c>
      <c r="AU127" s="151" t="s">
        <v>84</v>
      </c>
      <c r="AY127" s="13" t="s">
        <v>193</v>
      </c>
      <c r="BE127" s="152">
        <f t="shared" si="4"/>
        <v>0</v>
      </c>
      <c r="BF127" s="152">
        <f t="shared" si="5"/>
        <v>0</v>
      </c>
      <c r="BG127" s="152">
        <f t="shared" si="6"/>
        <v>0</v>
      </c>
      <c r="BH127" s="152">
        <f t="shared" si="7"/>
        <v>0</v>
      </c>
      <c r="BI127" s="152">
        <f t="shared" si="8"/>
        <v>0</v>
      </c>
      <c r="BJ127" s="13" t="s">
        <v>84</v>
      </c>
      <c r="BK127" s="152">
        <f t="shared" si="9"/>
        <v>0</v>
      </c>
      <c r="BL127" s="13" t="s">
        <v>109</v>
      </c>
      <c r="BM127" s="151" t="s">
        <v>1891</v>
      </c>
    </row>
    <row r="128" spans="2:65" s="1" customFormat="1" ht="21.75" customHeight="1">
      <c r="B128" s="138"/>
      <c r="C128" s="139" t="s">
        <v>115</v>
      </c>
      <c r="D128" s="139" t="s">
        <v>195</v>
      </c>
      <c r="E128" s="140" t="s">
        <v>1892</v>
      </c>
      <c r="F128" s="141" t="s">
        <v>1893</v>
      </c>
      <c r="G128" s="142" t="s">
        <v>234</v>
      </c>
      <c r="H128" s="143">
        <v>39</v>
      </c>
      <c r="I128" s="144"/>
      <c r="J128" s="145">
        <f t="shared" si="0"/>
        <v>0</v>
      </c>
      <c r="K128" s="146"/>
      <c r="L128" s="28"/>
      <c r="M128" s="147" t="s">
        <v>1</v>
      </c>
      <c r="N128" s="148" t="s">
        <v>38</v>
      </c>
      <c r="P128" s="149">
        <f t="shared" si="1"/>
        <v>0</v>
      </c>
      <c r="Q128" s="149">
        <v>0</v>
      </c>
      <c r="R128" s="149">
        <f t="shared" si="2"/>
        <v>0</v>
      </c>
      <c r="S128" s="149">
        <v>0</v>
      </c>
      <c r="T128" s="150">
        <f t="shared" si="3"/>
        <v>0</v>
      </c>
      <c r="AR128" s="151" t="s">
        <v>109</v>
      </c>
      <c r="AT128" s="151" t="s">
        <v>195</v>
      </c>
      <c r="AU128" s="151" t="s">
        <v>84</v>
      </c>
      <c r="AY128" s="13" t="s">
        <v>193</v>
      </c>
      <c r="BE128" s="152">
        <f t="shared" si="4"/>
        <v>0</v>
      </c>
      <c r="BF128" s="152">
        <f t="shared" si="5"/>
        <v>0</v>
      </c>
      <c r="BG128" s="152">
        <f t="shared" si="6"/>
        <v>0</v>
      </c>
      <c r="BH128" s="152">
        <f t="shared" si="7"/>
        <v>0</v>
      </c>
      <c r="BI128" s="152">
        <f t="shared" si="8"/>
        <v>0</v>
      </c>
      <c r="BJ128" s="13" t="s">
        <v>84</v>
      </c>
      <c r="BK128" s="152">
        <f t="shared" si="9"/>
        <v>0</v>
      </c>
      <c r="BL128" s="13" t="s">
        <v>109</v>
      </c>
      <c r="BM128" s="151" t="s">
        <v>1894</v>
      </c>
    </row>
    <row r="129" spans="2:65" s="1" customFormat="1" ht="21.75" customHeight="1">
      <c r="B129" s="138"/>
      <c r="C129" s="139" t="s">
        <v>160</v>
      </c>
      <c r="D129" s="139" t="s">
        <v>195</v>
      </c>
      <c r="E129" s="140" t="s">
        <v>1895</v>
      </c>
      <c r="F129" s="141" t="s">
        <v>1896</v>
      </c>
      <c r="G129" s="142" t="s">
        <v>234</v>
      </c>
      <c r="H129" s="143">
        <v>234</v>
      </c>
      <c r="I129" s="144"/>
      <c r="J129" s="145">
        <f t="shared" si="0"/>
        <v>0</v>
      </c>
      <c r="K129" s="146"/>
      <c r="L129" s="28"/>
      <c r="M129" s="147" t="s">
        <v>1</v>
      </c>
      <c r="N129" s="148" t="s">
        <v>38</v>
      </c>
      <c r="P129" s="149">
        <f t="shared" si="1"/>
        <v>0</v>
      </c>
      <c r="Q129" s="149">
        <v>0</v>
      </c>
      <c r="R129" s="149">
        <f t="shared" si="2"/>
        <v>0</v>
      </c>
      <c r="S129" s="149">
        <v>0</v>
      </c>
      <c r="T129" s="150">
        <f t="shared" si="3"/>
        <v>0</v>
      </c>
      <c r="AR129" s="151" t="s">
        <v>109</v>
      </c>
      <c r="AT129" s="151" t="s">
        <v>195</v>
      </c>
      <c r="AU129" s="151" t="s">
        <v>84</v>
      </c>
      <c r="AY129" s="13" t="s">
        <v>193</v>
      </c>
      <c r="BE129" s="152">
        <f t="shared" si="4"/>
        <v>0</v>
      </c>
      <c r="BF129" s="152">
        <f t="shared" si="5"/>
        <v>0</v>
      </c>
      <c r="BG129" s="152">
        <f t="shared" si="6"/>
        <v>0</v>
      </c>
      <c r="BH129" s="152">
        <f t="shared" si="7"/>
        <v>0</v>
      </c>
      <c r="BI129" s="152">
        <f t="shared" si="8"/>
        <v>0</v>
      </c>
      <c r="BJ129" s="13" t="s">
        <v>84</v>
      </c>
      <c r="BK129" s="152">
        <f t="shared" si="9"/>
        <v>0</v>
      </c>
      <c r="BL129" s="13" t="s">
        <v>109</v>
      </c>
      <c r="BM129" s="151" t="s">
        <v>1897</v>
      </c>
    </row>
    <row r="130" spans="2:65" s="1" customFormat="1" ht="16.5" customHeight="1">
      <c r="B130" s="138"/>
      <c r="C130" s="139" t="s">
        <v>163</v>
      </c>
      <c r="D130" s="139" t="s">
        <v>195</v>
      </c>
      <c r="E130" s="140" t="s">
        <v>247</v>
      </c>
      <c r="F130" s="141" t="s">
        <v>248</v>
      </c>
      <c r="G130" s="142" t="s">
        <v>234</v>
      </c>
      <c r="H130" s="143">
        <v>36.4</v>
      </c>
      <c r="I130" s="144"/>
      <c r="J130" s="145">
        <f t="shared" si="0"/>
        <v>0</v>
      </c>
      <c r="K130" s="146"/>
      <c r="L130" s="28"/>
      <c r="M130" s="147" t="s">
        <v>1</v>
      </c>
      <c r="N130" s="148" t="s">
        <v>38</v>
      </c>
      <c r="P130" s="149">
        <f t="shared" si="1"/>
        <v>0</v>
      </c>
      <c r="Q130" s="149">
        <v>0</v>
      </c>
      <c r="R130" s="149">
        <f t="shared" si="2"/>
        <v>0</v>
      </c>
      <c r="S130" s="149">
        <v>0</v>
      </c>
      <c r="T130" s="150">
        <f t="shared" si="3"/>
        <v>0</v>
      </c>
      <c r="AR130" s="151" t="s">
        <v>109</v>
      </c>
      <c r="AT130" s="151" t="s">
        <v>195</v>
      </c>
      <c r="AU130" s="151" t="s">
        <v>84</v>
      </c>
      <c r="AY130" s="13" t="s">
        <v>193</v>
      </c>
      <c r="BE130" s="152">
        <f t="shared" si="4"/>
        <v>0</v>
      </c>
      <c r="BF130" s="152">
        <f t="shared" si="5"/>
        <v>0</v>
      </c>
      <c r="BG130" s="152">
        <f t="shared" si="6"/>
        <v>0</v>
      </c>
      <c r="BH130" s="152">
        <f t="shared" si="7"/>
        <v>0</v>
      </c>
      <c r="BI130" s="152">
        <f t="shared" si="8"/>
        <v>0</v>
      </c>
      <c r="BJ130" s="13" t="s">
        <v>84</v>
      </c>
      <c r="BK130" s="152">
        <f t="shared" si="9"/>
        <v>0</v>
      </c>
      <c r="BL130" s="13" t="s">
        <v>109</v>
      </c>
      <c r="BM130" s="151" t="s">
        <v>1898</v>
      </c>
    </row>
    <row r="131" spans="2:65" s="11" customFormat="1" ht="22.75" customHeight="1">
      <c r="B131" s="126"/>
      <c r="D131" s="127" t="s">
        <v>71</v>
      </c>
      <c r="E131" s="136" t="s">
        <v>112</v>
      </c>
      <c r="F131" s="136" t="s">
        <v>426</v>
      </c>
      <c r="I131" s="129"/>
      <c r="J131" s="137">
        <f>BK131</f>
        <v>0</v>
      </c>
      <c r="L131" s="126"/>
      <c r="M131" s="131"/>
      <c r="P131" s="132">
        <f>SUM(P132:P135)</f>
        <v>0</v>
      </c>
      <c r="R131" s="132">
        <f>SUM(R132:R135)</f>
        <v>191.73439999999999</v>
      </c>
      <c r="T131" s="133">
        <f>SUM(T132:T135)</f>
        <v>0</v>
      </c>
      <c r="AR131" s="127" t="s">
        <v>76</v>
      </c>
      <c r="AT131" s="134" t="s">
        <v>71</v>
      </c>
      <c r="AU131" s="134" t="s">
        <v>76</v>
      </c>
      <c r="AY131" s="127" t="s">
        <v>193</v>
      </c>
      <c r="BK131" s="135">
        <f>SUM(BK132:BK135)</f>
        <v>0</v>
      </c>
    </row>
    <row r="132" spans="2:65" s="1" customFormat="1" ht="33" customHeight="1">
      <c r="B132" s="138"/>
      <c r="C132" s="139" t="s">
        <v>221</v>
      </c>
      <c r="D132" s="139" t="s">
        <v>195</v>
      </c>
      <c r="E132" s="140" t="s">
        <v>1899</v>
      </c>
      <c r="F132" s="141" t="s">
        <v>1900</v>
      </c>
      <c r="G132" s="142" t="s">
        <v>234</v>
      </c>
      <c r="H132" s="143">
        <v>260</v>
      </c>
      <c r="I132" s="144"/>
      <c r="J132" s="145">
        <f>ROUND(I132*H132,2)</f>
        <v>0</v>
      </c>
      <c r="K132" s="146"/>
      <c r="L132" s="28"/>
      <c r="M132" s="147" t="s">
        <v>1</v>
      </c>
      <c r="N132" s="148" t="s">
        <v>38</v>
      </c>
      <c r="P132" s="149">
        <f>O132*H132</f>
        <v>0</v>
      </c>
      <c r="Q132" s="149">
        <v>0.60104000000000002</v>
      </c>
      <c r="R132" s="149">
        <f>Q132*H132</f>
        <v>156.2704</v>
      </c>
      <c r="S132" s="149">
        <v>0</v>
      </c>
      <c r="T132" s="150">
        <f>S132*H132</f>
        <v>0</v>
      </c>
      <c r="AR132" s="151" t="s">
        <v>109</v>
      </c>
      <c r="AT132" s="151" t="s">
        <v>195</v>
      </c>
      <c r="AU132" s="151" t="s">
        <v>84</v>
      </c>
      <c r="AY132" s="13" t="s">
        <v>193</v>
      </c>
      <c r="BE132" s="152">
        <f>IF(N132="základná",J132,0)</f>
        <v>0</v>
      </c>
      <c r="BF132" s="152">
        <f>IF(N132="znížená",J132,0)</f>
        <v>0</v>
      </c>
      <c r="BG132" s="152">
        <f>IF(N132="zákl. prenesená",J132,0)</f>
        <v>0</v>
      </c>
      <c r="BH132" s="152">
        <f>IF(N132="zníž. prenesená",J132,0)</f>
        <v>0</v>
      </c>
      <c r="BI132" s="152">
        <f>IF(N132="nulová",J132,0)</f>
        <v>0</v>
      </c>
      <c r="BJ132" s="13" t="s">
        <v>84</v>
      </c>
      <c r="BK132" s="152">
        <f>ROUND(I132*H132,2)</f>
        <v>0</v>
      </c>
      <c r="BL132" s="13" t="s">
        <v>109</v>
      </c>
      <c r="BM132" s="151" t="s">
        <v>1901</v>
      </c>
    </row>
    <row r="133" spans="2:65" s="1" customFormat="1" ht="24.25" customHeight="1">
      <c r="B133" s="138"/>
      <c r="C133" s="139" t="s">
        <v>225</v>
      </c>
      <c r="D133" s="139" t="s">
        <v>195</v>
      </c>
      <c r="E133" s="140" t="s">
        <v>1902</v>
      </c>
      <c r="F133" s="141" t="s">
        <v>1903</v>
      </c>
      <c r="G133" s="142" t="s">
        <v>198</v>
      </c>
      <c r="H133" s="143">
        <v>3.9</v>
      </c>
      <c r="I133" s="144"/>
      <c r="J133" s="145">
        <f>ROUND(I133*H133,2)</f>
        <v>0</v>
      </c>
      <c r="K133" s="146"/>
      <c r="L133" s="28"/>
      <c r="M133" s="147" t="s">
        <v>1</v>
      </c>
      <c r="N133" s="148" t="s">
        <v>38</v>
      </c>
      <c r="P133" s="149">
        <f>O133*H133</f>
        <v>0</v>
      </c>
      <c r="Q133" s="149">
        <v>0</v>
      </c>
      <c r="R133" s="149">
        <f>Q133*H133</f>
        <v>0</v>
      </c>
      <c r="S133" s="149">
        <v>0</v>
      </c>
      <c r="T133" s="150">
        <f>S133*H133</f>
        <v>0</v>
      </c>
      <c r="AR133" s="151" t="s">
        <v>109</v>
      </c>
      <c r="AT133" s="151" t="s">
        <v>195</v>
      </c>
      <c r="AU133" s="151" t="s">
        <v>84</v>
      </c>
      <c r="AY133" s="13" t="s">
        <v>193</v>
      </c>
      <c r="BE133" s="152">
        <f>IF(N133="základná",J133,0)</f>
        <v>0</v>
      </c>
      <c r="BF133" s="152">
        <f>IF(N133="znížená",J133,0)</f>
        <v>0</v>
      </c>
      <c r="BG133" s="152">
        <f>IF(N133="zákl. prenesená",J133,0)</f>
        <v>0</v>
      </c>
      <c r="BH133" s="152">
        <f>IF(N133="zníž. prenesená",J133,0)</f>
        <v>0</v>
      </c>
      <c r="BI133" s="152">
        <f>IF(N133="nulová",J133,0)</f>
        <v>0</v>
      </c>
      <c r="BJ133" s="13" t="s">
        <v>84</v>
      </c>
      <c r="BK133" s="152">
        <f>ROUND(I133*H133,2)</f>
        <v>0</v>
      </c>
      <c r="BL133" s="13" t="s">
        <v>109</v>
      </c>
      <c r="BM133" s="151" t="s">
        <v>1904</v>
      </c>
    </row>
    <row r="134" spans="2:65" s="1" customFormat="1" ht="33" customHeight="1">
      <c r="B134" s="138"/>
      <c r="C134" s="139" t="s">
        <v>81</v>
      </c>
      <c r="D134" s="139" t="s">
        <v>195</v>
      </c>
      <c r="E134" s="140" t="s">
        <v>1905</v>
      </c>
      <c r="F134" s="141" t="s">
        <v>1906</v>
      </c>
      <c r="G134" s="142" t="s">
        <v>234</v>
      </c>
      <c r="H134" s="143">
        <v>260</v>
      </c>
      <c r="I134" s="144"/>
      <c r="J134" s="145">
        <f>ROUND(I134*H134,2)</f>
        <v>0</v>
      </c>
      <c r="K134" s="146"/>
      <c r="L134" s="28"/>
      <c r="M134" s="147" t="s">
        <v>1</v>
      </c>
      <c r="N134" s="148" t="s">
        <v>38</v>
      </c>
      <c r="P134" s="149">
        <f>O134*H134</f>
        <v>0</v>
      </c>
      <c r="Q134" s="149">
        <v>7.1000000000000002E-4</v>
      </c>
      <c r="R134" s="149">
        <f>Q134*H134</f>
        <v>0.18460000000000001</v>
      </c>
      <c r="S134" s="149">
        <v>0</v>
      </c>
      <c r="T134" s="150">
        <f>S134*H134</f>
        <v>0</v>
      </c>
      <c r="AR134" s="151" t="s">
        <v>109</v>
      </c>
      <c r="AT134" s="151" t="s">
        <v>195</v>
      </c>
      <c r="AU134" s="151" t="s">
        <v>84</v>
      </c>
      <c r="AY134" s="13" t="s">
        <v>193</v>
      </c>
      <c r="BE134" s="152">
        <f>IF(N134="základná",J134,0)</f>
        <v>0</v>
      </c>
      <c r="BF134" s="152">
        <f>IF(N134="znížená",J134,0)</f>
        <v>0</v>
      </c>
      <c r="BG134" s="152">
        <f>IF(N134="zákl. prenesená",J134,0)</f>
        <v>0</v>
      </c>
      <c r="BH134" s="152">
        <f>IF(N134="zníž. prenesená",J134,0)</f>
        <v>0</v>
      </c>
      <c r="BI134" s="152">
        <f>IF(N134="nulová",J134,0)</f>
        <v>0</v>
      </c>
      <c r="BJ134" s="13" t="s">
        <v>84</v>
      </c>
      <c r="BK134" s="152">
        <f>ROUND(I134*H134,2)</f>
        <v>0</v>
      </c>
      <c r="BL134" s="13" t="s">
        <v>109</v>
      </c>
      <c r="BM134" s="151" t="s">
        <v>1907</v>
      </c>
    </row>
    <row r="135" spans="2:65" s="1" customFormat="1" ht="33" customHeight="1">
      <c r="B135" s="138"/>
      <c r="C135" s="139" t="s">
        <v>86</v>
      </c>
      <c r="D135" s="139" t="s">
        <v>195</v>
      </c>
      <c r="E135" s="140" t="s">
        <v>1908</v>
      </c>
      <c r="F135" s="141" t="s">
        <v>1909</v>
      </c>
      <c r="G135" s="142" t="s">
        <v>234</v>
      </c>
      <c r="H135" s="143">
        <v>156</v>
      </c>
      <c r="I135" s="144"/>
      <c r="J135" s="145">
        <f>ROUND(I135*H135,2)</f>
        <v>0</v>
      </c>
      <c r="K135" s="146"/>
      <c r="L135" s="28"/>
      <c r="M135" s="147" t="s">
        <v>1</v>
      </c>
      <c r="N135" s="148" t="s">
        <v>38</v>
      </c>
      <c r="P135" s="149">
        <f>O135*H135</f>
        <v>0</v>
      </c>
      <c r="Q135" s="149">
        <v>0.22614999999999999</v>
      </c>
      <c r="R135" s="149">
        <f>Q135*H135</f>
        <v>35.279399999999995</v>
      </c>
      <c r="S135" s="149">
        <v>0</v>
      </c>
      <c r="T135" s="150">
        <f>S135*H135</f>
        <v>0</v>
      </c>
      <c r="AR135" s="151" t="s">
        <v>109</v>
      </c>
      <c r="AT135" s="151" t="s">
        <v>195</v>
      </c>
      <c r="AU135" s="151" t="s">
        <v>84</v>
      </c>
      <c r="AY135" s="13" t="s">
        <v>193</v>
      </c>
      <c r="BE135" s="152">
        <f>IF(N135="základná",J135,0)</f>
        <v>0</v>
      </c>
      <c r="BF135" s="152">
        <f>IF(N135="znížená",J135,0)</f>
        <v>0</v>
      </c>
      <c r="BG135" s="152">
        <f>IF(N135="zákl. prenesená",J135,0)</f>
        <v>0</v>
      </c>
      <c r="BH135" s="152">
        <f>IF(N135="zníž. prenesená",J135,0)</f>
        <v>0</v>
      </c>
      <c r="BI135" s="152">
        <f>IF(N135="nulová",J135,0)</f>
        <v>0</v>
      </c>
      <c r="BJ135" s="13" t="s">
        <v>84</v>
      </c>
      <c r="BK135" s="152">
        <f>ROUND(I135*H135,2)</f>
        <v>0</v>
      </c>
      <c r="BL135" s="13" t="s">
        <v>109</v>
      </c>
      <c r="BM135" s="151" t="s">
        <v>1910</v>
      </c>
    </row>
    <row r="136" spans="2:65" s="11" customFormat="1" ht="22.75" customHeight="1">
      <c r="B136" s="126"/>
      <c r="D136" s="127" t="s">
        <v>71</v>
      </c>
      <c r="E136" s="136" t="s">
        <v>477</v>
      </c>
      <c r="F136" s="136" t="s">
        <v>478</v>
      </c>
      <c r="I136" s="129"/>
      <c r="J136" s="137">
        <f>BK136</f>
        <v>0</v>
      </c>
      <c r="L136" s="126"/>
      <c r="M136" s="131"/>
      <c r="P136" s="132">
        <f>P137</f>
        <v>0</v>
      </c>
      <c r="R136" s="132">
        <f>R137</f>
        <v>0</v>
      </c>
      <c r="T136" s="133">
        <f>T137</f>
        <v>0</v>
      </c>
      <c r="AR136" s="127" t="s">
        <v>76</v>
      </c>
      <c r="AT136" s="134" t="s">
        <v>71</v>
      </c>
      <c r="AU136" s="134" t="s">
        <v>76</v>
      </c>
      <c r="AY136" s="127" t="s">
        <v>193</v>
      </c>
      <c r="BK136" s="135">
        <f>BK137</f>
        <v>0</v>
      </c>
    </row>
    <row r="137" spans="2:65" s="1" customFormat="1" ht="33" customHeight="1">
      <c r="B137" s="138"/>
      <c r="C137" s="139" t="s">
        <v>89</v>
      </c>
      <c r="D137" s="139" t="s">
        <v>195</v>
      </c>
      <c r="E137" s="140" t="s">
        <v>1911</v>
      </c>
      <c r="F137" s="141" t="s">
        <v>1912</v>
      </c>
      <c r="G137" s="142" t="s">
        <v>296</v>
      </c>
      <c r="H137" s="143">
        <v>191.73400000000001</v>
      </c>
      <c r="I137" s="144"/>
      <c r="J137" s="145">
        <f>ROUND(I137*H137,2)</f>
        <v>0</v>
      </c>
      <c r="K137" s="146"/>
      <c r="L137" s="28"/>
      <c r="M137" s="164" t="s">
        <v>1</v>
      </c>
      <c r="N137" s="165" t="s">
        <v>38</v>
      </c>
      <c r="O137" s="166"/>
      <c r="P137" s="167">
        <f>O137*H137</f>
        <v>0</v>
      </c>
      <c r="Q137" s="167">
        <v>0</v>
      </c>
      <c r="R137" s="167">
        <f>Q137*H137</f>
        <v>0</v>
      </c>
      <c r="S137" s="167">
        <v>0</v>
      </c>
      <c r="T137" s="168">
        <f>S137*H137</f>
        <v>0</v>
      </c>
      <c r="AR137" s="151" t="s">
        <v>109</v>
      </c>
      <c r="AT137" s="151" t="s">
        <v>195</v>
      </c>
      <c r="AU137" s="151" t="s">
        <v>84</v>
      </c>
      <c r="AY137" s="13" t="s">
        <v>193</v>
      </c>
      <c r="BE137" s="152">
        <f>IF(N137="základná",J137,0)</f>
        <v>0</v>
      </c>
      <c r="BF137" s="152">
        <f>IF(N137="znížená",J137,0)</f>
        <v>0</v>
      </c>
      <c r="BG137" s="152">
        <f>IF(N137="zákl. prenesená",J137,0)</f>
        <v>0</v>
      </c>
      <c r="BH137" s="152">
        <f>IF(N137="zníž. prenesená",J137,0)</f>
        <v>0</v>
      </c>
      <c r="BI137" s="152">
        <f>IF(N137="nulová",J137,0)</f>
        <v>0</v>
      </c>
      <c r="BJ137" s="13" t="s">
        <v>84</v>
      </c>
      <c r="BK137" s="152">
        <f>ROUND(I137*H137,2)</f>
        <v>0</v>
      </c>
      <c r="BL137" s="13" t="s">
        <v>109</v>
      </c>
      <c r="BM137" s="151" t="s">
        <v>1913</v>
      </c>
    </row>
    <row r="138" spans="2:65" s="1" customFormat="1" ht="7" customHeight="1">
      <c r="B138" s="43"/>
      <c r="C138" s="44"/>
      <c r="D138" s="44"/>
      <c r="E138" s="44"/>
      <c r="F138" s="44"/>
      <c r="G138" s="44"/>
      <c r="H138" s="44"/>
      <c r="I138" s="44"/>
      <c r="J138" s="44"/>
      <c r="K138" s="44"/>
      <c r="L138" s="28"/>
    </row>
  </sheetData>
  <autoFilter ref="C119:K137" xr:uid="{00000000-0009-0000-0000-00000A000000}"/>
  <mergeCells count="9">
    <mergeCell ref="E87:H87"/>
    <mergeCell ref="E110:H110"/>
    <mergeCell ref="E112:H112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B2:BM156"/>
  <sheetViews>
    <sheetView showGridLines="0" workbookViewId="0">
      <selection activeCell="AD41" sqref="AD41"/>
    </sheetView>
  </sheetViews>
  <sheetFormatPr baseColWidth="10" defaultRowHeight="11"/>
  <cols>
    <col min="1" max="1" width="8.25" customWidth="1"/>
    <col min="2" max="2" width="1.25" customWidth="1"/>
    <col min="3" max="4" width="4.25" customWidth="1"/>
    <col min="5" max="5" width="17.25" customWidth="1"/>
    <col min="6" max="6" width="50.75" customWidth="1"/>
    <col min="7" max="7" width="7.5" customWidth="1"/>
    <col min="8" max="8" width="14" customWidth="1"/>
    <col min="9" max="9" width="15.75" customWidth="1"/>
    <col min="10" max="10" width="22.25" customWidth="1"/>
    <col min="11" max="11" width="22.25" hidden="1" customWidth="1"/>
    <col min="12" max="12" width="9.25" customWidth="1"/>
    <col min="13" max="13" width="10.75" hidden="1" customWidth="1"/>
    <col min="14" max="14" width="9.25" hidden="1"/>
    <col min="15" max="20" width="14.25" hidden="1" customWidth="1"/>
    <col min="21" max="21" width="16.25" hidden="1" customWidth="1"/>
    <col min="22" max="22" width="12.25" customWidth="1"/>
    <col min="23" max="23" width="16.25" customWidth="1"/>
    <col min="24" max="24" width="12.25" customWidth="1"/>
    <col min="25" max="25" width="15" customWidth="1"/>
    <col min="26" max="26" width="11" customWidth="1"/>
    <col min="27" max="27" width="15" customWidth="1"/>
    <col min="28" max="28" width="16.25" customWidth="1"/>
    <col min="29" max="29" width="11" customWidth="1"/>
    <col min="30" max="30" width="15" customWidth="1"/>
    <col min="31" max="31" width="16.25" customWidth="1"/>
    <col min="44" max="65" width="9.25" hidden="1"/>
  </cols>
  <sheetData>
    <row r="2" spans="2:46" ht="37" customHeight="1">
      <c r="L2" s="210" t="s">
        <v>5</v>
      </c>
      <c r="M2" s="211"/>
      <c r="N2" s="211"/>
      <c r="O2" s="211"/>
      <c r="P2" s="211"/>
      <c r="Q2" s="211"/>
      <c r="R2" s="211"/>
      <c r="S2" s="211"/>
      <c r="T2" s="211"/>
      <c r="U2" s="211"/>
      <c r="V2" s="211"/>
      <c r="AT2" s="13" t="s">
        <v>114</v>
      </c>
    </row>
    <row r="3" spans="2:46" ht="7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72</v>
      </c>
    </row>
    <row r="4" spans="2:46" ht="25" customHeight="1">
      <c r="B4" s="16"/>
      <c r="D4" s="17" t="s">
        <v>166</v>
      </c>
      <c r="L4" s="16"/>
      <c r="M4" s="92" t="s">
        <v>9</v>
      </c>
      <c r="AT4" s="13" t="s">
        <v>3</v>
      </c>
    </row>
    <row r="5" spans="2:46" ht="7" customHeight="1">
      <c r="B5" s="16"/>
      <c r="L5" s="16"/>
    </row>
    <row r="6" spans="2:46" ht="12" customHeight="1">
      <c r="B6" s="16"/>
      <c r="D6" s="23" t="s">
        <v>15</v>
      </c>
      <c r="L6" s="16"/>
    </row>
    <row r="7" spans="2:46" ht="16.5" customHeight="1">
      <c r="B7" s="16"/>
      <c r="E7" s="231" t="str">
        <f>'Rekapitulácia stavby'!K6</f>
        <v>Rokycany - Infraštruktúra, 100 Zásobovanie vodou</v>
      </c>
      <c r="F7" s="232"/>
      <c r="G7" s="232"/>
      <c r="H7" s="232"/>
      <c r="L7" s="16"/>
    </row>
    <row r="8" spans="2:46" s="1" customFormat="1" ht="12" customHeight="1">
      <c r="B8" s="28"/>
      <c r="D8" s="23" t="s">
        <v>167</v>
      </c>
      <c r="L8" s="28"/>
    </row>
    <row r="9" spans="2:46" s="1" customFormat="1" ht="16.5" customHeight="1">
      <c r="B9" s="28"/>
      <c r="E9" s="187" t="s">
        <v>1914</v>
      </c>
      <c r="F9" s="230"/>
      <c r="G9" s="230"/>
      <c r="H9" s="230"/>
      <c r="L9" s="28"/>
    </row>
    <row r="10" spans="2:46" s="1" customFormat="1">
      <c r="B10" s="28"/>
      <c r="L10" s="28"/>
    </row>
    <row r="11" spans="2:46" s="1" customFormat="1" ht="12" customHeight="1">
      <c r="B11" s="28"/>
      <c r="D11" s="23" t="s">
        <v>17</v>
      </c>
      <c r="F11" s="21" t="s">
        <v>1</v>
      </c>
      <c r="I11" s="23" t="s">
        <v>18</v>
      </c>
      <c r="J11" s="21" t="s">
        <v>1</v>
      </c>
      <c r="L11" s="28"/>
    </row>
    <row r="12" spans="2:46" s="1" customFormat="1" ht="12" customHeight="1">
      <c r="B12" s="28"/>
      <c r="D12" s="23" t="s">
        <v>19</v>
      </c>
      <c r="F12" s="21" t="s">
        <v>20</v>
      </c>
      <c r="I12" s="23" t="s">
        <v>21</v>
      </c>
      <c r="J12" s="51" t="str">
        <f>'Rekapitulácia stavby'!AN8</f>
        <v>Vyplň údaj</v>
      </c>
      <c r="L12" s="28"/>
    </row>
    <row r="13" spans="2:46" s="1" customFormat="1" ht="10.75" customHeight="1">
      <c r="B13" s="28"/>
      <c r="L13" s="28"/>
    </row>
    <row r="14" spans="2:46" s="1" customFormat="1" ht="12" customHeight="1">
      <c r="B14" s="28"/>
      <c r="D14" s="23" t="s">
        <v>22</v>
      </c>
      <c r="I14" s="23" t="s">
        <v>23</v>
      </c>
      <c r="J14" s="21" t="str">
        <f>IF('Rekapitulácia stavby'!AN10="","",'Rekapitulácia stavby'!AN10)</f>
        <v/>
      </c>
      <c r="L14" s="28"/>
    </row>
    <row r="15" spans="2:46" s="1" customFormat="1" ht="18" customHeight="1">
      <c r="B15" s="28"/>
      <c r="E15" s="21" t="str">
        <f>IF('Rekapitulácia stavby'!E11="","",'Rekapitulácia stavby'!E11)</f>
        <v xml:space="preserve"> </v>
      </c>
      <c r="I15" s="23" t="s">
        <v>25</v>
      </c>
      <c r="J15" s="21" t="str">
        <f>IF('Rekapitulácia stavby'!AN11="","",'Rekapitulácia stavby'!AN11)</f>
        <v/>
      </c>
      <c r="L15" s="28"/>
    </row>
    <row r="16" spans="2:46" s="1" customFormat="1" ht="7" customHeight="1">
      <c r="B16" s="28"/>
      <c r="L16" s="28"/>
    </row>
    <row r="17" spans="2:12" s="1" customFormat="1" ht="12" customHeight="1">
      <c r="B17" s="28"/>
      <c r="D17" s="23" t="s">
        <v>26</v>
      </c>
      <c r="I17" s="23" t="s">
        <v>23</v>
      </c>
      <c r="J17" s="179" t="str">
        <f>'Rekapitulácia stavby'!AN13</f>
        <v>Vyplň údaj</v>
      </c>
      <c r="L17" s="28"/>
    </row>
    <row r="18" spans="2:12" s="1" customFormat="1" ht="18" customHeight="1">
      <c r="B18" s="28"/>
      <c r="E18" s="233" t="str">
        <f>'Rekapitulácia stavby'!E14</f>
        <v>Vyplň údaj</v>
      </c>
      <c r="F18" s="215"/>
      <c r="G18" s="215"/>
      <c r="H18" s="215"/>
      <c r="I18" s="23" t="s">
        <v>25</v>
      </c>
      <c r="J18" s="179" t="str">
        <f>'Rekapitulácia stavby'!AN14</f>
        <v>Vyplň údaj</v>
      </c>
      <c r="L18" s="28"/>
    </row>
    <row r="19" spans="2:12" s="1" customFormat="1" ht="7" customHeight="1">
      <c r="B19" s="28"/>
      <c r="L19" s="28"/>
    </row>
    <row r="20" spans="2:12" s="1" customFormat="1" ht="12" customHeight="1">
      <c r="B20" s="28"/>
      <c r="D20" s="23" t="s">
        <v>28</v>
      </c>
      <c r="I20" s="23" t="s">
        <v>23</v>
      </c>
      <c r="J20" s="21" t="str">
        <f>IF('Rekapitulácia stavby'!AN16="","",'Rekapitulácia stavby'!AN16)</f>
        <v/>
      </c>
      <c r="L20" s="28"/>
    </row>
    <row r="21" spans="2:12" s="1" customFormat="1" ht="18" customHeight="1">
      <c r="B21" s="28"/>
      <c r="E21" s="21" t="str">
        <f>IF('Rekapitulácia stavby'!E17="","",'Rekapitulácia stavby'!E17)</f>
        <v xml:space="preserve"> </v>
      </c>
      <c r="I21" s="23" t="s">
        <v>25</v>
      </c>
      <c r="J21" s="21" t="str">
        <f>IF('Rekapitulácia stavby'!AN17="","",'Rekapitulácia stavby'!AN17)</f>
        <v/>
      </c>
      <c r="L21" s="28"/>
    </row>
    <row r="22" spans="2:12" s="1" customFormat="1" ht="7" customHeight="1">
      <c r="B22" s="28"/>
      <c r="L22" s="28"/>
    </row>
    <row r="23" spans="2:12" s="1" customFormat="1" ht="12" customHeight="1">
      <c r="B23" s="28"/>
      <c r="D23" s="23" t="s">
        <v>30</v>
      </c>
      <c r="I23" s="23" t="s">
        <v>23</v>
      </c>
      <c r="J23" s="21" t="str">
        <f>IF('Rekapitulácia stavby'!AN19="","",'Rekapitulácia stavby'!AN19)</f>
        <v/>
      </c>
      <c r="L23" s="28"/>
    </row>
    <row r="24" spans="2:12" s="1" customFormat="1" ht="18" customHeight="1">
      <c r="B24" s="28"/>
      <c r="E24" s="21" t="str">
        <f>IF('Rekapitulácia stavby'!E20="","",'Rekapitulácia stavby'!E20)</f>
        <v xml:space="preserve"> </v>
      </c>
      <c r="I24" s="23" t="s">
        <v>25</v>
      </c>
      <c r="J24" s="21" t="str">
        <f>IF('Rekapitulácia stavby'!AN20="","",'Rekapitulácia stavby'!AN20)</f>
        <v/>
      </c>
      <c r="L24" s="28"/>
    </row>
    <row r="25" spans="2:12" s="1" customFormat="1" ht="7" customHeight="1">
      <c r="B25" s="28"/>
      <c r="L25" s="28"/>
    </row>
    <row r="26" spans="2:12" s="1" customFormat="1" ht="12" customHeight="1">
      <c r="B26" s="28"/>
      <c r="D26" s="23" t="s">
        <v>31</v>
      </c>
      <c r="L26" s="28"/>
    </row>
    <row r="27" spans="2:12" s="7" customFormat="1" ht="16.5" customHeight="1">
      <c r="B27" s="93"/>
      <c r="E27" s="219" t="s">
        <v>1</v>
      </c>
      <c r="F27" s="219"/>
      <c r="G27" s="219"/>
      <c r="H27" s="219"/>
      <c r="L27" s="93"/>
    </row>
    <row r="28" spans="2:12" s="1" customFormat="1" ht="7" customHeight="1">
      <c r="B28" s="28"/>
      <c r="L28" s="28"/>
    </row>
    <row r="29" spans="2:12" s="1" customFormat="1" ht="7" customHeight="1">
      <c r="B29" s="28"/>
      <c r="D29" s="52"/>
      <c r="E29" s="52"/>
      <c r="F29" s="52"/>
      <c r="G29" s="52"/>
      <c r="H29" s="52"/>
      <c r="I29" s="52"/>
      <c r="J29" s="52"/>
      <c r="K29" s="52"/>
      <c r="L29" s="28"/>
    </row>
    <row r="30" spans="2:12" s="1" customFormat="1" ht="25.5" customHeight="1">
      <c r="B30" s="28"/>
      <c r="D30" s="94" t="s">
        <v>32</v>
      </c>
      <c r="J30" s="65">
        <f>ROUND(J122, 2)</f>
        <v>0</v>
      </c>
      <c r="L30" s="28"/>
    </row>
    <row r="31" spans="2:12" s="1" customFormat="1" ht="7" customHeight="1">
      <c r="B31" s="28"/>
      <c r="D31" s="52"/>
      <c r="E31" s="52"/>
      <c r="F31" s="52"/>
      <c r="G31" s="52"/>
      <c r="H31" s="52"/>
      <c r="I31" s="52"/>
      <c r="J31" s="52"/>
      <c r="K31" s="52"/>
      <c r="L31" s="28"/>
    </row>
    <row r="32" spans="2:12" s="1" customFormat="1" ht="14.5" customHeight="1">
      <c r="B32" s="28"/>
      <c r="F32" s="31" t="s">
        <v>34</v>
      </c>
      <c r="I32" s="31" t="s">
        <v>33</v>
      </c>
      <c r="J32" s="31" t="s">
        <v>35</v>
      </c>
      <c r="L32" s="28"/>
    </row>
    <row r="33" spans="2:12" s="1" customFormat="1" ht="14.5" customHeight="1">
      <c r="B33" s="28"/>
      <c r="D33" s="54" t="s">
        <v>36</v>
      </c>
      <c r="E33" s="33" t="s">
        <v>37</v>
      </c>
      <c r="F33" s="95">
        <f>ROUND((SUM(BE122:BE155)),  2)</f>
        <v>0</v>
      </c>
      <c r="G33" s="96"/>
      <c r="H33" s="96"/>
      <c r="I33" s="97">
        <v>0.23</v>
      </c>
      <c r="J33" s="95">
        <f>ROUND(((SUM(BE122:BE155))*I33),  2)</f>
        <v>0</v>
      </c>
      <c r="L33" s="28"/>
    </row>
    <row r="34" spans="2:12" s="1" customFormat="1" ht="14.5" customHeight="1">
      <c r="B34" s="28"/>
      <c r="E34" s="33" t="s">
        <v>38</v>
      </c>
      <c r="F34" s="85">
        <f>ROUND((SUM(BF122:BF155)),  2)</f>
        <v>0</v>
      </c>
      <c r="I34" s="178">
        <v>0.23</v>
      </c>
      <c r="J34" s="85">
        <f>ROUND(((SUM(BF122:BF155))*I34),  2)</f>
        <v>0</v>
      </c>
      <c r="L34" s="28"/>
    </row>
    <row r="35" spans="2:12" s="1" customFormat="1" ht="14.5" customHeight="1">
      <c r="B35" s="28"/>
      <c r="E35" s="23" t="s">
        <v>39</v>
      </c>
      <c r="F35" s="85">
        <f>ROUND((SUM(BG122:BG155)),  2)</f>
        <v>0</v>
      </c>
      <c r="I35" s="178">
        <v>0.23</v>
      </c>
      <c r="J35" s="85">
        <f>0</f>
        <v>0</v>
      </c>
      <c r="L35" s="28"/>
    </row>
    <row r="36" spans="2:12" s="1" customFormat="1" ht="14.5" customHeight="1">
      <c r="B36" s="28"/>
      <c r="E36" s="23" t="s">
        <v>40</v>
      </c>
      <c r="F36" s="85">
        <f>ROUND((SUM(BH122:BH155)),  2)</f>
        <v>0</v>
      </c>
      <c r="I36" s="178">
        <v>0.23</v>
      </c>
      <c r="J36" s="85">
        <f>0</f>
        <v>0</v>
      </c>
      <c r="L36" s="28"/>
    </row>
    <row r="37" spans="2:12" s="1" customFormat="1" ht="14.5" customHeight="1">
      <c r="B37" s="28"/>
      <c r="E37" s="33" t="s">
        <v>41</v>
      </c>
      <c r="F37" s="95">
        <f>ROUND((SUM(BI122:BI155)),  2)</f>
        <v>0</v>
      </c>
      <c r="G37" s="96"/>
      <c r="H37" s="96"/>
      <c r="I37" s="97">
        <v>0</v>
      </c>
      <c r="J37" s="95">
        <f>0</f>
        <v>0</v>
      </c>
      <c r="L37" s="28"/>
    </row>
    <row r="38" spans="2:12" s="1" customFormat="1" ht="7" customHeight="1">
      <c r="B38" s="28"/>
      <c r="L38" s="28"/>
    </row>
    <row r="39" spans="2:12" s="1" customFormat="1" ht="25.5" customHeight="1">
      <c r="B39" s="28"/>
      <c r="C39" s="98"/>
      <c r="D39" s="99" t="s">
        <v>42</v>
      </c>
      <c r="E39" s="56"/>
      <c r="F39" s="56"/>
      <c r="G39" s="100" t="s">
        <v>43</v>
      </c>
      <c r="H39" s="101" t="s">
        <v>44</v>
      </c>
      <c r="I39" s="56"/>
      <c r="J39" s="102">
        <f>SUM(J30:J37)</f>
        <v>0</v>
      </c>
      <c r="K39" s="103"/>
      <c r="L39" s="28"/>
    </row>
    <row r="40" spans="2:12" s="1" customFormat="1" ht="14.5" customHeight="1">
      <c r="B40" s="28"/>
      <c r="L40" s="28"/>
    </row>
    <row r="41" spans="2:12" ht="14.5" customHeight="1">
      <c r="B41" s="16"/>
      <c r="L41" s="16"/>
    </row>
    <row r="42" spans="2:12" ht="14.5" customHeight="1">
      <c r="B42" s="16"/>
      <c r="L42" s="16"/>
    </row>
    <row r="43" spans="2:12" ht="14.5" customHeight="1">
      <c r="B43" s="16"/>
      <c r="L43" s="16"/>
    </row>
    <row r="44" spans="2:12" ht="14.5" customHeight="1">
      <c r="B44" s="16"/>
      <c r="L44" s="16"/>
    </row>
    <row r="45" spans="2:12" ht="14.5" customHeight="1">
      <c r="B45" s="16"/>
      <c r="L45" s="16"/>
    </row>
    <row r="46" spans="2:12" ht="14.5" customHeight="1">
      <c r="B46" s="16"/>
      <c r="L46" s="16"/>
    </row>
    <row r="47" spans="2:12" ht="14.5" customHeight="1">
      <c r="B47" s="16"/>
      <c r="L47" s="16"/>
    </row>
    <row r="48" spans="2:12" ht="14.5" customHeight="1">
      <c r="B48" s="16"/>
      <c r="L48" s="16"/>
    </row>
    <row r="49" spans="2:12" ht="14.5" customHeight="1">
      <c r="B49" s="16"/>
      <c r="L49" s="16"/>
    </row>
    <row r="50" spans="2:12" s="1" customFormat="1" ht="14.5" customHeight="1">
      <c r="B50" s="28"/>
      <c r="D50" s="40" t="s">
        <v>45</v>
      </c>
      <c r="E50" s="41"/>
      <c r="F50" s="41"/>
      <c r="G50" s="40" t="s">
        <v>46</v>
      </c>
      <c r="H50" s="41"/>
      <c r="I50" s="41"/>
      <c r="J50" s="41"/>
      <c r="K50" s="41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3">
      <c r="B61" s="28"/>
      <c r="D61" s="42" t="s">
        <v>47</v>
      </c>
      <c r="E61" s="30"/>
      <c r="F61" s="104" t="s">
        <v>48</v>
      </c>
      <c r="G61" s="42" t="s">
        <v>47</v>
      </c>
      <c r="H61" s="30"/>
      <c r="I61" s="30"/>
      <c r="J61" s="105" t="s">
        <v>48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3">
      <c r="B65" s="28"/>
      <c r="D65" s="40" t="s">
        <v>49</v>
      </c>
      <c r="E65" s="41"/>
      <c r="F65" s="41"/>
      <c r="G65" s="40" t="s">
        <v>50</v>
      </c>
      <c r="H65" s="41"/>
      <c r="I65" s="41"/>
      <c r="J65" s="41"/>
      <c r="K65" s="41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3">
      <c r="B76" s="28"/>
      <c r="D76" s="42" t="s">
        <v>47</v>
      </c>
      <c r="E76" s="30"/>
      <c r="F76" s="104" t="s">
        <v>48</v>
      </c>
      <c r="G76" s="42" t="s">
        <v>47</v>
      </c>
      <c r="H76" s="30"/>
      <c r="I76" s="30"/>
      <c r="J76" s="105" t="s">
        <v>48</v>
      </c>
      <c r="K76" s="30"/>
      <c r="L76" s="28"/>
    </row>
    <row r="77" spans="2:12" s="1" customFormat="1" ht="14.5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28"/>
    </row>
    <row r="81" spans="2:47" s="1" customFormat="1" ht="7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28"/>
    </row>
    <row r="82" spans="2:47" s="1" customFormat="1" ht="25" customHeight="1">
      <c r="B82" s="28"/>
      <c r="C82" s="17" t="s">
        <v>171</v>
      </c>
      <c r="L82" s="28"/>
    </row>
    <row r="83" spans="2:47" s="1" customFormat="1" ht="7" customHeight="1">
      <c r="B83" s="28"/>
      <c r="L83" s="28"/>
    </row>
    <row r="84" spans="2:47" s="1" customFormat="1" ht="12" customHeight="1">
      <c r="B84" s="28"/>
      <c r="C84" s="23" t="s">
        <v>15</v>
      </c>
      <c r="L84" s="28"/>
    </row>
    <row r="85" spans="2:47" s="1" customFormat="1" ht="16.5" customHeight="1">
      <c r="B85" s="28"/>
      <c r="E85" s="231" t="str">
        <f>E7</f>
        <v>Rokycany - Infraštruktúra, 100 Zásobovanie vodou</v>
      </c>
      <c r="F85" s="232"/>
      <c r="G85" s="232"/>
      <c r="H85" s="232"/>
      <c r="L85" s="28"/>
    </row>
    <row r="86" spans="2:47" s="1" customFormat="1" ht="12" customHeight="1">
      <c r="B86" s="28"/>
      <c r="C86" s="23" t="s">
        <v>167</v>
      </c>
      <c r="L86" s="28"/>
    </row>
    <row r="87" spans="2:47" s="1" customFormat="1" ht="16.5" customHeight="1">
      <c r="B87" s="28"/>
      <c r="E87" s="187" t="str">
        <f>E9</f>
        <v>5 - SO 115 Odpadové potrubie z vodojemu</v>
      </c>
      <c r="F87" s="230"/>
      <c r="G87" s="230"/>
      <c r="H87" s="230"/>
      <c r="L87" s="28"/>
    </row>
    <row r="88" spans="2:47" s="1" customFormat="1" ht="7" customHeight="1">
      <c r="B88" s="28"/>
      <c r="L88" s="28"/>
    </row>
    <row r="89" spans="2:47" s="1" customFormat="1" ht="12" customHeight="1">
      <c r="B89" s="28"/>
      <c r="C89" s="23" t="s">
        <v>19</v>
      </c>
      <c r="F89" s="21" t="str">
        <f>F12</f>
        <v>Rokycany</v>
      </c>
      <c r="I89" s="23" t="s">
        <v>21</v>
      </c>
      <c r="J89" s="51" t="str">
        <f>IF(J12="","",J12)</f>
        <v>Vyplň údaj</v>
      </c>
      <c r="L89" s="28"/>
    </row>
    <row r="90" spans="2:47" s="1" customFormat="1" ht="7" customHeight="1">
      <c r="B90" s="28"/>
      <c r="L90" s="28"/>
    </row>
    <row r="91" spans="2:47" s="1" customFormat="1" ht="15.25" customHeight="1">
      <c r="B91" s="28"/>
      <c r="C91" s="23" t="s">
        <v>22</v>
      </c>
      <c r="F91" s="21" t="str">
        <f>E15</f>
        <v xml:space="preserve"> </v>
      </c>
      <c r="I91" s="23" t="s">
        <v>28</v>
      </c>
      <c r="J91" s="26" t="str">
        <f>E21</f>
        <v xml:space="preserve"> </v>
      </c>
      <c r="L91" s="28"/>
    </row>
    <row r="92" spans="2:47" s="1" customFormat="1" ht="15.25" customHeight="1">
      <c r="B92" s="28"/>
      <c r="C92" s="23" t="s">
        <v>26</v>
      </c>
      <c r="F92" s="21" t="str">
        <f>IF(E18="","",E18)</f>
        <v>Vyplň údaj</v>
      </c>
      <c r="I92" s="23" t="s">
        <v>30</v>
      </c>
      <c r="J92" s="26" t="str">
        <f>E24</f>
        <v xml:space="preserve"> </v>
      </c>
      <c r="L92" s="28"/>
    </row>
    <row r="93" spans="2:47" s="1" customFormat="1" ht="10.25" customHeight="1">
      <c r="B93" s="28"/>
      <c r="L93" s="28"/>
    </row>
    <row r="94" spans="2:47" s="1" customFormat="1" ht="29.25" customHeight="1">
      <c r="B94" s="28"/>
      <c r="C94" s="106" t="s">
        <v>172</v>
      </c>
      <c r="D94" s="98"/>
      <c r="E94" s="98"/>
      <c r="F94" s="98"/>
      <c r="G94" s="98"/>
      <c r="H94" s="98"/>
      <c r="I94" s="98"/>
      <c r="J94" s="107" t="s">
        <v>173</v>
      </c>
      <c r="K94" s="98"/>
      <c r="L94" s="28"/>
    </row>
    <row r="95" spans="2:47" s="1" customFormat="1" ht="10.25" customHeight="1">
      <c r="B95" s="28"/>
      <c r="L95" s="28"/>
    </row>
    <row r="96" spans="2:47" s="1" customFormat="1" ht="22.75" customHeight="1">
      <c r="B96" s="28"/>
      <c r="C96" s="108" t="s">
        <v>174</v>
      </c>
      <c r="J96" s="65">
        <f>J122</f>
        <v>0</v>
      </c>
      <c r="L96" s="28"/>
      <c r="AU96" s="13" t="s">
        <v>175</v>
      </c>
    </row>
    <row r="97" spans="2:12" s="8" customFormat="1" ht="25" customHeight="1">
      <c r="B97" s="109"/>
      <c r="D97" s="110" t="s">
        <v>176</v>
      </c>
      <c r="E97" s="111"/>
      <c r="F97" s="111"/>
      <c r="G97" s="111"/>
      <c r="H97" s="111"/>
      <c r="I97" s="111"/>
      <c r="J97" s="112">
        <f>J123</f>
        <v>0</v>
      </c>
      <c r="L97" s="109"/>
    </row>
    <row r="98" spans="2:12" s="9" customFormat="1" ht="20" customHeight="1">
      <c r="B98" s="113"/>
      <c r="D98" s="114" t="s">
        <v>177</v>
      </c>
      <c r="E98" s="115"/>
      <c r="F98" s="115"/>
      <c r="G98" s="115"/>
      <c r="H98" s="115"/>
      <c r="I98" s="115"/>
      <c r="J98" s="116">
        <f>J124</f>
        <v>0</v>
      </c>
      <c r="L98" s="113"/>
    </row>
    <row r="99" spans="2:12" s="9" customFormat="1" ht="20" customHeight="1">
      <c r="B99" s="113"/>
      <c r="D99" s="114" t="s">
        <v>178</v>
      </c>
      <c r="E99" s="115"/>
      <c r="F99" s="115"/>
      <c r="G99" s="115"/>
      <c r="H99" s="115"/>
      <c r="I99" s="115"/>
      <c r="J99" s="116">
        <f>J138</f>
        <v>0</v>
      </c>
      <c r="L99" s="113"/>
    </row>
    <row r="100" spans="2:12" s="9" customFormat="1" ht="20" customHeight="1">
      <c r="B100" s="113"/>
      <c r="D100" s="114" t="s">
        <v>261</v>
      </c>
      <c r="E100" s="115"/>
      <c r="F100" s="115"/>
      <c r="G100" s="115"/>
      <c r="H100" s="115"/>
      <c r="I100" s="115"/>
      <c r="J100" s="116">
        <f>J146</f>
        <v>0</v>
      </c>
      <c r="L100" s="113"/>
    </row>
    <row r="101" spans="2:12" s="9" customFormat="1" ht="20" customHeight="1">
      <c r="B101" s="113"/>
      <c r="D101" s="114" t="s">
        <v>611</v>
      </c>
      <c r="E101" s="115"/>
      <c r="F101" s="115"/>
      <c r="G101" s="115"/>
      <c r="H101" s="115"/>
      <c r="I101" s="115"/>
      <c r="J101" s="116">
        <f>J148</f>
        <v>0</v>
      </c>
      <c r="L101" s="113"/>
    </row>
    <row r="102" spans="2:12" s="9" customFormat="1" ht="20" customHeight="1">
      <c r="B102" s="113"/>
      <c r="D102" s="114" t="s">
        <v>265</v>
      </c>
      <c r="E102" s="115"/>
      <c r="F102" s="115"/>
      <c r="G102" s="115"/>
      <c r="H102" s="115"/>
      <c r="I102" s="115"/>
      <c r="J102" s="116">
        <f>J154</f>
        <v>0</v>
      </c>
      <c r="L102" s="113"/>
    </row>
    <row r="103" spans="2:12" s="1" customFormat="1" ht="21.75" customHeight="1">
      <c r="B103" s="28"/>
      <c r="L103" s="28"/>
    </row>
    <row r="104" spans="2:12" s="1" customFormat="1" ht="7" customHeight="1">
      <c r="B104" s="43"/>
      <c r="C104" s="44"/>
      <c r="D104" s="44"/>
      <c r="E104" s="44"/>
      <c r="F104" s="44"/>
      <c r="G104" s="44"/>
      <c r="H104" s="44"/>
      <c r="I104" s="44"/>
      <c r="J104" s="44"/>
      <c r="K104" s="44"/>
      <c r="L104" s="28"/>
    </row>
    <row r="108" spans="2:12" s="1" customFormat="1" ht="7" customHeight="1">
      <c r="B108" s="45"/>
      <c r="C108" s="46"/>
      <c r="D108" s="46"/>
      <c r="E108" s="46"/>
      <c r="F108" s="46"/>
      <c r="G108" s="46"/>
      <c r="H108" s="46"/>
      <c r="I108" s="46"/>
      <c r="J108" s="46"/>
      <c r="K108" s="46"/>
      <c r="L108" s="28"/>
    </row>
    <row r="109" spans="2:12" s="1" customFormat="1" ht="25" customHeight="1">
      <c r="B109" s="28"/>
      <c r="C109" s="17" t="s">
        <v>179</v>
      </c>
      <c r="L109" s="28"/>
    </row>
    <row r="110" spans="2:12" s="1" customFormat="1" ht="7" customHeight="1">
      <c r="B110" s="28"/>
      <c r="L110" s="28"/>
    </row>
    <row r="111" spans="2:12" s="1" customFormat="1" ht="12" customHeight="1">
      <c r="B111" s="28"/>
      <c r="C111" s="23" t="s">
        <v>15</v>
      </c>
      <c r="L111" s="28"/>
    </row>
    <row r="112" spans="2:12" s="1" customFormat="1" ht="16.5" customHeight="1">
      <c r="B112" s="28"/>
      <c r="E112" s="231" t="str">
        <f>E7</f>
        <v>Rokycany - Infraštruktúra, 100 Zásobovanie vodou</v>
      </c>
      <c r="F112" s="232"/>
      <c r="G112" s="232"/>
      <c r="H112" s="232"/>
      <c r="L112" s="28"/>
    </row>
    <row r="113" spans="2:65" s="1" customFormat="1" ht="12" customHeight="1">
      <c r="B113" s="28"/>
      <c r="C113" s="23" t="s">
        <v>167</v>
      </c>
      <c r="L113" s="28"/>
    </row>
    <row r="114" spans="2:65" s="1" customFormat="1" ht="16.5" customHeight="1">
      <c r="B114" s="28"/>
      <c r="E114" s="187" t="str">
        <f>E9</f>
        <v>5 - SO 115 Odpadové potrubie z vodojemu</v>
      </c>
      <c r="F114" s="230"/>
      <c r="G114" s="230"/>
      <c r="H114" s="230"/>
      <c r="L114" s="28"/>
    </row>
    <row r="115" spans="2:65" s="1" customFormat="1" ht="7" customHeight="1">
      <c r="B115" s="28"/>
      <c r="L115" s="28"/>
    </row>
    <row r="116" spans="2:65" s="1" customFormat="1" ht="12" customHeight="1">
      <c r="B116" s="28"/>
      <c r="C116" s="23" t="s">
        <v>19</v>
      </c>
      <c r="F116" s="21" t="str">
        <f>F12</f>
        <v>Rokycany</v>
      </c>
      <c r="I116" s="23" t="s">
        <v>21</v>
      </c>
      <c r="J116" s="51" t="str">
        <f>IF(J12="","",J12)</f>
        <v>Vyplň údaj</v>
      </c>
      <c r="L116" s="28"/>
    </row>
    <row r="117" spans="2:65" s="1" customFormat="1" ht="7" customHeight="1">
      <c r="B117" s="28"/>
      <c r="L117" s="28"/>
    </row>
    <row r="118" spans="2:65" s="1" customFormat="1" ht="15.25" customHeight="1">
      <c r="B118" s="28"/>
      <c r="C118" s="23" t="s">
        <v>22</v>
      </c>
      <c r="F118" s="21" t="str">
        <f>E15</f>
        <v xml:space="preserve"> </v>
      </c>
      <c r="I118" s="23" t="s">
        <v>28</v>
      </c>
      <c r="J118" s="26" t="str">
        <f>E21</f>
        <v xml:space="preserve"> </v>
      </c>
      <c r="L118" s="28"/>
    </row>
    <row r="119" spans="2:65" s="1" customFormat="1" ht="15.25" customHeight="1">
      <c r="B119" s="28"/>
      <c r="C119" s="23" t="s">
        <v>26</v>
      </c>
      <c r="F119" s="21" t="str">
        <f>IF(E18="","",E18)</f>
        <v>Vyplň údaj</v>
      </c>
      <c r="I119" s="23" t="s">
        <v>30</v>
      </c>
      <c r="J119" s="26" t="str">
        <f>E24</f>
        <v xml:space="preserve"> </v>
      </c>
      <c r="L119" s="28"/>
    </row>
    <row r="120" spans="2:65" s="1" customFormat="1" ht="10.25" customHeight="1">
      <c r="B120" s="28"/>
      <c r="L120" s="28"/>
    </row>
    <row r="121" spans="2:65" s="10" customFormat="1" ht="29.25" customHeight="1">
      <c r="B121" s="117"/>
      <c r="C121" s="118" t="s">
        <v>180</v>
      </c>
      <c r="D121" s="119" t="s">
        <v>57</v>
      </c>
      <c r="E121" s="119" t="s">
        <v>53</v>
      </c>
      <c r="F121" s="119" t="s">
        <v>54</v>
      </c>
      <c r="G121" s="119" t="s">
        <v>181</v>
      </c>
      <c r="H121" s="119" t="s">
        <v>182</v>
      </c>
      <c r="I121" s="119" t="s">
        <v>183</v>
      </c>
      <c r="J121" s="120" t="s">
        <v>173</v>
      </c>
      <c r="K121" s="121" t="s">
        <v>184</v>
      </c>
      <c r="L121" s="117"/>
      <c r="M121" s="58" t="s">
        <v>1</v>
      </c>
      <c r="N121" s="59" t="s">
        <v>36</v>
      </c>
      <c r="O121" s="59" t="s">
        <v>185</v>
      </c>
      <c r="P121" s="59" t="s">
        <v>186</v>
      </c>
      <c r="Q121" s="59" t="s">
        <v>187</v>
      </c>
      <c r="R121" s="59" t="s">
        <v>188</v>
      </c>
      <c r="S121" s="59" t="s">
        <v>189</v>
      </c>
      <c r="T121" s="60" t="s">
        <v>190</v>
      </c>
    </row>
    <row r="122" spans="2:65" s="1" customFormat="1" ht="22.75" customHeight="1">
      <c r="B122" s="28"/>
      <c r="C122" s="63" t="s">
        <v>174</v>
      </c>
      <c r="J122" s="122">
        <f>BK122</f>
        <v>0</v>
      </c>
      <c r="L122" s="28"/>
      <c r="M122" s="61"/>
      <c r="N122" s="52"/>
      <c r="O122" s="52"/>
      <c r="P122" s="123">
        <f>P123</f>
        <v>0</v>
      </c>
      <c r="Q122" s="52"/>
      <c r="R122" s="123">
        <f>R123</f>
        <v>19.853923084120002</v>
      </c>
      <c r="S122" s="52"/>
      <c r="T122" s="124">
        <f>T123</f>
        <v>0</v>
      </c>
      <c r="AT122" s="13" t="s">
        <v>71</v>
      </c>
      <c r="AU122" s="13" t="s">
        <v>175</v>
      </c>
      <c r="BK122" s="125">
        <f>BK123</f>
        <v>0</v>
      </c>
    </row>
    <row r="123" spans="2:65" s="11" customFormat="1" ht="26" customHeight="1">
      <c r="B123" s="126"/>
      <c r="D123" s="127" t="s">
        <v>71</v>
      </c>
      <c r="E123" s="128" t="s">
        <v>191</v>
      </c>
      <c r="F123" s="128" t="s">
        <v>192</v>
      </c>
      <c r="I123" s="129"/>
      <c r="J123" s="130">
        <f>BK123</f>
        <v>0</v>
      </c>
      <c r="L123" s="126"/>
      <c r="M123" s="131"/>
      <c r="P123" s="132">
        <f>P124+P138+P146+P148+P154</f>
        <v>0</v>
      </c>
      <c r="R123" s="132">
        <f>R124+R138+R146+R148+R154</f>
        <v>19.853923084120002</v>
      </c>
      <c r="T123" s="133">
        <f>T124+T138+T146+T148+T154</f>
        <v>0</v>
      </c>
      <c r="AR123" s="127" t="s">
        <v>76</v>
      </c>
      <c r="AT123" s="134" t="s">
        <v>71</v>
      </c>
      <c r="AU123" s="134" t="s">
        <v>72</v>
      </c>
      <c r="AY123" s="127" t="s">
        <v>193</v>
      </c>
      <c r="BK123" s="135">
        <f>BK124+BK138+BK146+BK148+BK154</f>
        <v>0</v>
      </c>
    </row>
    <row r="124" spans="2:65" s="11" customFormat="1" ht="22.75" customHeight="1">
      <c r="B124" s="126"/>
      <c r="D124" s="127" t="s">
        <v>71</v>
      </c>
      <c r="E124" s="136" t="s">
        <v>76</v>
      </c>
      <c r="F124" s="136" t="s">
        <v>194</v>
      </c>
      <c r="I124" s="129"/>
      <c r="J124" s="137">
        <f>BK124</f>
        <v>0</v>
      </c>
      <c r="L124" s="126"/>
      <c r="M124" s="131"/>
      <c r="P124" s="132">
        <f>SUM(P125:P137)</f>
        <v>0</v>
      </c>
      <c r="R124" s="132">
        <f>SUM(R125:R137)</f>
        <v>12.67534390412</v>
      </c>
      <c r="T124" s="133">
        <f>SUM(T125:T137)</f>
        <v>0</v>
      </c>
      <c r="AR124" s="127" t="s">
        <v>76</v>
      </c>
      <c r="AT124" s="134" t="s">
        <v>71</v>
      </c>
      <c r="AU124" s="134" t="s">
        <v>76</v>
      </c>
      <c r="AY124" s="127" t="s">
        <v>193</v>
      </c>
      <c r="BK124" s="135">
        <f>SUM(BK125:BK137)</f>
        <v>0</v>
      </c>
    </row>
    <row r="125" spans="2:65" s="1" customFormat="1" ht="24.25" customHeight="1">
      <c r="B125" s="138"/>
      <c r="C125" s="139" t="s">
        <v>76</v>
      </c>
      <c r="D125" s="139" t="s">
        <v>195</v>
      </c>
      <c r="E125" s="140" t="s">
        <v>1514</v>
      </c>
      <c r="F125" s="141" t="s">
        <v>1515</v>
      </c>
      <c r="G125" s="142" t="s">
        <v>234</v>
      </c>
      <c r="H125" s="143">
        <v>20</v>
      </c>
      <c r="I125" s="144"/>
      <c r="J125" s="145">
        <f t="shared" ref="J125:J137" si="0">ROUND(I125*H125,2)</f>
        <v>0</v>
      </c>
      <c r="K125" s="146"/>
      <c r="L125" s="28"/>
      <c r="M125" s="147" t="s">
        <v>1</v>
      </c>
      <c r="N125" s="148" t="s">
        <v>38</v>
      </c>
      <c r="P125" s="149">
        <f t="shared" ref="P125:P137" si="1">O125*H125</f>
        <v>0</v>
      </c>
      <c r="Q125" s="149">
        <v>0</v>
      </c>
      <c r="R125" s="149">
        <f t="shared" ref="R125:R137" si="2">Q125*H125</f>
        <v>0</v>
      </c>
      <c r="S125" s="149">
        <v>0</v>
      </c>
      <c r="T125" s="150">
        <f t="shared" ref="T125:T137" si="3">S125*H125</f>
        <v>0</v>
      </c>
      <c r="AR125" s="151" t="s">
        <v>109</v>
      </c>
      <c r="AT125" s="151" t="s">
        <v>195</v>
      </c>
      <c r="AU125" s="151" t="s">
        <v>84</v>
      </c>
      <c r="AY125" s="13" t="s">
        <v>193</v>
      </c>
      <c r="BE125" s="152">
        <f t="shared" ref="BE125:BE137" si="4">IF(N125="základná",J125,0)</f>
        <v>0</v>
      </c>
      <c r="BF125" s="152">
        <f t="shared" ref="BF125:BF137" si="5">IF(N125="znížená",J125,0)</f>
        <v>0</v>
      </c>
      <c r="BG125" s="152">
        <f t="shared" ref="BG125:BG137" si="6">IF(N125="zákl. prenesená",J125,0)</f>
        <v>0</v>
      </c>
      <c r="BH125" s="152">
        <f t="shared" ref="BH125:BH137" si="7">IF(N125="zníž. prenesená",J125,0)</f>
        <v>0</v>
      </c>
      <c r="BI125" s="152">
        <f t="shared" ref="BI125:BI137" si="8">IF(N125="nulová",J125,0)</f>
        <v>0</v>
      </c>
      <c r="BJ125" s="13" t="s">
        <v>84</v>
      </c>
      <c r="BK125" s="152">
        <f t="shared" ref="BK125:BK137" si="9">ROUND(I125*H125,2)</f>
        <v>0</v>
      </c>
      <c r="BL125" s="13" t="s">
        <v>109</v>
      </c>
      <c r="BM125" s="151" t="s">
        <v>1915</v>
      </c>
    </row>
    <row r="126" spans="2:65" s="1" customFormat="1" ht="24.25" customHeight="1">
      <c r="B126" s="138"/>
      <c r="C126" s="139" t="s">
        <v>84</v>
      </c>
      <c r="D126" s="139" t="s">
        <v>195</v>
      </c>
      <c r="E126" s="140" t="s">
        <v>1916</v>
      </c>
      <c r="F126" s="141" t="s">
        <v>1917</v>
      </c>
      <c r="G126" s="142" t="s">
        <v>198</v>
      </c>
      <c r="H126" s="143">
        <v>24.774999999999999</v>
      </c>
      <c r="I126" s="144"/>
      <c r="J126" s="145">
        <f t="shared" si="0"/>
        <v>0</v>
      </c>
      <c r="K126" s="146"/>
      <c r="L126" s="28"/>
      <c r="M126" s="147" t="s">
        <v>1</v>
      </c>
      <c r="N126" s="148" t="s">
        <v>38</v>
      </c>
      <c r="P126" s="149">
        <f t="shared" si="1"/>
        <v>0</v>
      </c>
      <c r="Q126" s="149">
        <v>0</v>
      </c>
      <c r="R126" s="149">
        <f t="shared" si="2"/>
        <v>0</v>
      </c>
      <c r="S126" s="149">
        <v>0</v>
      </c>
      <c r="T126" s="150">
        <f t="shared" si="3"/>
        <v>0</v>
      </c>
      <c r="AR126" s="151" t="s">
        <v>109</v>
      </c>
      <c r="AT126" s="151" t="s">
        <v>195</v>
      </c>
      <c r="AU126" s="151" t="s">
        <v>84</v>
      </c>
      <c r="AY126" s="13" t="s">
        <v>193</v>
      </c>
      <c r="BE126" s="152">
        <f t="shared" si="4"/>
        <v>0</v>
      </c>
      <c r="BF126" s="152">
        <f t="shared" si="5"/>
        <v>0</v>
      </c>
      <c r="BG126" s="152">
        <f t="shared" si="6"/>
        <v>0</v>
      </c>
      <c r="BH126" s="152">
        <f t="shared" si="7"/>
        <v>0</v>
      </c>
      <c r="BI126" s="152">
        <f t="shared" si="8"/>
        <v>0</v>
      </c>
      <c r="BJ126" s="13" t="s">
        <v>84</v>
      </c>
      <c r="BK126" s="152">
        <f t="shared" si="9"/>
        <v>0</v>
      </c>
      <c r="BL126" s="13" t="s">
        <v>109</v>
      </c>
      <c r="BM126" s="151" t="s">
        <v>1918</v>
      </c>
    </row>
    <row r="127" spans="2:65" s="1" customFormat="1" ht="37.75" customHeight="1">
      <c r="B127" s="138"/>
      <c r="C127" s="139" t="s">
        <v>106</v>
      </c>
      <c r="D127" s="139" t="s">
        <v>195</v>
      </c>
      <c r="E127" s="140" t="s">
        <v>1919</v>
      </c>
      <c r="F127" s="141" t="s">
        <v>1920</v>
      </c>
      <c r="G127" s="142" t="s">
        <v>198</v>
      </c>
      <c r="H127" s="143">
        <v>24.774999999999999</v>
      </c>
      <c r="I127" s="144"/>
      <c r="J127" s="145">
        <f t="shared" si="0"/>
        <v>0</v>
      </c>
      <c r="K127" s="146"/>
      <c r="L127" s="28"/>
      <c r="M127" s="147" t="s">
        <v>1</v>
      </c>
      <c r="N127" s="148" t="s">
        <v>38</v>
      </c>
      <c r="P127" s="149">
        <f t="shared" si="1"/>
        <v>0</v>
      </c>
      <c r="Q127" s="149">
        <v>0</v>
      </c>
      <c r="R127" s="149">
        <f t="shared" si="2"/>
        <v>0</v>
      </c>
      <c r="S127" s="149">
        <v>0</v>
      </c>
      <c r="T127" s="150">
        <f t="shared" si="3"/>
        <v>0</v>
      </c>
      <c r="AR127" s="151" t="s">
        <v>109</v>
      </c>
      <c r="AT127" s="151" t="s">
        <v>195</v>
      </c>
      <c r="AU127" s="151" t="s">
        <v>84</v>
      </c>
      <c r="AY127" s="13" t="s">
        <v>193</v>
      </c>
      <c r="BE127" s="152">
        <f t="shared" si="4"/>
        <v>0</v>
      </c>
      <c r="BF127" s="152">
        <f t="shared" si="5"/>
        <v>0</v>
      </c>
      <c r="BG127" s="152">
        <f t="shared" si="6"/>
        <v>0</v>
      </c>
      <c r="BH127" s="152">
        <f t="shared" si="7"/>
        <v>0</v>
      </c>
      <c r="BI127" s="152">
        <f t="shared" si="8"/>
        <v>0</v>
      </c>
      <c r="BJ127" s="13" t="s">
        <v>84</v>
      </c>
      <c r="BK127" s="152">
        <f t="shared" si="9"/>
        <v>0</v>
      </c>
      <c r="BL127" s="13" t="s">
        <v>109</v>
      </c>
      <c r="BM127" s="151" t="s">
        <v>1921</v>
      </c>
    </row>
    <row r="128" spans="2:65" s="1" customFormat="1" ht="24.25" customHeight="1">
      <c r="B128" s="138"/>
      <c r="C128" s="139" t="s">
        <v>109</v>
      </c>
      <c r="D128" s="139" t="s">
        <v>195</v>
      </c>
      <c r="E128" s="140" t="s">
        <v>1922</v>
      </c>
      <c r="F128" s="141" t="s">
        <v>1923</v>
      </c>
      <c r="G128" s="142" t="s">
        <v>198</v>
      </c>
      <c r="H128" s="143">
        <v>7.0789999999999997</v>
      </c>
      <c r="I128" s="144"/>
      <c r="J128" s="145">
        <f t="shared" si="0"/>
        <v>0</v>
      </c>
      <c r="K128" s="146"/>
      <c r="L128" s="28"/>
      <c r="M128" s="147" t="s">
        <v>1</v>
      </c>
      <c r="N128" s="148" t="s">
        <v>38</v>
      </c>
      <c r="P128" s="149">
        <f t="shared" si="1"/>
        <v>0</v>
      </c>
      <c r="Q128" s="149">
        <v>0</v>
      </c>
      <c r="R128" s="149">
        <f t="shared" si="2"/>
        <v>0</v>
      </c>
      <c r="S128" s="149">
        <v>0</v>
      </c>
      <c r="T128" s="150">
        <f t="shared" si="3"/>
        <v>0</v>
      </c>
      <c r="AR128" s="151" t="s">
        <v>109</v>
      </c>
      <c r="AT128" s="151" t="s">
        <v>195</v>
      </c>
      <c r="AU128" s="151" t="s">
        <v>84</v>
      </c>
      <c r="AY128" s="13" t="s">
        <v>193</v>
      </c>
      <c r="BE128" s="152">
        <f t="shared" si="4"/>
        <v>0</v>
      </c>
      <c r="BF128" s="152">
        <f t="shared" si="5"/>
        <v>0</v>
      </c>
      <c r="BG128" s="152">
        <f t="shared" si="6"/>
        <v>0</v>
      </c>
      <c r="BH128" s="152">
        <f t="shared" si="7"/>
        <v>0</v>
      </c>
      <c r="BI128" s="152">
        <f t="shared" si="8"/>
        <v>0</v>
      </c>
      <c r="BJ128" s="13" t="s">
        <v>84</v>
      </c>
      <c r="BK128" s="152">
        <f t="shared" si="9"/>
        <v>0</v>
      </c>
      <c r="BL128" s="13" t="s">
        <v>109</v>
      </c>
      <c r="BM128" s="151" t="s">
        <v>1924</v>
      </c>
    </row>
    <row r="129" spans="2:65" s="1" customFormat="1" ht="37.75" customHeight="1">
      <c r="B129" s="138"/>
      <c r="C129" s="139" t="s">
        <v>112</v>
      </c>
      <c r="D129" s="139" t="s">
        <v>195</v>
      </c>
      <c r="E129" s="140" t="s">
        <v>1925</v>
      </c>
      <c r="F129" s="141" t="s">
        <v>1926</v>
      </c>
      <c r="G129" s="142" t="s">
        <v>198</v>
      </c>
      <c r="H129" s="143">
        <v>7.0789999999999997</v>
      </c>
      <c r="I129" s="144"/>
      <c r="J129" s="145">
        <f t="shared" si="0"/>
        <v>0</v>
      </c>
      <c r="K129" s="146"/>
      <c r="L129" s="28"/>
      <c r="M129" s="147" t="s">
        <v>1</v>
      </c>
      <c r="N129" s="148" t="s">
        <v>38</v>
      </c>
      <c r="P129" s="149">
        <f t="shared" si="1"/>
        <v>0</v>
      </c>
      <c r="Q129" s="149">
        <v>0</v>
      </c>
      <c r="R129" s="149">
        <f t="shared" si="2"/>
        <v>0</v>
      </c>
      <c r="S129" s="149">
        <v>0</v>
      </c>
      <c r="T129" s="150">
        <f t="shared" si="3"/>
        <v>0</v>
      </c>
      <c r="AR129" s="151" t="s">
        <v>109</v>
      </c>
      <c r="AT129" s="151" t="s">
        <v>195</v>
      </c>
      <c r="AU129" s="151" t="s">
        <v>84</v>
      </c>
      <c r="AY129" s="13" t="s">
        <v>193</v>
      </c>
      <c r="BE129" s="152">
        <f t="shared" si="4"/>
        <v>0</v>
      </c>
      <c r="BF129" s="152">
        <f t="shared" si="5"/>
        <v>0</v>
      </c>
      <c r="BG129" s="152">
        <f t="shared" si="6"/>
        <v>0</v>
      </c>
      <c r="BH129" s="152">
        <f t="shared" si="7"/>
        <v>0</v>
      </c>
      <c r="BI129" s="152">
        <f t="shared" si="8"/>
        <v>0</v>
      </c>
      <c r="BJ129" s="13" t="s">
        <v>84</v>
      </c>
      <c r="BK129" s="152">
        <f t="shared" si="9"/>
        <v>0</v>
      </c>
      <c r="BL129" s="13" t="s">
        <v>109</v>
      </c>
      <c r="BM129" s="151" t="s">
        <v>1927</v>
      </c>
    </row>
    <row r="130" spans="2:65" s="1" customFormat="1" ht="24.25" customHeight="1">
      <c r="B130" s="138"/>
      <c r="C130" s="139" t="s">
        <v>115</v>
      </c>
      <c r="D130" s="139" t="s">
        <v>195</v>
      </c>
      <c r="E130" s="140" t="s">
        <v>1928</v>
      </c>
      <c r="F130" s="141" t="s">
        <v>1929</v>
      </c>
      <c r="G130" s="142" t="s">
        <v>198</v>
      </c>
      <c r="H130" s="143">
        <v>3.5390000000000001</v>
      </c>
      <c r="I130" s="144"/>
      <c r="J130" s="145">
        <f t="shared" si="0"/>
        <v>0</v>
      </c>
      <c r="K130" s="146"/>
      <c r="L130" s="28"/>
      <c r="M130" s="147" t="s">
        <v>1</v>
      </c>
      <c r="N130" s="148" t="s">
        <v>38</v>
      </c>
      <c r="P130" s="149">
        <f t="shared" si="1"/>
        <v>0</v>
      </c>
      <c r="Q130" s="149">
        <v>1.043908E-2</v>
      </c>
      <c r="R130" s="149">
        <f t="shared" si="2"/>
        <v>3.6943904120000003E-2</v>
      </c>
      <c r="S130" s="149">
        <v>0</v>
      </c>
      <c r="T130" s="150">
        <f t="shared" si="3"/>
        <v>0</v>
      </c>
      <c r="AR130" s="151" t="s">
        <v>109</v>
      </c>
      <c r="AT130" s="151" t="s">
        <v>195</v>
      </c>
      <c r="AU130" s="151" t="s">
        <v>84</v>
      </c>
      <c r="AY130" s="13" t="s">
        <v>193</v>
      </c>
      <c r="BE130" s="152">
        <f t="shared" si="4"/>
        <v>0</v>
      </c>
      <c r="BF130" s="152">
        <f t="shared" si="5"/>
        <v>0</v>
      </c>
      <c r="BG130" s="152">
        <f t="shared" si="6"/>
        <v>0</v>
      </c>
      <c r="BH130" s="152">
        <f t="shared" si="7"/>
        <v>0</v>
      </c>
      <c r="BI130" s="152">
        <f t="shared" si="8"/>
        <v>0</v>
      </c>
      <c r="BJ130" s="13" t="s">
        <v>84</v>
      </c>
      <c r="BK130" s="152">
        <f t="shared" si="9"/>
        <v>0</v>
      </c>
      <c r="BL130" s="13" t="s">
        <v>109</v>
      </c>
      <c r="BM130" s="151" t="s">
        <v>1930</v>
      </c>
    </row>
    <row r="131" spans="2:65" s="1" customFormat="1" ht="24.25" customHeight="1">
      <c r="B131" s="138"/>
      <c r="C131" s="139" t="s">
        <v>160</v>
      </c>
      <c r="D131" s="139" t="s">
        <v>195</v>
      </c>
      <c r="E131" s="140" t="s">
        <v>1559</v>
      </c>
      <c r="F131" s="141" t="s">
        <v>1560</v>
      </c>
      <c r="G131" s="142" t="s">
        <v>234</v>
      </c>
      <c r="H131" s="143">
        <v>40</v>
      </c>
      <c r="I131" s="144"/>
      <c r="J131" s="145">
        <f t="shared" si="0"/>
        <v>0</v>
      </c>
      <c r="K131" s="146"/>
      <c r="L131" s="28"/>
      <c r="M131" s="147" t="s">
        <v>1</v>
      </c>
      <c r="N131" s="148" t="s">
        <v>38</v>
      </c>
      <c r="P131" s="149">
        <f t="shared" si="1"/>
        <v>0</v>
      </c>
      <c r="Q131" s="149">
        <v>9.1E-4</v>
      </c>
      <c r="R131" s="149">
        <f t="shared" si="2"/>
        <v>3.6400000000000002E-2</v>
      </c>
      <c r="S131" s="149">
        <v>0</v>
      </c>
      <c r="T131" s="150">
        <f t="shared" si="3"/>
        <v>0</v>
      </c>
      <c r="AR131" s="151" t="s">
        <v>109</v>
      </c>
      <c r="AT131" s="151" t="s">
        <v>195</v>
      </c>
      <c r="AU131" s="151" t="s">
        <v>84</v>
      </c>
      <c r="AY131" s="13" t="s">
        <v>193</v>
      </c>
      <c r="BE131" s="152">
        <f t="shared" si="4"/>
        <v>0</v>
      </c>
      <c r="BF131" s="152">
        <f t="shared" si="5"/>
        <v>0</v>
      </c>
      <c r="BG131" s="152">
        <f t="shared" si="6"/>
        <v>0</v>
      </c>
      <c r="BH131" s="152">
        <f t="shared" si="7"/>
        <v>0</v>
      </c>
      <c r="BI131" s="152">
        <f t="shared" si="8"/>
        <v>0</v>
      </c>
      <c r="BJ131" s="13" t="s">
        <v>84</v>
      </c>
      <c r="BK131" s="152">
        <f t="shared" si="9"/>
        <v>0</v>
      </c>
      <c r="BL131" s="13" t="s">
        <v>109</v>
      </c>
      <c r="BM131" s="151" t="s">
        <v>1931</v>
      </c>
    </row>
    <row r="132" spans="2:65" s="1" customFormat="1" ht="24.25" customHeight="1">
      <c r="B132" s="138"/>
      <c r="C132" s="139" t="s">
        <v>163</v>
      </c>
      <c r="D132" s="139" t="s">
        <v>195</v>
      </c>
      <c r="E132" s="140" t="s">
        <v>1565</v>
      </c>
      <c r="F132" s="141" t="s">
        <v>1566</v>
      </c>
      <c r="G132" s="142" t="s">
        <v>234</v>
      </c>
      <c r="H132" s="143">
        <v>40</v>
      </c>
      <c r="I132" s="144"/>
      <c r="J132" s="145">
        <f t="shared" si="0"/>
        <v>0</v>
      </c>
      <c r="K132" s="146"/>
      <c r="L132" s="28"/>
      <c r="M132" s="147" t="s">
        <v>1</v>
      </c>
      <c r="N132" s="148" t="s">
        <v>38</v>
      </c>
      <c r="P132" s="149">
        <f t="shared" si="1"/>
        <v>0</v>
      </c>
      <c r="Q132" s="149">
        <v>0</v>
      </c>
      <c r="R132" s="149">
        <f t="shared" si="2"/>
        <v>0</v>
      </c>
      <c r="S132" s="149">
        <v>0</v>
      </c>
      <c r="T132" s="150">
        <f t="shared" si="3"/>
        <v>0</v>
      </c>
      <c r="AR132" s="151" t="s">
        <v>109</v>
      </c>
      <c r="AT132" s="151" t="s">
        <v>195</v>
      </c>
      <c r="AU132" s="151" t="s">
        <v>84</v>
      </c>
      <c r="AY132" s="13" t="s">
        <v>193</v>
      </c>
      <c r="BE132" s="152">
        <f t="shared" si="4"/>
        <v>0</v>
      </c>
      <c r="BF132" s="152">
        <f t="shared" si="5"/>
        <v>0</v>
      </c>
      <c r="BG132" s="152">
        <f t="shared" si="6"/>
        <v>0</v>
      </c>
      <c r="BH132" s="152">
        <f t="shared" si="7"/>
        <v>0</v>
      </c>
      <c r="BI132" s="152">
        <f t="shared" si="8"/>
        <v>0</v>
      </c>
      <c r="BJ132" s="13" t="s">
        <v>84</v>
      </c>
      <c r="BK132" s="152">
        <f t="shared" si="9"/>
        <v>0</v>
      </c>
      <c r="BL132" s="13" t="s">
        <v>109</v>
      </c>
      <c r="BM132" s="151" t="s">
        <v>1932</v>
      </c>
    </row>
    <row r="133" spans="2:65" s="1" customFormat="1" ht="37.75" customHeight="1">
      <c r="B133" s="138"/>
      <c r="C133" s="139" t="s">
        <v>221</v>
      </c>
      <c r="D133" s="139" t="s">
        <v>195</v>
      </c>
      <c r="E133" s="140" t="s">
        <v>1933</v>
      </c>
      <c r="F133" s="141" t="s">
        <v>1934</v>
      </c>
      <c r="G133" s="142" t="s">
        <v>198</v>
      </c>
      <c r="H133" s="143">
        <v>10.89</v>
      </c>
      <c r="I133" s="144"/>
      <c r="J133" s="145">
        <f t="shared" si="0"/>
        <v>0</v>
      </c>
      <c r="K133" s="146"/>
      <c r="L133" s="28"/>
      <c r="M133" s="147" t="s">
        <v>1</v>
      </c>
      <c r="N133" s="148" t="s">
        <v>38</v>
      </c>
      <c r="P133" s="149">
        <f t="shared" si="1"/>
        <v>0</v>
      </c>
      <c r="Q133" s="149">
        <v>0</v>
      </c>
      <c r="R133" s="149">
        <f t="shared" si="2"/>
        <v>0</v>
      </c>
      <c r="S133" s="149">
        <v>0</v>
      </c>
      <c r="T133" s="150">
        <f t="shared" si="3"/>
        <v>0</v>
      </c>
      <c r="AR133" s="151" t="s">
        <v>109</v>
      </c>
      <c r="AT133" s="151" t="s">
        <v>195</v>
      </c>
      <c r="AU133" s="151" t="s">
        <v>84</v>
      </c>
      <c r="AY133" s="13" t="s">
        <v>193</v>
      </c>
      <c r="BE133" s="152">
        <f t="shared" si="4"/>
        <v>0</v>
      </c>
      <c r="BF133" s="152">
        <f t="shared" si="5"/>
        <v>0</v>
      </c>
      <c r="BG133" s="152">
        <f t="shared" si="6"/>
        <v>0</v>
      </c>
      <c r="BH133" s="152">
        <f t="shared" si="7"/>
        <v>0</v>
      </c>
      <c r="BI133" s="152">
        <f t="shared" si="8"/>
        <v>0</v>
      </c>
      <c r="BJ133" s="13" t="s">
        <v>84</v>
      </c>
      <c r="BK133" s="152">
        <f t="shared" si="9"/>
        <v>0</v>
      </c>
      <c r="BL133" s="13" t="s">
        <v>109</v>
      </c>
      <c r="BM133" s="151" t="s">
        <v>1935</v>
      </c>
    </row>
    <row r="134" spans="2:65" s="1" customFormat="1" ht="33" customHeight="1">
      <c r="B134" s="138"/>
      <c r="C134" s="139" t="s">
        <v>225</v>
      </c>
      <c r="D134" s="139" t="s">
        <v>195</v>
      </c>
      <c r="E134" s="140" t="s">
        <v>226</v>
      </c>
      <c r="F134" s="141" t="s">
        <v>227</v>
      </c>
      <c r="G134" s="142" t="s">
        <v>198</v>
      </c>
      <c r="H134" s="143">
        <v>10.89</v>
      </c>
      <c r="I134" s="144"/>
      <c r="J134" s="145">
        <f t="shared" si="0"/>
        <v>0</v>
      </c>
      <c r="K134" s="146"/>
      <c r="L134" s="28"/>
      <c r="M134" s="147" t="s">
        <v>1</v>
      </c>
      <c r="N134" s="148" t="s">
        <v>38</v>
      </c>
      <c r="P134" s="149">
        <f t="shared" si="1"/>
        <v>0</v>
      </c>
      <c r="Q134" s="149">
        <v>0</v>
      </c>
      <c r="R134" s="149">
        <f t="shared" si="2"/>
        <v>0</v>
      </c>
      <c r="S134" s="149">
        <v>0</v>
      </c>
      <c r="T134" s="150">
        <f t="shared" si="3"/>
        <v>0</v>
      </c>
      <c r="AR134" s="151" t="s">
        <v>109</v>
      </c>
      <c r="AT134" s="151" t="s">
        <v>195</v>
      </c>
      <c r="AU134" s="151" t="s">
        <v>84</v>
      </c>
      <c r="AY134" s="13" t="s">
        <v>193</v>
      </c>
      <c r="BE134" s="152">
        <f t="shared" si="4"/>
        <v>0</v>
      </c>
      <c r="BF134" s="152">
        <f t="shared" si="5"/>
        <v>0</v>
      </c>
      <c r="BG134" s="152">
        <f t="shared" si="6"/>
        <v>0</v>
      </c>
      <c r="BH134" s="152">
        <f t="shared" si="7"/>
        <v>0</v>
      </c>
      <c r="BI134" s="152">
        <f t="shared" si="8"/>
        <v>0</v>
      </c>
      <c r="BJ134" s="13" t="s">
        <v>84</v>
      </c>
      <c r="BK134" s="152">
        <f t="shared" si="9"/>
        <v>0</v>
      </c>
      <c r="BL134" s="13" t="s">
        <v>109</v>
      </c>
      <c r="BM134" s="151" t="s">
        <v>1936</v>
      </c>
    </row>
    <row r="135" spans="2:65" s="1" customFormat="1" ht="24.25" customHeight="1">
      <c r="B135" s="138"/>
      <c r="C135" s="139" t="s">
        <v>81</v>
      </c>
      <c r="D135" s="139" t="s">
        <v>195</v>
      </c>
      <c r="E135" s="140" t="s">
        <v>1937</v>
      </c>
      <c r="F135" s="141" t="s">
        <v>1938</v>
      </c>
      <c r="G135" s="142" t="s">
        <v>198</v>
      </c>
      <c r="H135" s="143">
        <v>24.503</v>
      </c>
      <c r="I135" s="144"/>
      <c r="J135" s="145">
        <f t="shared" si="0"/>
        <v>0</v>
      </c>
      <c r="K135" s="146"/>
      <c r="L135" s="28"/>
      <c r="M135" s="147" t="s">
        <v>1</v>
      </c>
      <c r="N135" s="148" t="s">
        <v>38</v>
      </c>
      <c r="P135" s="149">
        <f t="shared" si="1"/>
        <v>0</v>
      </c>
      <c r="Q135" s="149">
        <v>0</v>
      </c>
      <c r="R135" s="149">
        <f t="shared" si="2"/>
        <v>0</v>
      </c>
      <c r="S135" s="149">
        <v>0</v>
      </c>
      <c r="T135" s="150">
        <f t="shared" si="3"/>
        <v>0</v>
      </c>
      <c r="AR135" s="151" t="s">
        <v>109</v>
      </c>
      <c r="AT135" s="151" t="s">
        <v>195</v>
      </c>
      <c r="AU135" s="151" t="s">
        <v>84</v>
      </c>
      <c r="AY135" s="13" t="s">
        <v>193</v>
      </c>
      <c r="BE135" s="152">
        <f t="shared" si="4"/>
        <v>0</v>
      </c>
      <c r="BF135" s="152">
        <f t="shared" si="5"/>
        <v>0</v>
      </c>
      <c r="BG135" s="152">
        <f t="shared" si="6"/>
        <v>0</v>
      </c>
      <c r="BH135" s="152">
        <f t="shared" si="7"/>
        <v>0</v>
      </c>
      <c r="BI135" s="152">
        <f t="shared" si="8"/>
        <v>0</v>
      </c>
      <c r="BJ135" s="13" t="s">
        <v>84</v>
      </c>
      <c r="BK135" s="152">
        <f t="shared" si="9"/>
        <v>0</v>
      </c>
      <c r="BL135" s="13" t="s">
        <v>109</v>
      </c>
      <c r="BM135" s="151" t="s">
        <v>1939</v>
      </c>
    </row>
    <row r="136" spans="2:65" s="1" customFormat="1" ht="24.25" customHeight="1">
      <c r="B136" s="138"/>
      <c r="C136" s="139" t="s">
        <v>86</v>
      </c>
      <c r="D136" s="139" t="s">
        <v>195</v>
      </c>
      <c r="E136" s="140" t="s">
        <v>1586</v>
      </c>
      <c r="F136" s="141" t="s">
        <v>1587</v>
      </c>
      <c r="G136" s="142" t="s">
        <v>198</v>
      </c>
      <c r="H136" s="143">
        <v>7.8760000000000003</v>
      </c>
      <c r="I136" s="144"/>
      <c r="J136" s="145">
        <f t="shared" si="0"/>
        <v>0</v>
      </c>
      <c r="K136" s="146"/>
      <c r="L136" s="28"/>
      <c r="M136" s="147" t="s">
        <v>1</v>
      </c>
      <c r="N136" s="148" t="s">
        <v>38</v>
      </c>
      <c r="P136" s="149">
        <f t="shared" si="1"/>
        <v>0</v>
      </c>
      <c r="Q136" s="149">
        <v>0</v>
      </c>
      <c r="R136" s="149">
        <f t="shared" si="2"/>
        <v>0</v>
      </c>
      <c r="S136" s="149">
        <v>0</v>
      </c>
      <c r="T136" s="150">
        <f t="shared" si="3"/>
        <v>0</v>
      </c>
      <c r="AR136" s="151" t="s">
        <v>109</v>
      </c>
      <c r="AT136" s="151" t="s">
        <v>195</v>
      </c>
      <c r="AU136" s="151" t="s">
        <v>84</v>
      </c>
      <c r="AY136" s="13" t="s">
        <v>193</v>
      </c>
      <c r="BE136" s="152">
        <f t="shared" si="4"/>
        <v>0</v>
      </c>
      <c r="BF136" s="152">
        <f t="shared" si="5"/>
        <v>0</v>
      </c>
      <c r="BG136" s="152">
        <f t="shared" si="6"/>
        <v>0</v>
      </c>
      <c r="BH136" s="152">
        <f t="shared" si="7"/>
        <v>0</v>
      </c>
      <c r="BI136" s="152">
        <f t="shared" si="8"/>
        <v>0</v>
      </c>
      <c r="BJ136" s="13" t="s">
        <v>84</v>
      </c>
      <c r="BK136" s="152">
        <f t="shared" si="9"/>
        <v>0</v>
      </c>
      <c r="BL136" s="13" t="s">
        <v>109</v>
      </c>
      <c r="BM136" s="151" t="s">
        <v>1940</v>
      </c>
    </row>
    <row r="137" spans="2:65" s="1" customFormat="1" ht="16.5" customHeight="1">
      <c r="B137" s="138"/>
      <c r="C137" s="153" t="s">
        <v>89</v>
      </c>
      <c r="D137" s="153" t="s">
        <v>236</v>
      </c>
      <c r="E137" s="154" t="s">
        <v>1941</v>
      </c>
      <c r="F137" s="155" t="s">
        <v>1942</v>
      </c>
      <c r="G137" s="156" t="s">
        <v>296</v>
      </c>
      <c r="H137" s="157">
        <v>12.602</v>
      </c>
      <c r="I137" s="158"/>
      <c r="J137" s="159">
        <f t="shared" si="0"/>
        <v>0</v>
      </c>
      <c r="K137" s="160"/>
      <c r="L137" s="161"/>
      <c r="M137" s="162" t="s">
        <v>1</v>
      </c>
      <c r="N137" s="163" t="s">
        <v>38</v>
      </c>
      <c r="P137" s="149">
        <f t="shared" si="1"/>
        <v>0</v>
      </c>
      <c r="Q137" s="149">
        <v>1</v>
      </c>
      <c r="R137" s="149">
        <f t="shared" si="2"/>
        <v>12.602</v>
      </c>
      <c r="S137" s="149">
        <v>0</v>
      </c>
      <c r="T137" s="150">
        <f t="shared" si="3"/>
        <v>0</v>
      </c>
      <c r="AR137" s="151" t="s">
        <v>163</v>
      </c>
      <c r="AT137" s="151" t="s">
        <v>236</v>
      </c>
      <c r="AU137" s="151" t="s">
        <v>84</v>
      </c>
      <c r="AY137" s="13" t="s">
        <v>193</v>
      </c>
      <c r="BE137" s="152">
        <f t="shared" si="4"/>
        <v>0</v>
      </c>
      <c r="BF137" s="152">
        <f t="shared" si="5"/>
        <v>0</v>
      </c>
      <c r="BG137" s="152">
        <f t="shared" si="6"/>
        <v>0</v>
      </c>
      <c r="BH137" s="152">
        <f t="shared" si="7"/>
        <v>0</v>
      </c>
      <c r="BI137" s="152">
        <f t="shared" si="8"/>
        <v>0</v>
      </c>
      <c r="BJ137" s="13" t="s">
        <v>84</v>
      </c>
      <c r="BK137" s="152">
        <f t="shared" si="9"/>
        <v>0</v>
      </c>
      <c r="BL137" s="13" t="s">
        <v>109</v>
      </c>
      <c r="BM137" s="151" t="s">
        <v>1943</v>
      </c>
    </row>
    <row r="138" spans="2:65" s="11" customFormat="1" ht="22.75" customHeight="1">
      <c r="B138" s="126"/>
      <c r="D138" s="127" t="s">
        <v>71</v>
      </c>
      <c r="E138" s="136" t="s">
        <v>84</v>
      </c>
      <c r="F138" s="136" t="s">
        <v>253</v>
      </c>
      <c r="I138" s="129"/>
      <c r="J138" s="137">
        <f>BK138</f>
        <v>0</v>
      </c>
      <c r="L138" s="126"/>
      <c r="M138" s="131"/>
      <c r="P138" s="132">
        <f>SUM(P139:P145)</f>
        <v>0</v>
      </c>
      <c r="R138" s="132">
        <f>SUM(R139:R145)</f>
        <v>3.6741574399999997</v>
      </c>
      <c r="T138" s="133">
        <f>SUM(T139:T145)</f>
        <v>0</v>
      </c>
      <c r="AR138" s="127" t="s">
        <v>76</v>
      </c>
      <c r="AT138" s="134" t="s">
        <v>71</v>
      </c>
      <c r="AU138" s="134" t="s">
        <v>76</v>
      </c>
      <c r="AY138" s="127" t="s">
        <v>193</v>
      </c>
      <c r="BK138" s="135">
        <f>SUM(BK139:BK145)</f>
        <v>0</v>
      </c>
    </row>
    <row r="139" spans="2:65" s="1" customFormat="1" ht="24.25" customHeight="1">
      <c r="B139" s="138"/>
      <c r="C139" s="139" t="s">
        <v>92</v>
      </c>
      <c r="D139" s="139" t="s">
        <v>195</v>
      </c>
      <c r="E139" s="140" t="s">
        <v>1944</v>
      </c>
      <c r="F139" s="141" t="s">
        <v>1945</v>
      </c>
      <c r="G139" s="142" t="s">
        <v>198</v>
      </c>
      <c r="H139" s="143">
        <v>0.25600000000000001</v>
      </c>
      <c r="I139" s="144"/>
      <c r="J139" s="145">
        <f t="shared" ref="J139:J145" si="10">ROUND(I139*H139,2)</f>
        <v>0</v>
      </c>
      <c r="K139" s="146"/>
      <c r="L139" s="28"/>
      <c r="M139" s="147" t="s">
        <v>1</v>
      </c>
      <c r="N139" s="148" t="s">
        <v>38</v>
      </c>
      <c r="P139" s="149">
        <f t="shared" ref="P139:P145" si="11">O139*H139</f>
        <v>0</v>
      </c>
      <c r="Q139" s="149">
        <v>2.0699999999999998</v>
      </c>
      <c r="R139" s="149">
        <f t="shared" ref="R139:R145" si="12">Q139*H139</f>
        <v>0.52991999999999995</v>
      </c>
      <c r="S139" s="149">
        <v>0</v>
      </c>
      <c r="T139" s="150">
        <f t="shared" ref="T139:T145" si="13">S139*H139</f>
        <v>0</v>
      </c>
      <c r="AR139" s="151" t="s">
        <v>109</v>
      </c>
      <c r="AT139" s="151" t="s">
        <v>195</v>
      </c>
      <c r="AU139" s="151" t="s">
        <v>84</v>
      </c>
      <c r="AY139" s="13" t="s">
        <v>193</v>
      </c>
      <c r="BE139" s="152">
        <f t="shared" ref="BE139:BE145" si="14">IF(N139="základná",J139,0)</f>
        <v>0</v>
      </c>
      <c r="BF139" s="152">
        <f t="shared" ref="BF139:BF145" si="15">IF(N139="znížená",J139,0)</f>
        <v>0</v>
      </c>
      <c r="BG139" s="152">
        <f t="shared" ref="BG139:BG145" si="16">IF(N139="zákl. prenesená",J139,0)</f>
        <v>0</v>
      </c>
      <c r="BH139" s="152">
        <f t="shared" ref="BH139:BH145" si="17">IF(N139="zníž. prenesená",J139,0)</f>
        <v>0</v>
      </c>
      <c r="BI139" s="152">
        <f t="shared" ref="BI139:BI145" si="18">IF(N139="nulová",J139,0)</f>
        <v>0</v>
      </c>
      <c r="BJ139" s="13" t="s">
        <v>84</v>
      </c>
      <c r="BK139" s="152">
        <f t="shared" ref="BK139:BK145" si="19">ROUND(I139*H139,2)</f>
        <v>0</v>
      </c>
      <c r="BL139" s="13" t="s">
        <v>109</v>
      </c>
      <c r="BM139" s="151" t="s">
        <v>1946</v>
      </c>
    </row>
    <row r="140" spans="2:65" s="1" customFormat="1" ht="16.5" customHeight="1">
      <c r="B140" s="138"/>
      <c r="C140" s="139" t="s">
        <v>95</v>
      </c>
      <c r="D140" s="139" t="s">
        <v>195</v>
      </c>
      <c r="E140" s="140" t="s">
        <v>618</v>
      </c>
      <c r="F140" s="141" t="s">
        <v>619</v>
      </c>
      <c r="G140" s="142" t="s">
        <v>198</v>
      </c>
      <c r="H140" s="143">
        <v>0.64</v>
      </c>
      <c r="I140" s="144"/>
      <c r="J140" s="145">
        <f t="shared" si="10"/>
        <v>0</v>
      </c>
      <c r="K140" s="146"/>
      <c r="L140" s="28"/>
      <c r="M140" s="147" t="s">
        <v>1</v>
      </c>
      <c r="N140" s="148" t="s">
        <v>38</v>
      </c>
      <c r="P140" s="149">
        <f t="shared" si="11"/>
        <v>0</v>
      </c>
      <c r="Q140" s="149">
        <v>2.2151299999999998</v>
      </c>
      <c r="R140" s="149">
        <f t="shared" si="12"/>
        <v>1.4176831999999999</v>
      </c>
      <c r="S140" s="149">
        <v>0</v>
      </c>
      <c r="T140" s="150">
        <f t="shared" si="13"/>
        <v>0</v>
      </c>
      <c r="AR140" s="151" t="s">
        <v>109</v>
      </c>
      <c r="AT140" s="151" t="s">
        <v>195</v>
      </c>
      <c r="AU140" s="151" t="s">
        <v>84</v>
      </c>
      <c r="AY140" s="13" t="s">
        <v>193</v>
      </c>
      <c r="BE140" s="152">
        <f t="shared" si="14"/>
        <v>0</v>
      </c>
      <c r="BF140" s="152">
        <f t="shared" si="15"/>
        <v>0</v>
      </c>
      <c r="BG140" s="152">
        <f t="shared" si="16"/>
        <v>0</v>
      </c>
      <c r="BH140" s="152">
        <f t="shared" si="17"/>
        <v>0</v>
      </c>
      <c r="BI140" s="152">
        <f t="shared" si="18"/>
        <v>0</v>
      </c>
      <c r="BJ140" s="13" t="s">
        <v>84</v>
      </c>
      <c r="BK140" s="152">
        <f t="shared" si="19"/>
        <v>0</v>
      </c>
      <c r="BL140" s="13" t="s">
        <v>109</v>
      </c>
      <c r="BM140" s="151" t="s">
        <v>1947</v>
      </c>
    </row>
    <row r="141" spans="2:65" s="1" customFormat="1" ht="24.25" customHeight="1">
      <c r="B141" s="138"/>
      <c r="C141" s="139" t="s">
        <v>98</v>
      </c>
      <c r="D141" s="139" t="s">
        <v>195</v>
      </c>
      <c r="E141" s="140" t="s">
        <v>621</v>
      </c>
      <c r="F141" s="141" t="s">
        <v>622</v>
      </c>
      <c r="G141" s="142" t="s">
        <v>234</v>
      </c>
      <c r="H141" s="143">
        <v>1.6</v>
      </c>
      <c r="I141" s="144"/>
      <c r="J141" s="145">
        <f t="shared" si="10"/>
        <v>0</v>
      </c>
      <c r="K141" s="146"/>
      <c r="L141" s="28"/>
      <c r="M141" s="147" t="s">
        <v>1</v>
      </c>
      <c r="N141" s="148" t="s">
        <v>38</v>
      </c>
      <c r="P141" s="149">
        <f t="shared" si="11"/>
        <v>0</v>
      </c>
      <c r="Q141" s="149">
        <v>3.7699999999999999E-3</v>
      </c>
      <c r="R141" s="149">
        <f t="shared" si="12"/>
        <v>6.032E-3</v>
      </c>
      <c r="S141" s="149">
        <v>0</v>
      </c>
      <c r="T141" s="150">
        <f t="shared" si="13"/>
        <v>0</v>
      </c>
      <c r="AR141" s="151" t="s">
        <v>109</v>
      </c>
      <c r="AT141" s="151" t="s">
        <v>195</v>
      </c>
      <c r="AU141" s="151" t="s">
        <v>84</v>
      </c>
      <c r="AY141" s="13" t="s">
        <v>193</v>
      </c>
      <c r="BE141" s="152">
        <f t="shared" si="14"/>
        <v>0</v>
      </c>
      <c r="BF141" s="152">
        <f t="shared" si="15"/>
        <v>0</v>
      </c>
      <c r="BG141" s="152">
        <f t="shared" si="16"/>
        <v>0</v>
      </c>
      <c r="BH141" s="152">
        <f t="shared" si="17"/>
        <v>0</v>
      </c>
      <c r="BI141" s="152">
        <f t="shared" si="18"/>
        <v>0</v>
      </c>
      <c r="BJ141" s="13" t="s">
        <v>84</v>
      </c>
      <c r="BK141" s="152">
        <f t="shared" si="19"/>
        <v>0</v>
      </c>
      <c r="BL141" s="13" t="s">
        <v>109</v>
      </c>
      <c r="BM141" s="151" t="s">
        <v>1948</v>
      </c>
    </row>
    <row r="142" spans="2:65" s="1" customFormat="1" ht="24.25" customHeight="1">
      <c r="B142" s="138"/>
      <c r="C142" s="139" t="s">
        <v>101</v>
      </c>
      <c r="D142" s="139" t="s">
        <v>195</v>
      </c>
      <c r="E142" s="140" t="s">
        <v>624</v>
      </c>
      <c r="F142" s="141" t="s">
        <v>625</v>
      </c>
      <c r="G142" s="142" t="s">
        <v>234</v>
      </c>
      <c r="H142" s="143">
        <v>1.6</v>
      </c>
      <c r="I142" s="144"/>
      <c r="J142" s="145">
        <f t="shared" si="10"/>
        <v>0</v>
      </c>
      <c r="K142" s="146"/>
      <c r="L142" s="28"/>
      <c r="M142" s="147" t="s">
        <v>1</v>
      </c>
      <c r="N142" s="148" t="s">
        <v>38</v>
      </c>
      <c r="P142" s="149">
        <f t="shared" si="11"/>
        <v>0</v>
      </c>
      <c r="Q142" s="149">
        <v>0</v>
      </c>
      <c r="R142" s="149">
        <f t="shared" si="12"/>
        <v>0</v>
      </c>
      <c r="S142" s="149">
        <v>0</v>
      </c>
      <c r="T142" s="150">
        <f t="shared" si="13"/>
        <v>0</v>
      </c>
      <c r="AR142" s="151" t="s">
        <v>109</v>
      </c>
      <c r="AT142" s="151" t="s">
        <v>195</v>
      </c>
      <c r="AU142" s="151" t="s">
        <v>84</v>
      </c>
      <c r="AY142" s="13" t="s">
        <v>193</v>
      </c>
      <c r="BE142" s="152">
        <f t="shared" si="14"/>
        <v>0</v>
      </c>
      <c r="BF142" s="152">
        <f t="shared" si="15"/>
        <v>0</v>
      </c>
      <c r="BG142" s="152">
        <f t="shared" si="16"/>
        <v>0</v>
      </c>
      <c r="BH142" s="152">
        <f t="shared" si="17"/>
        <v>0</v>
      </c>
      <c r="BI142" s="152">
        <f t="shared" si="18"/>
        <v>0</v>
      </c>
      <c r="BJ142" s="13" t="s">
        <v>84</v>
      </c>
      <c r="BK142" s="152">
        <f t="shared" si="19"/>
        <v>0</v>
      </c>
      <c r="BL142" s="13" t="s">
        <v>109</v>
      </c>
      <c r="BM142" s="151" t="s">
        <v>1949</v>
      </c>
    </row>
    <row r="143" spans="2:65" s="1" customFormat="1" ht="21.75" customHeight="1">
      <c r="B143" s="138"/>
      <c r="C143" s="139" t="s">
        <v>254</v>
      </c>
      <c r="D143" s="139" t="s">
        <v>195</v>
      </c>
      <c r="E143" s="140" t="s">
        <v>1950</v>
      </c>
      <c r="F143" s="141" t="s">
        <v>1951</v>
      </c>
      <c r="G143" s="142" t="s">
        <v>234</v>
      </c>
      <c r="H143" s="143">
        <v>5.12</v>
      </c>
      <c r="I143" s="144"/>
      <c r="J143" s="145">
        <f t="shared" si="10"/>
        <v>0</v>
      </c>
      <c r="K143" s="146"/>
      <c r="L143" s="28"/>
      <c r="M143" s="147" t="s">
        <v>1</v>
      </c>
      <c r="N143" s="148" t="s">
        <v>38</v>
      </c>
      <c r="P143" s="149">
        <f t="shared" si="11"/>
        <v>0</v>
      </c>
      <c r="Q143" s="149">
        <v>3.7699999999999999E-3</v>
      </c>
      <c r="R143" s="149">
        <f t="shared" si="12"/>
        <v>1.9302400000000001E-2</v>
      </c>
      <c r="S143" s="149">
        <v>0</v>
      </c>
      <c r="T143" s="150">
        <f t="shared" si="13"/>
        <v>0</v>
      </c>
      <c r="AR143" s="151" t="s">
        <v>109</v>
      </c>
      <c r="AT143" s="151" t="s">
        <v>195</v>
      </c>
      <c r="AU143" s="151" t="s">
        <v>84</v>
      </c>
      <c r="AY143" s="13" t="s">
        <v>193</v>
      </c>
      <c r="BE143" s="152">
        <f t="shared" si="14"/>
        <v>0</v>
      </c>
      <c r="BF143" s="152">
        <f t="shared" si="15"/>
        <v>0</v>
      </c>
      <c r="BG143" s="152">
        <f t="shared" si="16"/>
        <v>0</v>
      </c>
      <c r="BH143" s="152">
        <f t="shared" si="17"/>
        <v>0</v>
      </c>
      <c r="BI143" s="152">
        <f t="shared" si="18"/>
        <v>0</v>
      </c>
      <c r="BJ143" s="13" t="s">
        <v>84</v>
      </c>
      <c r="BK143" s="152">
        <f t="shared" si="19"/>
        <v>0</v>
      </c>
      <c r="BL143" s="13" t="s">
        <v>109</v>
      </c>
      <c r="BM143" s="151" t="s">
        <v>1952</v>
      </c>
    </row>
    <row r="144" spans="2:65" s="1" customFormat="1" ht="24.25" customHeight="1">
      <c r="B144" s="138"/>
      <c r="C144" s="139" t="s">
        <v>330</v>
      </c>
      <c r="D144" s="139" t="s">
        <v>195</v>
      </c>
      <c r="E144" s="140" t="s">
        <v>1953</v>
      </c>
      <c r="F144" s="141" t="s">
        <v>1954</v>
      </c>
      <c r="G144" s="142" t="s">
        <v>234</v>
      </c>
      <c r="H144" s="143">
        <v>5.12</v>
      </c>
      <c r="I144" s="144"/>
      <c r="J144" s="145">
        <f t="shared" si="10"/>
        <v>0</v>
      </c>
      <c r="K144" s="146"/>
      <c r="L144" s="28"/>
      <c r="M144" s="147" t="s">
        <v>1</v>
      </c>
      <c r="N144" s="148" t="s">
        <v>38</v>
      </c>
      <c r="P144" s="149">
        <f t="shared" si="11"/>
        <v>0</v>
      </c>
      <c r="Q144" s="149">
        <v>0</v>
      </c>
      <c r="R144" s="149">
        <f t="shared" si="12"/>
        <v>0</v>
      </c>
      <c r="S144" s="149">
        <v>0</v>
      </c>
      <c r="T144" s="150">
        <f t="shared" si="13"/>
        <v>0</v>
      </c>
      <c r="AR144" s="151" t="s">
        <v>109</v>
      </c>
      <c r="AT144" s="151" t="s">
        <v>195</v>
      </c>
      <c r="AU144" s="151" t="s">
        <v>84</v>
      </c>
      <c r="AY144" s="13" t="s">
        <v>193</v>
      </c>
      <c r="BE144" s="152">
        <f t="shared" si="14"/>
        <v>0</v>
      </c>
      <c r="BF144" s="152">
        <f t="shared" si="15"/>
        <v>0</v>
      </c>
      <c r="BG144" s="152">
        <f t="shared" si="16"/>
        <v>0</v>
      </c>
      <c r="BH144" s="152">
        <f t="shared" si="17"/>
        <v>0</v>
      </c>
      <c r="BI144" s="152">
        <f t="shared" si="18"/>
        <v>0</v>
      </c>
      <c r="BJ144" s="13" t="s">
        <v>84</v>
      </c>
      <c r="BK144" s="152">
        <f t="shared" si="19"/>
        <v>0</v>
      </c>
      <c r="BL144" s="13" t="s">
        <v>109</v>
      </c>
      <c r="BM144" s="151" t="s">
        <v>1955</v>
      </c>
    </row>
    <row r="145" spans="2:65" s="1" customFormat="1" ht="16.5" customHeight="1">
      <c r="B145" s="138"/>
      <c r="C145" s="139" t="s">
        <v>334</v>
      </c>
      <c r="D145" s="139" t="s">
        <v>195</v>
      </c>
      <c r="E145" s="140" t="s">
        <v>1956</v>
      </c>
      <c r="F145" s="141" t="s">
        <v>1957</v>
      </c>
      <c r="G145" s="142" t="s">
        <v>198</v>
      </c>
      <c r="H145" s="143">
        <v>0.76800000000000002</v>
      </c>
      <c r="I145" s="144"/>
      <c r="J145" s="145">
        <f t="shared" si="10"/>
        <v>0</v>
      </c>
      <c r="K145" s="146"/>
      <c r="L145" s="28"/>
      <c r="M145" s="147" t="s">
        <v>1</v>
      </c>
      <c r="N145" s="148" t="s">
        <v>38</v>
      </c>
      <c r="P145" s="149">
        <f t="shared" si="11"/>
        <v>0</v>
      </c>
      <c r="Q145" s="149">
        <v>2.2151299999999998</v>
      </c>
      <c r="R145" s="149">
        <f t="shared" si="12"/>
        <v>1.7012198399999998</v>
      </c>
      <c r="S145" s="149">
        <v>0</v>
      </c>
      <c r="T145" s="150">
        <f t="shared" si="13"/>
        <v>0</v>
      </c>
      <c r="AR145" s="151" t="s">
        <v>109</v>
      </c>
      <c r="AT145" s="151" t="s">
        <v>195</v>
      </c>
      <c r="AU145" s="151" t="s">
        <v>84</v>
      </c>
      <c r="AY145" s="13" t="s">
        <v>193</v>
      </c>
      <c r="BE145" s="152">
        <f t="shared" si="14"/>
        <v>0</v>
      </c>
      <c r="BF145" s="152">
        <f t="shared" si="15"/>
        <v>0</v>
      </c>
      <c r="BG145" s="152">
        <f t="shared" si="16"/>
        <v>0</v>
      </c>
      <c r="BH145" s="152">
        <f t="shared" si="17"/>
        <v>0</v>
      </c>
      <c r="BI145" s="152">
        <f t="shared" si="18"/>
        <v>0</v>
      </c>
      <c r="BJ145" s="13" t="s">
        <v>84</v>
      </c>
      <c r="BK145" s="152">
        <f t="shared" si="19"/>
        <v>0</v>
      </c>
      <c r="BL145" s="13" t="s">
        <v>109</v>
      </c>
      <c r="BM145" s="151" t="s">
        <v>1958</v>
      </c>
    </row>
    <row r="146" spans="2:65" s="11" customFormat="1" ht="22.75" customHeight="1">
      <c r="B146" s="126"/>
      <c r="D146" s="127" t="s">
        <v>71</v>
      </c>
      <c r="E146" s="136" t="s">
        <v>109</v>
      </c>
      <c r="F146" s="136" t="s">
        <v>349</v>
      </c>
      <c r="I146" s="129"/>
      <c r="J146" s="137">
        <f>BK146</f>
        <v>0</v>
      </c>
      <c r="L146" s="126"/>
      <c r="M146" s="131"/>
      <c r="P146" s="132">
        <f>P147</f>
        <v>0</v>
      </c>
      <c r="R146" s="132">
        <f>R147</f>
        <v>3.4317475499999999</v>
      </c>
      <c r="T146" s="133">
        <f>T147</f>
        <v>0</v>
      </c>
      <c r="AR146" s="127" t="s">
        <v>76</v>
      </c>
      <c r="AT146" s="134" t="s">
        <v>71</v>
      </c>
      <c r="AU146" s="134" t="s">
        <v>76</v>
      </c>
      <c r="AY146" s="127" t="s">
        <v>193</v>
      </c>
      <c r="BK146" s="135">
        <f>BK147</f>
        <v>0</v>
      </c>
    </row>
    <row r="147" spans="2:65" s="1" customFormat="1" ht="37.75" customHeight="1">
      <c r="B147" s="138"/>
      <c r="C147" s="139" t="s">
        <v>338</v>
      </c>
      <c r="D147" s="139" t="s">
        <v>195</v>
      </c>
      <c r="E147" s="140" t="s">
        <v>1604</v>
      </c>
      <c r="F147" s="141" t="s">
        <v>1605</v>
      </c>
      <c r="G147" s="142" t="s">
        <v>198</v>
      </c>
      <c r="H147" s="143">
        <v>1.8149999999999999</v>
      </c>
      <c r="I147" s="144"/>
      <c r="J147" s="145">
        <f>ROUND(I147*H147,2)</f>
        <v>0</v>
      </c>
      <c r="K147" s="146"/>
      <c r="L147" s="28"/>
      <c r="M147" s="147" t="s">
        <v>1</v>
      </c>
      <c r="N147" s="148" t="s">
        <v>38</v>
      </c>
      <c r="P147" s="149">
        <f>O147*H147</f>
        <v>0</v>
      </c>
      <c r="Q147" s="149">
        <v>1.8907700000000001</v>
      </c>
      <c r="R147" s="149">
        <f>Q147*H147</f>
        <v>3.4317475499999999</v>
      </c>
      <c r="S147" s="149">
        <v>0</v>
      </c>
      <c r="T147" s="150">
        <f>S147*H147</f>
        <v>0</v>
      </c>
      <c r="AR147" s="151" t="s">
        <v>109</v>
      </c>
      <c r="AT147" s="151" t="s">
        <v>195</v>
      </c>
      <c r="AU147" s="151" t="s">
        <v>84</v>
      </c>
      <c r="AY147" s="13" t="s">
        <v>193</v>
      </c>
      <c r="BE147" s="152">
        <f>IF(N147="základná",J147,0)</f>
        <v>0</v>
      </c>
      <c r="BF147" s="152">
        <f>IF(N147="znížená",J147,0)</f>
        <v>0</v>
      </c>
      <c r="BG147" s="152">
        <f>IF(N147="zákl. prenesená",J147,0)</f>
        <v>0</v>
      </c>
      <c r="BH147" s="152">
        <f>IF(N147="zníž. prenesená",J147,0)</f>
        <v>0</v>
      </c>
      <c r="BI147" s="152">
        <f>IF(N147="nulová",J147,0)</f>
        <v>0</v>
      </c>
      <c r="BJ147" s="13" t="s">
        <v>84</v>
      </c>
      <c r="BK147" s="152">
        <f>ROUND(I147*H147,2)</f>
        <v>0</v>
      </c>
      <c r="BL147" s="13" t="s">
        <v>109</v>
      </c>
      <c r="BM147" s="151" t="s">
        <v>1959</v>
      </c>
    </row>
    <row r="148" spans="2:65" s="11" customFormat="1" ht="22.75" customHeight="1">
      <c r="B148" s="126"/>
      <c r="D148" s="127" t="s">
        <v>71</v>
      </c>
      <c r="E148" s="136" t="s">
        <v>163</v>
      </c>
      <c r="F148" s="136" t="s">
        <v>732</v>
      </c>
      <c r="I148" s="129"/>
      <c r="J148" s="137">
        <f>BK148</f>
        <v>0</v>
      </c>
      <c r="L148" s="126"/>
      <c r="M148" s="131"/>
      <c r="P148" s="132">
        <f>SUM(P149:P153)</f>
        <v>0</v>
      </c>
      <c r="R148" s="132">
        <f>SUM(R149:R153)</f>
        <v>7.267419E-2</v>
      </c>
      <c r="T148" s="133">
        <f>SUM(T149:T153)</f>
        <v>0</v>
      </c>
      <c r="AR148" s="127" t="s">
        <v>76</v>
      </c>
      <c r="AT148" s="134" t="s">
        <v>71</v>
      </c>
      <c r="AU148" s="134" t="s">
        <v>76</v>
      </c>
      <c r="AY148" s="127" t="s">
        <v>193</v>
      </c>
      <c r="BK148" s="135">
        <f>SUM(BK149:BK153)</f>
        <v>0</v>
      </c>
    </row>
    <row r="149" spans="2:65" s="1" customFormat="1" ht="24.25" customHeight="1">
      <c r="B149" s="138"/>
      <c r="C149" s="139" t="s">
        <v>342</v>
      </c>
      <c r="D149" s="139" t="s">
        <v>195</v>
      </c>
      <c r="E149" s="140" t="s">
        <v>1960</v>
      </c>
      <c r="F149" s="141" t="s">
        <v>1961</v>
      </c>
      <c r="G149" s="142" t="s">
        <v>257</v>
      </c>
      <c r="H149" s="143">
        <v>16.5</v>
      </c>
      <c r="I149" s="144"/>
      <c r="J149" s="145">
        <f>ROUND(I149*H149,2)</f>
        <v>0</v>
      </c>
      <c r="K149" s="146"/>
      <c r="L149" s="28"/>
      <c r="M149" s="147" t="s">
        <v>1</v>
      </c>
      <c r="N149" s="148" t="s">
        <v>38</v>
      </c>
      <c r="P149" s="149">
        <f>O149*H149</f>
        <v>0</v>
      </c>
      <c r="Q149" s="149">
        <v>8.3999999999999992E-6</v>
      </c>
      <c r="R149" s="149">
        <f>Q149*H149</f>
        <v>1.3859999999999998E-4</v>
      </c>
      <c r="S149" s="149">
        <v>0</v>
      </c>
      <c r="T149" s="150">
        <f>S149*H149</f>
        <v>0</v>
      </c>
      <c r="AR149" s="151" t="s">
        <v>109</v>
      </c>
      <c r="AT149" s="151" t="s">
        <v>195</v>
      </c>
      <c r="AU149" s="151" t="s">
        <v>84</v>
      </c>
      <c r="AY149" s="13" t="s">
        <v>193</v>
      </c>
      <c r="BE149" s="152">
        <f>IF(N149="základná",J149,0)</f>
        <v>0</v>
      </c>
      <c r="BF149" s="152">
        <f>IF(N149="znížená",J149,0)</f>
        <v>0</v>
      </c>
      <c r="BG149" s="152">
        <f>IF(N149="zákl. prenesená",J149,0)</f>
        <v>0</v>
      </c>
      <c r="BH149" s="152">
        <f>IF(N149="zníž. prenesená",J149,0)</f>
        <v>0</v>
      </c>
      <c r="BI149" s="152">
        <f>IF(N149="nulová",J149,0)</f>
        <v>0</v>
      </c>
      <c r="BJ149" s="13" t="s">
        <v>84</v>
      </c>
      <c r="BK149" s="152">
        <f>ROUND(I149*H149,2)</f>
        <v>0</v>
      </c>
      <c r="BL149" s="13" t="s">
        <v>109</v>
      </c>
      <c r="BM149" s="151" t="s">
        <v>1962</v>
      </c>
    </row>
    <row r="150" spans="2:65" s="1" customFormat="1" ht="33" customHeight="1">
      <c r="B150" s="138"/>
      <c r="C150" s="153" t="s">
        <v>7</v>
      </c>
      <c r="D150" s="153" t="s">
        <v>236</v>
      </c>
      <c r="E150" s="154" t="s">
        <v>1963</v>
      </c>
      <c r="F150" s="155" t="s">
        <v>1964</v>
      </c>
      <c r="G150" s="156" t="s">
        <v>319</v>
      </c>
      <c r="H150" s="157">
        <v>2.75</v>
      </c>
      <c r="I150" s="158"/>
      <c r="J150" s="159">
        <f>ROUND(I150*H150,2)</f>
        <v>0</v>
      </c>
      <c r="K150" s="160"/>
      <c r="L150" s="161"/>
      <c r="M150" s="162" t="s">
        <v>1</v>
      </c>
      <c r="N150" s="163" t="s">
        <v>38</v>
      </c>
      <c r="P150" s="149">
        <f>O150*H150</f>
        <v>0</v>
      </c>
      <c r="Q150" s="149">
        <v>2.1530000000000001E-2</v>
      </c>
      <c r="R150" s="149">
        <f>Q150*H150</f>
        <v>5.9207500000000003E-2</v>
      </c>
      <c r="S150" s="149">
        <v>0</v>
      </c>
      <c r="T150" s="150">
        <f>S150*H150</f>
        <v>0</v>
      </c>
      <c r="AR150" s="151" t="s">
        <v>163</v>
      </c>
      <c r="AT150" s="151" t="s">
        <v>236</v>
      </c>
      <c r="AU150" s="151" t="s">
        <v>84</v>
      </c>
      <c r="AY150" s="13" t="s">
        <v>193</v>
      </c>
      <c r="BE150" s="152">
        <f>IF(N150="základná",J150,0)</f>
        <v>0</v>
      </c>
      <c r="BF150" s="152">
        <f>IF(N150="znížená",J150,0)</f>
        <v>0</v>
      </c>
      <c r="BG150" s="152">
        <f>IF(N150="zákl. prenesená",J150,0)</f>
        <v>0</v>
      </c>
      <c r="BH150" s="152">
        <f>IF(N150="zníž. prenesená",J150,0)</f>
        <v>0</v>
      </c>
      <c r="BI150" s="152">
        <f>IF(N150="nulová",J150,0)</f>
        <v>0</v>
      </c>
      <c r="BJ150" s="13" t="s">
        <v>84</v>
      </c>
      <c r="BK150" s="152">
        <f>ROUND(I150*H150,2)</f>
        <v>0</v>
      </c>
      <c r="BL150" s="13" t="s">
        <v>109</v>
      </c>
      <c r="BM150" s="151" t="s">
        <v>1965</v>
      </c>
    </row>
    <row r="151" spans="2:65" s="1" customFormat="1" ht="24.25" customHeight="1">
      <c r="B151" s="138"/>
      <c r="C151" s="139" t="s">
        <v>350</v>
      </c>
      <c r="D151" s="139" t="s">
        <v>195</v>
      </c>
      <c r="E151" s="140" t="s">
        <v>1966</v>
      </c>
      <c r="F151" s="141" t="s">
        <v>1967</v>
      </c>
      <c r="G151" s="142" t="s">
        <v>319</v>
      </c>
      <c r="H151" s="143">
        <v>16.5</v>
      </c>
      <c r="I151" s="144"/>
      <c r="J151" s="145">
        <f>ROUND(I151*H151,2)</f>
        <v>0</v>
      </c>
      <c r="K151" s="146"/>
      <c r="L151" s="28"/>
      <c r="M151" s="147" t="s">
        <v>1</v>
      </c>
      <c r="N151" s="148" t="s">
        <v>38</v>
      </c>
      <c r="P151" s="149">
        <f>O151*H151</f>
        <v>0</v>
      </c>
      <c r="Q151" s="149">
        <v>6.7745999999999995E-4</v>
      </c>
      <c r="R151" s="149">
        <f>Q151*H151</f>
        <v>1.117809E-2</v>
      </c>
      <c r="S151" s="149">
        <v>0</v>
      </c>
      <c r="T151" s="150">
        <f>S151*H151</f>
        <v>0</v>
      </c>
      <c r="AR151" s="151" t="s">
        <v>109</v>
      </c>
      <c r="AT151" s="151" t="s">
        <v>195</v>
      </c>
      <c r="AU151" s="151" t="s">
        <v>84</v>
      </c>
      <c r="AY151" s="13" t="s">
        <v>193</v>
      </c>
      <c r="BE151" s="152">
        <f>IF(N151="základná",J151,0)</f>
        <v>0</v>
      </c>
      <c r="BF151" s="152">
        <f>IF(N151="znížená",J151,0)</f>
        <v>0</v>
      </c>
      <c r="BG151" s="152">
        <f>IF(N151="zákl. prenesená",J151,0)</f>
        <v>0</v>
      </c>
      <c r="BH151" s="152">
        <f>IF(N151="zníž. prenesená",J151,0)</f>
        <v>0</v>
      </c>
      <c r="BI151" s="152">
        <f>IF(N151="nulová",J151,0)</f>
        <v>0</v>
      </c>
      <c r="BJ151" s="13" t="s">
        <v>84</v>
      </c>
      <c r="BK151" s="152">
        <f>ROUND(I151*H151,2)</f>
        <v>0</v>
      </c>
      <c r="BL151" s="13" t="s">
        <v>109</v>
      </c>
      <c r="BM151" s="151" t="s">
        <v>1968</v>
      </c>
    </row>
    <row r="152" spans="2:65" s="1" customFormat="1" ht="24.25" customHeight="1">
      <c r="B152" s="138"/>
      <c r="C152" s="153" t="s">
        <v>354</v>
      </c>
      <c r="D152" s="153" t="s">
        <v>236</v>
      </c>
      <c r="E152" s="154" t="s">
        <v>1969</v>
      </c>
      <c r="F152" s="155" t="s">
        <v>1970</v>
      </c>
      <c r="G152" s="156" t="s">
        <v>319</v>
      </c>
      <c r="H152" s="157">
        <v>1</v>
      </c>
      <c r="I152" s="158"/>
      <c r="J152" s="159">
        <f>ROUND(I152*H152,2)</f>
        <v>0</v>
      </c>
      <c r="K152" s="160"/>
      <c r="L152" s="161"/>
      <c r="M152" s="162" t="s">
        <v>1</v>
      </c>
      <c r="N152" s="163" t="s">
        <v>38</v>
      </c>
      <c r="P152" s="149">
        <f>O152*H152</f>
        <v>0</v>
      </c>
      <c r="Q152" s="149">
        <v>2.15E-3</v>
      </c>
      <c r="R152" s="149">
        <f>Q152*H152</f>
        <v>2.15E-3</v>
      </c>
      <c r="S152" s="149">
        <v>0</v>
      </c>
      <c r="T152" s="150">
        <f>S152*H152</f>
        <v>0</v>
      </c>
      <c r="AR152" s="151" t="s">
        <v>163</v>
      </c>
      <c r="AT152" s="151" t="s">
        <v>236</v>
      </c>
      <c r="AU152" s="151" t="s">
        <v>84</v>
      </c>
      <c r="AY152" s="13" t="s">
        <v>193</v>
      </c>
      <c r="BE152" s="152">
        <f>IF(N152="základná",J152,0)</f>
        <v>0</v>
      </c>
      <c r="BF152" s="152">
        <f>IF(N152="znížená",J152,0)</f>
        <v>0</v>
      </c>
      <c r="BG152" s="152">
        <f>IF(N152="zákl. prenesená",J152,0)</f>
        <v>0</v>
      </c>
      <c r="BH152" s="152">
        <f>IF(N152="zníž. prenesená",J152,0)</f>
        <v>0</v>
      </c>
      <c r="BI152" s="152">
        <f>IF(N152="nulová",J152,0)</f>
        <v>0</v>
      </c>
      <c r="BJ152" s="13" t="s">
        <v>84</v>
      </c>
      <c r="BK152" s="152">
        <f>ROUND(I152*H152,2)</f>
        <v>0</v>
      </c>
      <c r="BL152" s="13" t="s">
        <v>109</v>
      </c>
      <c r="BM152" s="151" t="s">
        <v>1971</v>
      </c>
    </row>
    <row r="153" spans="2:65" s="1" customFormat="1" ht="16.5" customHeight="1">
      <c r="B153" s="138"/>
      <c r="C153" s="139" t="s">
        <v>358</v>
      </c>
      <c r="D153" s="139" t="s">
        <v>195</v>
      </c>
      <c r="E153" s="140" t="s">
        <v>1972</v>
      </c>
      <c r="F153" s="141" t="s">
        <v>1973</v>
      </c>
      <c r="G153" s="142" t="s">
        <v>257</v>
      </c>
      <c r="H153" s="143">
        <v>16.5</v>
      </c>
      <c r="I153" s="144"/>
      <c r="J153" s="145">
        <f>ROUND(I153*H153,2)</f>
        <v>0</v>
      </c>
      <c r="K153" s="146"/>
      <c r="L153" s="28"/>
      <c r="M153" s="147" t="s">
        <v>1</v>
      </c>
      <c r="N153" s="148" t="s">
        <v>38</v>
      </c>
      <c r="P153" s="149">
        <f>O153*H153</f>
        <v>0</v>
      </c>
      <c r="Q153" s="149">
        <v>0</v>
      </c>
      <c r="R153" s="149">
        <f>Q153*H153</f>
        <v>0</v>
      </c>
      <c r="S153" s="149">
        <v>0</v>
      </c>
      <c r="T153" s="150">
        <f>S153*H153</f>
        <v>0</v>
      </c>
      <c r="AR153" s="151" t="s">
        <v>109</v>
      </c>
      <c r="AT153" s="151" t="s">
        <v>195</v>
      </c>
      <c r="AU153" s="151" t="s">
        <v>84</v>
      </c>
      <c r="AY153" s="13" t="s">
        <v>193</v>
      </c>
      <c r="BE153" s="152">
        <f>IF(N153="základná",J153,0)</f>
        <v>0</v>
      </c>
      <c r="BF153" s="152">
        <f>IF(N153="znížená",J153,0)</f>
        <v>0</v>
      </c>
      <c r="BG153" s="152">
        <f>IF(N153="zákl. prenesená",J153,0)</f>
        <v>0</v>
      </c>
      <c r="BH153" s="152">
        <f>IF(N153="zníž. prenesená",J153,0)</f>
        <v>0</v>
      </c>
      <c r="BI153" s="152">
        <f>IF(N153="nulová",J153,0)</f>
        <v>0</v>
      </c>
      <c r="BJ153" s="13" t="s">
        <v>84</v>
      </c>
      <c r="BK153" s="152">
        <f>ROUND(I153*H153,2)</f>
        <v>0</v>
      </c>
      <c r="BL153" s="13" t="s">
        <v>109</v>
      </c>
      <c r="BM153" s="151" t="s">
        <v>1974</v>
      </c>
    </row>
    <row r="154" spans="2:65" s="11" customFormat="1" ht="22.75" customHeight="1">
      <c r="B154" s="126"/>
      <c r="D154" s="127" t="s">
        <v>71</v>
      </c>
      <c r="E154" s="136" t="s">
        <v>477</v>
      </c>
      <c r="F154" s="136" t="s">
        <v>478</v>
      </c>
      <c r="I154" s="129"/>
      <c r="J154" s="137">
        <f>BK154</f>
        <v>0</v>
      </c>
      <c r="L154" s="126"/>
      <c r="M154" s="131"/>
      <c r="P154" s="132">
        <f>P155</f>
        <v>0</v>
      </c>
      <c r="R154" s="132">
        <f>R155</f>
        <v>0</v>
      </c>
      <c r="T154" s="133">
        <f>T155</f>
        <v>0</v>
      </c>
      <c r="AR154" s="127" t="s">
        <v>76</v>
      </c>
      <c r="AT154" s="134" t="s">
        <v>71</v>
      </c>
      <c r="AU154" s="134" t="s">
        <v>76</v>
      </c>
      <c r="AY154" s="127" t="s">
        <v>193</v>
      </c>
      <c r="BK154" s="135">
        <f>BK155</f>
        <v>0</v>
      </c>
    </row>
    <row r="155" spans="2:65" s="1" customFormat="1" ht="33" customHeight="1">
      <c r="B155" s="138"/>
      <c r="C155" s="139" t="s">
        <v>362</v>
      </c>
      <c r="D155" s="139" t="s">
        <v>195</v>
      </c>
      <c r="E155" s="140" t="s">
        <v>1975</v>
      </c>
      <c r="F155" s="141" t="s">
        <v>1758</v>
      </c>
      <c r="G155" s="142" t="s">
        <v>296</v>
      </c>
      <c r="H155" s="143">
        <v>19.853999999999999</v>
      </c>
      <c r="I155" s="144"/>
      <c r="J155" s="145">
        <f>ROUND(I155*H155,2)</f>
        <v>0</v>
      </c>
      <c r="K155" s="146"/>
      <c r="L155" s="28"/>
      <c r="M155" s="164" t="s">
        <v>1</v>
      </c>
      <c r="N155" s="165" t="s">
        <v>38</v>
      </c>
      <c r="O155" s="166"/>
      <c r="P155" s="167">
        <f>O155*H155</f>
        <v>0</v>
      </c>
      <c r="Q155" s="167">
        <v>0</v>
      </c>
      <c r="R155" s="167">
        <f>Q155*H155</f>
        <v>0</v>
      </c>
      <c r="S155" s="167">
        <v>0</v>
      </c>
      <c r="T155" s="168">
        <f>S155*H155</f>
        <v>0</v>
      </c>
      <c r="AR155" s="151" t="s">
        <v>109</v>
      </c>
      <c r="AT155" s="151" t="s">
        <v>195</v>
      </c>
      <c r="AU155" s="151" t="s">
        <v>84</v>
      </c>
      <c r="AY155" s="13" t="s">
        <v>193</v>
      </c>
      <c r="BE155" s="152">
        <f>IF(N155="základná",J155,0)</f>
        <v>0</v>
      </c>
      <c r="BF155" s="152">
        <f>IF(N155="znížená",J155,0)</f>
        <v>0</v>
      </c>
      <c r="BG155" s="152">
        <f>IF(N155="zákl. prenesená",J155,0)</f>
        <v>0</v>
      </c>
      <c r="BH155" s="152">
        <f>IF(N155="zníž. prenesená",J155,0)</f>
        <v>0</v>
      </c>
      <c r="BI155" s="152">
        <f>IF(N155="nulová",J155,0)</f>
        <v>0</v>
      </c>
      <c r="BJ155" s="13" t="s">
        <v>84</v>
      </c>
      <c r="BK155" s="152">
        <f>ROUND(I155*H155,2)</f>
        <v>0</v>
      </c>
      <c r="BL155" s="13" t="s">
        <v>109</v>
      </c>
      <c r="BM155" s="151" t="s">
        <v>1976</v>
      </c>
    </row>
    <row r="156" spans="2:65" s="1" customFormat="1" ht="7" customHeight="1">
      <c r="B156" s="43"/>
      <c r="C156" s="44"/>
      <c r="D156" s="44"/>
      <c r="E156" s="44"/>
      <c r="F156" s="44"/>
      <c r="G156" s="44"/>
      <c r="H156" s="44"/>
      <c r="I156" s="44"/>
      <c r="J156" s="44"/>
      <c r="K156" s="44"/>
      <c r="L156" s="28"/>
    </row>
  </sheetData>
  <autoFilter ref="C121:K155" xr:uid="{00000000-0009-0000-0000-00000B000000}"/>
  <mergeCells count="9">
    <mergeCell ref="E87:H87"/>
    <mergeCell ref="E112:H112"/>
    <mergeCell ref="E114:H114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B2:BM177"/>
  <sheetViews>
    <sheetView showGridLines="0" workbookViewId="0">
      <selection activeCell="W43" sqref="W43"/>
    </sheetView>
  </sheetViews>
  <sheetFormatPr baseColWidth="10" defaultRowHeight="11"/>
  <cols>
    <col min="1" max="1" width="8.25" customWidth="1"/>
    <col min="2" max="2" width="1.25" customWidth="1"/>
    <col min="3" max="4" width="4.25" customWidth="1"/>
    <col min="5" max="5" width="17.25" customWidth="1"/>
    <col min="6" max="6" width="50.75" customWidth="1"/>
    <col min="7" max="7" width="7.5" customWidth="1"/>
    <col min="8" max="8" width="14" customWidth="1"/>
    <col min="9" max="9" width="15.75" customWidth="1"/>
    <col min="10" max="10" width="22.25" customWidth="1"/>
    <col min="11" max="11" width="22.25" hidden="1" customWidth="1"/>
    <col min="12" max="12" width="9.25" customWidth="1"/>
    <col min="13" max="13" width="10.75" hidden="1" customWidth="1"/>
    <col min="14" max="14" width="9.25" hidden="1"/>
    <col min="15" max="20" width="14.25" hidden="1" customWidth="1"/>
    <col min="21" max="21" width="16.25" hidden="1" customWidth="1"/>
    <col min="22" max="22" width="12.25" customWidth="1"/>
    <col min="23" max="23" width="16.25" customWidth="1"/>
    <col min="24" max="24" width="12.25" customWidth="1"/>
    <col min="25" max="25" width="15" customWidth="1"/>
    <col min="26" max="26" width="11" customWidth="1"/>
    <col min="27" max="27" width="15" customWidth="1"/>
    <col min="28" max="28" width="16.25" customWidth="1"/>
    <col min="29" max="29" width="11" customWidth="1"/>
    <col min="30" max="30" width="15" customWidth="1"/>
    <col min="31" max="31" width="16.25" customWidth="1"/>
    <col min="44" max="65" width="9.25" hidden="1"/>
  </cols>
  <sheetData>
    <row r="2" spans="2:46" ht="37" customHeight="1">
      <c r="L2" s="210" t="s">
        <v>5</v>
      </c>
      <c r="M2" s="211"/>
      <c r="N2" s="211"/>
      <c r="O2" s="211"/>
      <c r="P2" s="211"/>
      <c r="Q2" s="211"/>
      <c r="R2" s="211"/>
      <c r="S2" s="211"/>
      <c r="T2" s="211"/>
      <c r="U2" s="211"/>
      <c r="V2" s="211"/>
      <c r="AT2" s="13" t="s">
        <v>120</v>
      </c>
    </row>
    <row r="3" spans="2:46" ht="7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72</v>
      </c>
    </row>
    <row r="4" spans="2:46" ht="25" customHeight="1">
      <c r="B4" s="16"/>
      <c r="D4" s="17" t="s">
        <v>166</v>
      </c>
      <c r="L4" s="16"/>
      <c r="M4" s="92" t="s">
        <v>9</v>
      </c>
      <c r="AT4" s="13" t="s">
        <v>3</v>
      </c>
    </row>
    <row r="5" spans="2:46" ht="7" customHeight="1">
      <c r="B5" s="16"/>
      <c r="L5" s="16"/>
    </row>
    <row r="6" spans="2:46" ht="12" customHeight="1">
      <c r="B6" s="16"/>
      <c r="D6" s="23" t="s">
        <v>15</v>
      </c>
      <c r="L6" s="16"/>
    </row>
    <row r="7" spans="2:46" ht="16.5" customHeight="1">
      <c r="B7" s="16"/>
      <c r="E7" s="231" t="str">
        <f>'Rekapitulácia stavby'!K6</f>
        <v>Rokycany - Infraštruktúra, 100 Zásobovanie vodou</v>
      </c>
      <c r="F7" s="232"/>
      <c r="G7" s="232"/>
      <c r="H7" s="232"/>
      <c r="L7" s="16"/>
    </row>
    <row r="8" spans="2:46" ht="12" customHeight="1">
      <c r="B8" s="16"/>
      <c r="D8" s="23" t="s">
        <v>167</v>
      </c>
      <c r="L8" s="16"/>
    </row>
    <row r="9" spans="2:46" s="1" customFormat="1" ht="16.5" customHeight="1">
      <c r="B9" s="28"/>
      <c r="E9" s="231" t="s">
        <v>1977</v>
      </c>
      <c r="F9" s="230"/>
      <c r="G9" s="230"/>
      <c r="H9" s="230"/>
      <c r="L9" s="28"/>
    </row>
    <row r="10" spans="2:46" s="1" customFormat="1" ht="12" customHeight="1">
      <c r="B10" s="28"/>
      <c r="D10" s="23" t="s">
        <v>169</v>
      </c>
      <c r="L10" s="28"/>
    </row>
    <row r="11" spans="2:46" s="1" customFormat="1" ht="16.5" customHeight="1">
      <c r="B11" s="28"/>
      <c r="E11" s="187" t="s">
        <v>1978</v>
      </c>
      <c r="F11" s="230"/>
      <c r="G11" s="230"/>
      <c r="H11" s="230"/>
      <c r="L11" s="28"/>
    </row>
    <row r="12" spans="2:46" s="1" customFormat="1">
      <c r="B12" s="28"/>
      <c r="L12" s="28"/>
    </row>
    <row r="13" spans="2:46" s="1" customFormat="1" ht="12" customHeight="1">
      <c r="B13" s="28"/>
      <c r="D13" s="23" t="s">
        <v>17</v>
      </c>
      <c r="F13" s="21" t="s">
        <v>1</v>
      </c>
      <c r="I13" s="23" t="s">
        <v>18</v>
      </c>
      <c r="J13" s="21" t="s">
        <v>1</v>
      </c>
      <c r="L13" s="28"/>
    </row>
    <row r="14" spans="2:46" s="1" customFormat="1" ht="12" customHeight="1">
      <c r="B14" s="28"/>
      <c r="D14" s="23" t="s">
        <v>19</v>
      </c>
      <c r="F14" s="21" t="s">
        <v>20</v>
      </c>
      <c r="I14" s="23" t="s">
        <v>21</v>
      </c>
      <c r="J14" s="51" t="str">
        <f>'Rekapitulácia stavby'!AN8</f>
        <v>Vyplň údaj</v>
      </c>
      <c r="L14" s="28"/>
    </row>
    <row r="15" spans="2:46" s="1" customFormat="1" ht="10.75" customHeight="1">
      <c r="B15" s="28"/>
      <c r="L15" s="28"/>
    </row>
    <row r="16" spans="2:46" s="1" customFormat="1" ht="12" customHeight="1">
      <c r="B16" s="28"/>
      <c r="D16" s="23" t="s">
        <v>22</v>
      </c>
      <c r="I16" s="23" t="s">
        <v>23</v>
      </c>
      <c r="J16" s="21" t="str">
        <f>IF('Rekapitulácia stavby'!AN10="","",'Rekapitulácia stavby'!AN10)</f>
        <v/>
      </c>
      <c r="L16" s="28"/>
    </row>
    <row r="17" spans="2:12" s="1" customFormat="1" ht="18" customHeight="1">
      <c r="B17" s="28"/>
      <c r="E17" s="21" t="str">
        <f>IF('Rekapitulácia stavby'!E11="","",'Rekapitulácia stavby'!E11)</f>
        <v xml:space="preserve"> </v>
      </c>
      <c r="I17" s="23" t="s">
        <v>25</v>
      </c>
      <c r="J17" s="21" t="str">
        <f>IF('Rekapitulácia stavby'!AN11="","",'Rekapitulácia stavby'!AN11)</f>
        <v/>
      </c>
      <c r="L17" s="28"/>
    </row>
    <row r="18" spans="2:12" s="1" customFormat="1" ht="7" customHeight="1">
      <c r="B18" s="28"/>
      <c r="L18" s="28"/>
    </row>
    <row r="19" spans="2:12" s="1" customFormat="1" ht="12" customHeight="1">
      <c r="B19" s="28"/>
      <c r="D19" s="23" t="s">
        <v>26</v>
      </c>
      <c r="I19" s="23" t="s">
        <v>23</v>
      </c>
      <c r="J19" s="179" t="str">
        <f>'Rekapitulácia stavby'!AN13</f>
        <v>Vyplň údaj</v>
      </c>
      <c r="L19" s="28"/>
    </row>
    <row r="20" spans="2:12" s="1" customFormat="1" ht="18" customHeight="1">
      <c r="B20" s="28"/>
      <c r="E20" s="233" t="str">
        <f>'Rekapitulácia stavby'!E14</f>
        <v>Vyplň údaj</v>
      </c>
      <c r="F20" s="215"/>
      <c r="G20" s="215"/>
      <c r="H20" s="215"/>
      <c r="I20" s="23" t="s">
        <v>25</v>
      </c>
      <c r="J20" s="179" t="str">
        <f>'Rekapitulácia stavby'!AN14</f>
        <v>Vyplň údaj</v>
      </c>
      <c r="L20" s="28"/>
    </row>
    <row r="21" spans="2:12" s="1" customFormat="1" ht="7" customHeight="1">
      <c r="B21" s="28"/>
      <c r="L21" s="28"/>
    </row>
    <row r="22" spans="2:12" s="1" customFormat="1" ht="12" customHeight="1">
      <c r="B22" s="28"/>
      <c r="D22" s="23" t="s">
        <v>28</v>
      </c>
      <c r="I22" s="23" t="s">
        <v>23</v>
      </c>
      <c r="J22" s="21" t="str">
        <f>IF('Rekapitulácia stavby'!AN16="","",'Rekapitulácia stavby'!AN16)</f>
        <v/>
      </c>
      <c r="L22" s="28"/>
    </row>
    <row r="23" spans="2:12" s="1" customFormat="1" ht="18" customHeight="1">
      <c r="B23" s="28"/>
      <c r="E23" s="21" t="str">
        <f>IF('Rekapitulácia stavby'!E17="","",'Rekapitulácia stavby'!E17)</f>
        <v xml:space="preserve"> </v>
      </c>
      <c r="I23" s="23" t="s">
        <v>25</v>
      </c>
      <c r="J23" s="21" t="str">
        <f>IF('Rekapitulácia stavby'!AN17="","",'Rekapitulácia stavby'!AN17)</f>
        <v/>
      </c>
      <c r="L23" s="28"/>
    </row>
    <row r="24" spans="2:12" s="1" customFormat="1" ht="7" customHeight="1">
      <c r="B24" s="28"/>
      <c r="L24" s="28"/>
    </row>
    <row r="25" spans="2:12" s="1" customFormat="1" ht="12" customHeight="1">
      <c r="B25" s="28"/>
      <c r="D25" s="23" t="s">
        <v>30</v>
      </c>
      <c r="I25" s="23" t="s">
        <v>23</v>
      </c>
      <c r="J25" s="21" t="str">
        <f>IF('Rekapitulácia stavby'!AN19="","",'Rekapitulácia stavby'!AN19)</f>
        <v/>
      </c>
      <c r="L25" s="28"/>
    </row>
    <row r="26" spans="2:12" s="1" customFormat="1" ht="18" customHeight="1">
      <c r="B26" s="28"/>
      <c r="E26" s="21" t="str">
        <f>IF('Rekapitulácia stavby'!E20="","",'Rekapitulácia stavby'!E20)</f>
        <v xml:space="preserve"> </v>
      </c>
      <c r="I26" s="23" t="s">
        <v>25</v>
      </c>
      <c r="J26" s="21" t="str">
        <f>IF('Rekapitulácia stavby'!AN20="","",'Rekapitulácia stavby'!AN20)</f>
        <v/>
      </c>
      <c r="L26" s="28"/>
    </row>
    <row r="27" spans="2:12" s="1" customFormat="1" ht="7" customHeight="1">
      <c r="B27" s="28"/>
      <c r="L27" s="28"/>
    </row>
    <row r="28" spans="2:12" s="1" customFormat="1" ht="12" customHeight="1">
      <c r="B28" s="28"/>
      <c r="D28" s="23" t="s">
        <v>31</v>
      </c>
      <c r="L28" s="28"/>
    </row>
    <row r="29" spans="2:12" s="7" customFormat="1" ht="16.5" customHeight="1">
      <c r="B29" s="93"/>
      <c r="E29" s="219" t="s">
        <v>1</v>
      </c>
      <c r="F29" s="219"/>
      <c r="G29" s="219"/>
      <c r="H29" s="219"/>
      <c r="L29" s="93"/>
    </row>
    <row r="30" spans="2:12" s="1" customFormat="1" ht="7" customHeight="1">
      <c r="B30" s="28"/>
      <c r="L30" s="28"/>
    </row>
    <row r="31" spans="2:12" s="1" customFormat="1" ht="7" customHeight="1">
      <c r="B31" s="28"/>
      <c r="D31" s="52"/>
      <c r="E31" s="52"/>
      <c r="F31" s="52"/>
      <c r="G31" s="52"/>
      <c r="H31" s="52"/>
      <c r="I31" s="52"/>
      <c r="J31" s="52"/>
      <c r="K31" s="52"/>
      <c r="L31" s="28"/>
    </row>
    <row r="32" spans="2:12" s="1" customFormat="1" ht="25.5" customHeight="1">
      <c r="B32" s="28"/>
      <c r="D32" s="94" t="s">
        <v>32</v>
      </c>
      <c r="J32" s="65">
        <f>ROUND(J129, 2)</f>
        <v>0</v>
      </c>
      <c r="L32" s="28"/>
    </row>
    <row r="33" spans="2:12" s="1" customFormat="1" ht="7" customHeight="1">
      <c r="B33" s="28"/>
      <c r="D33" s="52"/>
      <c r="E33" s="52"/>
      <c r="F33" s="52"/>
      <c r="G33" s="52"/>
      <c r="H33" s="52"/>
      <c r="I33" s="52"/>
      <c r="J33" s="52"/>
      <c r="K33" s="52"/>
      <c r="L33" s="28"/>
    </row>
    <row r="34" spans="2:12" s="1" customFormat="1" ht="14.5" customHeight="1">
      <c r="B34" s="28"/>
      <c r="F34" s="31" t="s">
        <v>34</v>
      </c>
      <c r="I34" s="31" t="s">
        <v>33</v>
      </c>
      <c r="J34" s="31" t="s">
        <v>35</v>
      </c>
      <c r="L34" s="28"/>
    </row>
    <row r="35" spans="2:12" s="1" customFormat="1" ht="14.5" customHeight="1">
      <c r="B35" s="28"/>
      <c r="D35" s="54" t="s">
        <v>36</v>
      </c>
      <c r="E35" s="33" t="s">
        <v>37</v>
      </c>
      <c r="F35" s="95">
        <f>ROUND((SUM(BE129:BE176)),  2)</f>
        <v>0</v>
      </c>
      <c r="G35" s="96"/>
      <c r="H35" s="96"/>
      <c r="I35" s="97">
        <v>0.23</v>
      </c>
      <c r="J35" s="95">
        <f>ROUND(((SUM(BE129:BE176))*I35),  2)</f>
        <v>0</v>
      </c>
      <c r="L35" s="28"/>
    </row>
    <row r="36" spans="2:12" s="1" customFormat="1" ht="14.5" customHeight="1">
      <c r="B36" s="28"/>
      <c r="E36" s="33" t="s">
        <v>38</v>
      </c>
      <c r="F36" s="85">
        <f>ROUND((SUM(BF129:BF176)),  2)</f>
        <v>0</v>
      </c>
      <c r="I36" s="178">
        <v>0.23</v>
      </c>
      <c r="J36" s="85">
        <f>ROUND(((SUM(BF129:BF176))*I36),  2)</f>
        <v>0</v>
      </c>
      <c r="L36" s="28"/>
    </row>
    <row r="37" spans="2:12" s="1" customFormat="1" ht="14.5" customHeight="1">
      <c r="B37" s="28"/>
      <c r="E37" s="23" t="s">
        <v>39</v>
      </c>
      <c r="F37" s="85">
        <f>ROUND((SUM(BG129:BG176)),  2)</f>
        <v>0</v>
      </c>
      <c r="I37" s="178">
        <v>0.23</v>
      </c>
      <c r="J37" s="85">
        <f>0</f>
        <v>0</v>
      </c>
      <c r="L37" s="28"/>
    </row>
    <row r="38" spans="2:12" s="1" customFormat="1" ht="14.5" customHeight="1">
      <c r="B38" s="28"/>
      <c r="E38" s="23" t="s">
        <v>40</v>
      </c>
      <c r="F38" s="85">
        <f>ROUND((SUM(BH129:BH176)),  2)</f>
        <v>0</v>
      </c>
      <c r="I38" s="178">
        <v>0.23</v>
      </c>
      <c r="J38" s="85">
        <f>0</f>
        <v>0</v>
      </c>
      <c r="L38" s="28"/>
    </row>
    <row r="39" spans="2:12" s="1" customFormat="1" ht="14.5" customHeight="1">
      <c r="B39" s="28"/>
      <c r="E39" s="33" t="s">
        <v>41</v>
      </c>
      <c r="F39" s="95">
        <f>ROUND((SUM(BI129:BI176)),  2)</f>
        <v>0</v>
      </c>
      <c r="G39" s="96"/>
      <c r="H39" s="96"/>
      <c r="I39" s="97">
        <v>0</v>
      </c>
      <c r="J39" s="95">
        <f>0</f>
        <v>0</v>
      </c>
      <c r="L39" s="28"/>
    </row>
    <row r="40" spans="2:12" s="1" customFormat="1" ht="7" customHeight="1">
      <c r="B40" s="28"/>
      <c r="L40" s="28"/>
    </row>
    <row r="41" spans="2:12" s="1" customFormat="1" ht="25.5" customHeight="1">
      <c r="B41" s="28"/>
      <c r="C41" s="98"/>
      <c r="D41" s="99" t="s">
        <v>42</v>
      </c>
      <c r="E41" s="56"/>
      <c r="F41" s="56"/>
      <c r="G41" s="100" t="s">
        <v>43</v>
      </c>
      <c r="H41" s="101" t="s">
        <v>44</v>
      </c>
      <c r="I41" s="56"/>
      <c r="J41" s="102">
        <f>SUM(J32:J39)</f>
        <v>0</v>
      </c>
      <c r="K41" s="103"/>
      <c r="L41" s="28"/>
    </row>
    <row r="42" spans="2:12" s="1" customFormat="1" ht="14.5" customHeight="1">
      <c r="B42" s="28"/>
      <c r="L42" s="28"/>
    </row>
    <row r="43" spans="2:12" ht="14.5" customHeight="1">
      <c r="B43" s="16"/>
      <c r="L43" s="16"/>
    </row>
    <row r="44" spans="2:12" ht="14.5" customHeight="1">
      <c r="B44" s="16"/>
      <c r="L44" s="16"/>
    </row>
    <row r="45" spans="2:12" ht="14.5" customHeight="1">
      <c r="B45" s="16"/>
      <c r="L45" s="16"/>
    </row>
    <row r="46" spans="2:12" ht="14.5" customHeight="1">
      <c r="B46" s="16"/>
      <c r="L46" s="16"/>
    </row>
    <row r="47" spans="2:12" ht="14.5" customHeight="1">
      <c r="B47" s="16"/>
      <c r="L47" s="16"/>
    </row>
    <row r="48" spans="2:12" ht="14.5" customHeight="1">
      <c r="B48" s="16"/>
      <c r="L48" s="16"/>
    </row>
    <row r="49" spans="2:12" ht="14.5" customHeight="1">
      <c r="B49" s="16"/>
      <c r="L49" s="16"/>
    </row>
    <row r="50" spans="2:12" s="1" customFormat="1" ht="14.5" customHeight="1">
      <c r="B50" s="28"/>
      <c r="D50" s="40" t="s">
        <v>45</v>
      </c>
      <c r="E50" s="41"/>
      <c r="F50" s="41"/>
      <c r="G50" s="40" t="s">
        <v>46</v>
      </c>
      <c r="H50" s="41"/>
      <c r="I50" s="41"/>
      <c r="J50" s="41"/>
      <c r="K50" s="41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3">
      <c r="B61" s="28"/>
      <c r="D61" s="42" t="s">
        <v>47</v>
      </c>
      <c r="E61" s="30"/>
      <c r="F61" s="104" t="s">
        <v>48</v>
      </c>
      <c r="G61" s="42" t="s">
        <v>47</v>
      </c>
      <c r="H61" s="30"/>
      <c r="I61" s="30"/>
      <c r="J61" s="105" t="s">
        <v>48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3">
      <c r="B65" s="28"/>
      <c r="D65" s="40" t="s">
        <v>49</v>
      </c>
      <c r="E65" s="41"/>
      <c r="F65" s="41"/>
      <c r="G65" s="40" t="s">
        <v>50</v>
      </c>
      <c r="H65" s="41"/>
      <c r="I65" s="41"/>
      <c r="J65" s="41"/>
      <c r="K65" s="41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3">
      <c r="B76" s="28"/>
      <c r="D76" s="42" t="s">
        <v>47</v>
      </c>
      <c r="E76" s="30"/>
      <c r="F76" s="104" t="s">
        <v>48</v>
      </c>
      <c r="G76" s="42" t="s">
        <v>47</v>
      </c>
      <c r="H76" s="30"/>
      <c r="I76" s="30"/>
      <c r="J76" s="105" t="s">
        <v>48</v>
      </c>
      <c r="K76" s="30"/>
      <c r="L76" s="28"/>
    </row>
    <row r="77" spans="2:12" s="1" customFormat="1" ht="14.5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28"/>
    </row>
    <row r="81" spans="2:12" s="1" customFormat="1" ht="7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28"/>
    </row>
    <row r="82" spans="2:12" s="1" customFormat="1" ht="25" customHeight="1">
      <c r="B82" s="28"/>
      <c r="C82" s="17" t="s">
        <v>171</v>
      </c>
      <c r="L82" s="28"/>
    </row>
    <row r="83" spans="2:12" s="1" customFormat="1" ht="7" customHeight="1">
      <c r="B83" s="28"/>
      <c r="L83" s="28"/>
    </row>
    <row r="84" spans="2:12" s="1" customFormat="1" ht="12" customHeight="1">
      <c r="B84" s="28"/>
      <c r="C84" s="23" t="s">
        <v>15</v>
      </c>
      <c r="L84" s="28"/>
    </row>
    <row r="85" spans="2:12" s="1" customFormat="1" ht="16.5" customHeight="1">
      <c r="B85" s="28"/>
      <c r="E85" s="231" t="str">
        <f>E7</f>
        <v>Rokycany - Infraštruktúra, 100 Zásobovanie vodou</v>
      </c>
      <c r="F85" s="232"/>
      <c r="G85" s="232"/>
      <c r="H85" s="232"/>
      <c r="L85" s="28"/>
    </row>
    <row r="86" spans="2:12" ht="12" customHeight="1">
      <c r="B86" s="16"/>
      <c r="C86" s="23" t="s">
        <v>167</v>
      </c>
      <c r="L86" s="16"/>
    </row>
    <row r="87" spans="2:12" s="1" customFormat="1" ht="16.5" customHeight="1">
      <c r="B87" s="28"/>
      <c r="E87" s="231" t="s">
        <v>1977</v>
      </c>
      <c r="F87" s="230"/>
      <c r="G87" s="230"/>
      <c r="H87" s="230"/>
      <c r="L87" s="28"/>
    </row>
    <row r="88" spans="2:12" s="1" customFormat="1" ht="12" customHeight="1">
      <c r="B88" s="28"/>
      <c r="C88" s="23" t="s">
        <v>169</v>
      </c>
      <c r="L88" s="28"/>
    </row>
    <row r="89" spans="2:12" s="1" customFormat="1" ht="16.5" customHeight="1">
      <c r="B89" s="28"/>
      <c r="E89" s="187" t="str">
        <f>E11</f>
        <v>501 - Privádzacie potrubie</v>
      </c>
      <c r="F89" s="230"/>
      <c r="G89" s="230"/>
      <c r="H89" s="230"/>
      <c r="L89" s="28"/>
    </row>
    <row r="90" spans="2:12" s="1" customFormat="1" ht="7" customHeight="1">
      <c r="B90" s="28"/>
      <c r="L90" s="28"/>
    </row>
    <row r="91" spans="2:12" s="1" customFormat="1" ht="12" customHeight="1">
      <c r="B91" s="28"/>
      <c r="C91" s="23" t="s">
        <v>19</v>
      </c>
      <c r="F91" s="21" t="str">
        <f>F14</f>
        <v>Rokycany</v>
      </c>
      <c r="I91" s="23" t="s">
        <v>21</v>
      </c>
      <c r="J91" s="51" t="str">
        <f>IF(J14="","",J14)</f>
        <v>Vyplň údaj</v>
      </c>
      <c r="L91" s="28"/>
    </row>
    <row r="92" spans="2:12" s="1" customFormat="1" ht="7" customHeight="1">
      <c r="B92" s="28"/>
      <c r="L92" s="28"/>
    </row>
    <row r="93" spans="2:12" s="1" customFormat="1" ht="15.25" customHeight="1">
      <c r="B93" s="28"/>
      <c r="C93" s="23" t="s">
        <v>22</v>
      </c>
      <c r="F93" s="21" t="str">
        <f>E17</f>
        <v xml:space="preserve"> </v>
      </c>
      <c r="I93" s="23" t="s">
        <v>28</v>
      </c>
      <c r="J93" s="26" t="str">
        <f>E23</f>
        <v xml:space="preserve"> </v>
      </c>
      <c r="L93" s="28"/>
    </row>
    <row r="94" spans="2:12" s="1" customFormat="1" ht="15.25" customHeight="1">
      <c r="B94" s="28"/>
      <c r="C94" s="23" t="s">
        <v>26</v>
      </c>
      <c r="F94" s="21" t="str">
        <f>IF(E20="","",E20)</f>
        <v>Vyplň údaj</v>
      </c>
      <c r="I94" s="23" t="s">
        <v>30</v>
      </c>
      <c r="J94" s="26" t="str">
        <f>E26</f>
        <v xml:space="preserve"> </v>
      </c>
      <c r="L94" s="28"/>
    </row>
    <row r="95" spans="2:12" s="1" customFormat="1" ht="10.25" customHeight="1">
      <c r="B95" s="28"/>
      <c r="L95" s="28"/>
    </row>
    <row r="96" spans="2:12" s="1" customFormat="1" ht="29.25" customHeight="1">
      <c r="B96" s="28"/>
      <c r="C96" s="106" t="s">
        <v>172</v>
      </c>
      <c r="D96" s="98"/>
      <c r="E96" s="98"/>
      <c r="F96" s="98"/>
      <c r="G96" s="98"/>
      <c r="H96" s="98"/>
      <c r="I96" s="98"/>
      <c r="J96" s="107" t="s">
        <v>173</v>
      </c>
      <c r="K96" s="98"/>
      <c r="L96" s="28"/>
    </row>
    <row r="97" spans="2:47" s="1" customFormat="1" ht="10.25" customHeight="1">
      <c r="B97" s="28"/>
      <c r="L97" s="28"/>
    </row>
    <row r="98" spans="2:47" s="1" customFormat="1" ht="22.75" customHeight="1">
      <c r="B98" s="28"/>
      <c r="C98" s="108" t="s">
        <v>174</v>
      </c>
      <c r="J98" s="65">
        <f>J129</f>
        <v>0</v>
      </c>
      <c r="L98" s="28"/>
      <c r="AU98" s="13" t="s">
        <v>175</v>
      </c>
    </row>
    <row r="99" spans="2:47" s="8" customFormat="1" ht="25" customHeight="1">
      <c r="B99" s="109"/>
      <c r="D99" s="110" t="s">
        <v>176</v>
      </c>
      <c r="E99" s="111"/>
      <c r="F99" s="111"/>
      <c r="G99" s="111"/>
      <c r="H99" s="111"/>
      <c r="I99" s="111"/>
      <c r="J99" s="112">
        <f>J130</f>
        <v>0</v>
      </c>
      <c r="L99" s="109"/>
    </row>
    <row r="100" spans="2:47" s="9" customFormat="1" ht="20" customHeight="1">
      <c r="B100" s="113"/>
      <c r="D100" s="114" t="s">
        <v>177</v>
      </c>
      <c r="E100" s="115"/>
      <c r="F100" s="115"/>
      <c r="G100" s="115"/>
      <c r="H100" s="115"/>
      <c r="I100" s="115"/>
      <c r="J100" s="116">
        <f>J131</f>
        <v>0</v>
      </c>
      <c r="L100" s="113"/>
    </row>
    <row r="101" spans="2:47" s="9" customFormat="1" ht="20" customHeight="1">
      <c r="B101" s="113"/>
      <c r="D101" s="114" t="s">
        <v>261</v>
      </c>
      <c r="E101" s="115"/>
      <c r="F101" s="115"/>
      <c r="G101" s="115"/>
      <c r="H101" s="115"/>
      <c r="I101" s="115"/>
      <c r="J101" s="116">
        <f>J149</f>
        <v>0</v>
      </c>
      <c r="L101" s="113"/>
    </row>
    <row r="102" spans="2:47" s="9" customFormat="1" ht="20" customHeight="1">
      <c r="B102" s="113"/>
      <c r="D102" s="114" t="s">
        <v>262</v>
      </c>
      <c r="E102" s="115"/>
      <c r="F102" s="115"/>
      <c r="G102" s="115"/>
      <c r="H102" s="115"/>
      <c r="I102" s="115"/>
      <c r="J102" s="116">
        <f>J151</f>
        <v>0</v>
      </c>
      <c r="L102" s="113"/>
    </row>
    <row r="103" spans="2:47" s="9" customFormat="1" ht="20" customHeight="1">
      <c r="B103" s="113"/>
      <c r="D103" s="114" t="s">
        <v>611</v>
      </c>
      <c r="E103" s="115"/>
      <c r="F103" s="115"/>
      <c r="G103" s="115"/>
      <c r="H103" s="115"/>
      <c r="I103" s="115"/>
      <c r="J103" s="116">
        <f>J154</f>
        <v>0</v>
      </c>
      <c r="L103" s="113"/>
    </row>
    <row r="104" spans="2:47" s="9" customFormat="1" ht="20" customHeight="1">
      <c r="B104" s="113"/>
      <c r="D104" s="114" t="s">
        <v>265</v>
      </c>
      <c r="E104" s="115"/>
      <c r="F104" s="115"/>
      <c r="G104" s="115"/>
      <c r="H104" s="115"/>
      <c r="I104" s="115"/>
      <c r="J104" s="116">
        <f>J163</f>
        <v>0</v>
      </c>
      <c r="L104" s="113"/>
    </row>
    <row r="105" spans="2:47" s="8" customFormat="1" ht="25" customHeight="1">
      <c r="B105" s="109"/>
      <c r="D105" s="110" t="s">
        <v>959</v>
      </c>
      <c r="E105" s="111"/>
      <c r="F105" s="111"/>
      <c r="G105" s="111"/>
      <c r="H105" s="111"/>
      <c r="I105" s="111"/>
      <c r="J105" s="112">
        <f>J165</f>
        <v>0</v>
      </c>
      <c r="L105" s="109"/>
    </row>
    <row r="106" spans="2:47" s="9" customFormat="1" ht="20" customHeight="1">
      <c r="B106" s="113"/>
      <c r="D106" s="114" t="s">
        <v>1163</v>
      </c>
      <c r="E106" s="115"/>
      <c r="F106" s="115"/>
      <c r="G106" s="115"/>
      <c r="H106" s="115"/>
      <c r="I106" s="115"/>
      <c r="J106" s="116">
        <f>J166</f>
        <v>0</v>
      </c>
      <c r="L106" s="113"/>
    </row>
    <row r="107" spans="2:47" s="9" customFormat="1" ht="20" customHeight="1">
      <c r="B107" s="113"/>
      <c r="D107" s="114" t="s">
        <v>960</v>
      </c>
      <c r="E107" s="115"/>
      <c r="F107" s="115"/>
      <c r="G107" s="115"/>
      <c r="H107" s="115"/>
      <c r="I107" s="115"/>
      <c r="J107" s="116">
        <f>J168</f>
        <v>0</v>
      </c>
      <c r="L107" s="113"/>
    </row>
    <row r="108" spans="2:47" s="1" customFormat="1" ht="21.75" customHeight="1">
      <c r="B108" s="28"/>
      <c r="L108" s="28"/>
    </row>
    <row r="109" spans="2:47" s="1" customFormat="1" ht="7" customHeight="1">
      <c r="B109" s="43"/>
      <c r="C109" s="44"/>
      <c r="D109" s="44"/>
      <c r="E109" s="44"/>
      <c r="F109" s="44"/>
      <c r="G109" s="44"/>
      <c r="H109" s="44"/>
      <c r="I109" s="44"/>
      <c r="J109" s="44"/>
      <c r="K109" s="44"/>
      <c r="L109" s="28"/>
    </row>
    <row r="113" spans="2:20" s="1" customFormat="1" ht="7" customHeight="1">
      <c r="B113" s="45"/>
      <c r="C113" s="46"/>
      <c r="D113" s="46"/>
      <c r="E113" s="46"/>
      <c r="F113" s="46"/>
      <c r="G113" s="46"/>
      <c r="H113" s="46"/>
      <c r="I113" s="46"/>
      <c r="J113" s="46"/>
      <c r="K113" s="46"/>
      <c r="L113" s="28"/>
    </row>
    <row r="114" spans="2:20" s="1" customFormat="1" ht="25" customHeight="1">
      <c r="B114" s="28"/>
      <c r="C114" s="17" t="s">
        <v>179</v>
      </c>
      <c r="L114" s="28"/>
    </row>
    <row r="115" spans="2:20" s="1" customFormat="1" ht="7" customHeight="1">
      <c r="B115" s="28"/>
      <c r="L115" s="28"/>
    </row>
    <row r="116" spans="2:20" s="1" customFormat="1" ht="12" customHeight="1">
      <c r="B116" s="28"/>
      <c r="C116" s="23" t="s">
        <v>15</v>
      </c>
      <c r="L116" s="28"/>
    </row>
    <row r="117" spans="2:20" s="1" customFormat="1" ht="16.5" customHeight="1">
      <c r="B117" s="28"/>
      <c r="E117" s="231" t="str">
        <f>E7</f>
        <v>Rokycany - Infraštruktúra, 100 Zásobovanie vodou</v>
      </c>
      <c r="F117" s="232"/>
      <c r="G117" s="232"/>
      <c r="H117" s="232"/>
      <c r="L117" s="28"/>
    </row>
    <row r="118" spans="2:20" ht="12" customHeight="1">
      <c r="B118" s="16"/>
      <c r="C118" s="23" t="s">
        <v>167</v>
      </c>
      <c r="L118" s="16"/>
    </row>
    <row r="119" spans="2:20" s="1" customFormat="1" ht="16.5" customHeight="1">
      <c r="B119" s="28"/>
      <c r="E119" s="231" t="s">
        <v>1977</v>
      </c>
      <c r="F119" s="230"/>
      <c r="G119" s="230"/>
      <c r="H119" s="230"/>
      <c r="L119" s="28"/>
    </row>
    <row r="120" spans="2:20" s="1" customFormat="1" ht="12" customHeight="1">
      <c r="B120" s="28"/>
      <c r="C120" s="23" t="s">
        <v>169</v>
      </c>
      <c r="L120" s="28"/>
    </row>
    <row r="121" spans="2:20" s="1" customFormat="1" ht="16.5" customHeight="1">
      <c r="B121" s="28"/>
      <c r="E121" s="187" t="str">
        <f>E11</f>
        <v>501 - Privádzacie potrubie</v>
      </c>
      <c r="F121" s="230"/>
      <c r="G121" s="230"/>
      <c r="H121" s="230"/>
      <c r="L121" s="28"/>
    </row>
    <row r="122" spans="2:20" s="1" customFormat="1" ht="7" customHeight="1">
      <c r="B122" s="28"/>
      <c r="L122" s="28"/>
    </row>
    <row r="123" spans="2:20" s="1" customFormat="1" ht="12" customHeight="1">
      <c r="B123" s="28"/>
      <c r="C123" s="23" t="s">
        <v>19</v>
      </c>
      <c r="F123" s="21" t="str">
        <f>F14</f>
        <v>Rokycany</v>
      </c>
      <c r="I123" s="23" t="s">
        <v>21</v>
      </c>
      <c r="J123" s="51" t="str">
        <f>IF(J14="","",J14)</f>
        <v>Vyplň údaj</v>
      </c>
      <c r="L123" s="28"/>
    </row>
    <row r="124" spans="2:20" s="1" customFormat="1" ht="7" customHeight="1">
      <c r="B124" s="28"/>
      <c r="L124" s="28"/>
    </row>
    <row r="125" spans="2:20" s="1" customFormat="1" ht="15.25" customHeight="1">
      <c r="B125" s="28"/>
      <c r="C125" s="23" t="s">
        <v>22</v>
      </c>
      <c r="F125" s="21" t="str">
        <f>E17</f>
        <v xml:space="preserve"> </v>
      </c>
      <c r="I125" s="23" t="s">
        <v>28</v>
      </c>
      <c r="J125" s="26" t="str">
        <f>E23</f>
        <v xml:space="preserve"> </v>
      </c>
      <c r="L125" s="28"/>
    </row>
    <row r="126" spans="2:20" s="1" customFormat="1" ht="15.25" customHeight="1">
      <c r="B126" s="28"/>
      <c r="C126" s="23" t="s">
        <v>26</v>
      </c>
      <c r="F126" s="21" t="str">
        <f>IF(E20="","",E20)</f>
        <v>Vyplň údaj</v>
      </c>
      <c r="I126" s="23" t="s">
        <v>30</v>
      </c>
      <c r="J126" s="26" t="str">
        <f>E26</f>
        <v xml:space="preserve"> </v>
      </c>
      <c r="L126" s="28"/>
    </row>
    <row r="127" spans="2:20" s="1" customFormat="1" ht="10.25" customHeight="1">
      <c r="B127" s="28"/>
      <c r="L127" s="28"/>
    </row>
    <row r="128" spans="2:20" s="10" customFormat="1" ht="29.25" customHeight="1">
      <c r="B128" s="117"/>
      <c r="C128" s="118" t="s">
        <v>180</v>
      </c>
      <c r="D128" s="119" t="s">
        <v>57</v>
      </c>
      <c r="E128" s="119" t="s">
        <v>53</v>
      </c>
      <c r="F128" s="119" t="s">
        <v>54</v>
      </c>
      <c r="G128" s="119" t="s">
        <v>181</v>
      </c>
      <c r="H128" s="119" t="s">
        <v>182</v>
      </c>
      <c r="I128" s="119" t="s">
        <v>183</v>
      </c>
      <c r="J128" s="120" t="s">
        <v>173</v>
      </c>
      <c r="K128" s="121" t="s">
        <v>184</v>
      </c>
      <c r="L128" s="117"/>
      <c r="M128" s="58" t="s">
        <v>1</v>
      </c>
      <c r="N128" s="59" t="s">
        <v>36</v>
      </c>
      <c r="O128" s="59" t="s">
        <v>185</v>
      </c>
      <c r="P128" s="59" t="s">
        <v>186</v>
      </c>
      <c r="Q128" s="59" t="s">
        <v>187</v>
      </c>
      <c r="R128" s="59" t="s">
        <v>188</v>
      </c>
      <c r="S128" s="59" t="s">
        <v>189</v>
      </c>
      <c r="T128" s="60" t="s">
        <v>190</v>
      </c>
    </row>
    <row r="129" spans="2:65" s="1" customFormat="1" ht="22.75" customHeight="1">
      <c r="B129" s="28"/>
      <c r="C129" s="63" t="s">
        <v>174</v>
      </c>
      <c r="J129" s="122">
        <f>BK129</f>
        <v>0</v>
      </c>
      <c r="L129" s="28"/>
      <c r="M129" s="61"/>
      <c r="N129" s="52"/>
      <c r="O129" s="52"/>
      <c r="P129" s="123">
        <f>P130+P165</f>
        <v>0</v>
      </c>
      <c r="Q129" s="52"/>
      <c r="R129" s="123">
        <f>R130+R165</f>
        <v>246.47736709483993</v>
      </c>
      <c r="S129" s="52"/>
      <c r="T129" s="124">
        <f>T130+T165</f>
        <v>7.3439999999999994</v>
      </c>
      <c r="AT129" s="13" t="s">
        <v>71</v>
      </c>
      <c r="AU129" s="13" t="s">
        <v>175</v>
      </c>
      <c r="BK129" s="125">
        <f>BK130+BK165</f>
        <v>0</v>
      </c>
    </row>
    <row r="130" spans="2:65" s="11" customFormat="1" ht="26" customHeight="1">
      <c r="B130" s="126"/>
      <c r="D130" s="127" t="s">
        <v>71</v>
      </c>
      <c r="E130" s="128" t="s">
        <v>191</v>
      </c>
      <c r="F130" s="128" t="s">
        <v>192</v>
      </c>
      <c r="I130" s="129"/>
      <c r="J130" s="130">
        <f>BK130</f>
        <v>0</v>
      </c>
      <c r="L130" s="126"/>
      <c r="M130" s="131"/>
      <c r="P130" s="132">
        <f>P131+P149+P151+P154+P163</f>
        <v>0</v>
      </c>
      <c r="R130" s="132">
        <f>R131+R149+R151+R154+R163</f>
        <v>246.40315709483994</v>
      </c>
      <c r="T130" s="133">
        <f>T131+T149+T151+T154+T163</f>
        <v>7.3439999999999994</v>
      </c>
      <c r="AR130" s="127" t="s">
        <v>76</v>
      </c>
      <c r="AT130" s="134" t="s">
        <v>71</v>
      </c>
      <c r="AU130" s="134" t="s">
        <v>72</v>
      </c>
      <c r="AY130" s="127" t="s">
        <v>193</v>
      </c>
      <c r="BK130" s="135">
        <f>BK131+BK149+BK151+BK154+BK163</f>
        <v>0</v>
      </c>
    </row>
    <row r="131" spans="2:65" s="11" customFormat="1" ht="22.75" customHeight="1">
      <c r="B131" s="126"/>
      <c r="D131" s="127" t="s">
        <v>71</v>
      </c>
      <c r="E131" s="136" t="s">
        <v>76</v>
      </c>
      <c r="F131" s="136" t="s">
        <v>194</v>
      </c>
      <c r="I131" s="129"/>
      <c r="J131" s="137">
        <f>BK131</f>
        <v>0</v>
      </c>
      <c r="L131" s="126"/>
      <c r="M131" s="131"/>
      <c r="P131" s="132">
        <f>SUM(P132:P148)</f>
        <v>0</v>
      </c>
      <c r="R131" s="132">
        <f>SUM(R132:R148)</f>
        <v>185.68754685483998</v>
      </c>
      <c r="T131" s="133">
        <f>SUM(T132:T148)</f>
        <v>7.3439999999999994</v>
      </c>
      <c r="AR131" s="127" t="s">
        <v>76</v>
      </c>
      <c r="AT131" s="134" t="s">
        <v>71</v>
      </c>
      <c r="AU131" s="134" t="s">
        <v>76</v>
      </c>
      <c r="AY131" s="127" t="s">
        <v>193</v>
      </c>
      <c r="BK131" s="135">
        <f>SUM(BK132:BK148)</f>
        <v>0</v>
      </c>
    </row>
    <row r="132" spans="2:65" s="1" customFormat="1" ht="37.75" customHeight="1">
      <c r="B132" s="138"/>
      <c r="C132" s="139" t="s">
        <v>76</v>
      </c>
      <c r="D132" s="139" t="s">
        <v>195</v>
      </c>
      <c r="E132" s="140" t="s">
        <v>1517</v>
      </c>
      <c r="F132" s="141" t="s">
        <v>1518</v>
      </c>
      <c r="G132" s="142" t="s">
        <v>234</v>
      </c>
      <c r="H132" s="143">
        <v>18</v>
      </c>
      <c r="I132" s="144"/>
      <c r="J132" s="145">
        <f t="shared" ref="J132:J148" si="0">ROUND(I132*H132,2)</f>
        <v>0</v>
      </c>
      <c r="K132" s="146"/>
      <c r="L132" s="28"/>
      <c r="M132" s="147" t="s">
        <v>1</v>
      </c>
      <c r="N132" s="148" t="s">
        <v>38</v>
      </c>
      <c r="P132" s="149">
        <f t="shared" ref="P132:P148" si="1">O132*H132</f>
        <v>0</v>
      </c>
      <c r="Q132" s="149">
        <v>0</v>
      </c>
      <c r="R132" s="149">
        <f t="shared" ref="R132:R148" si="2">Q132*H132</f>
        <v>0</v>
      </c>
      <c r="S132" s="149">
        <v>0.40799999999999997</v>
      </c>
      <c r="T132" s="150">
        <f t="shared" ref="T132:T148" si="3">S132*H132</f>
        <v>7.3439999999999994</v>
      </c>
      <c r="AR132" s="151" t="s">
        <v>109</v>
      </c>
      <c r="AT132" s="151" t="s">
        <v>195</v>
      </c>
      <c r="AU132" s="151" t="s">
        <v>84</v>
      </c>
      <c r="AY132" s="13" t="s">
        <v>193</v>
      </c>
      <c r="BE132" s="152">
        <f t="shared" ref="BE132:BE148" si="4">IF(N132="základná",J132,0)</f>
        <v>0</v>
      </c>
      <c r="BF132" s="152">
        <f t="shared" ref="BF132:BF148" si="5">IF(N132="znížená",J132,0)</f>
        <v>0</v>
      </c>
      <c r="BG132" s="152">
        <f t="shared" ref="BG132:BG148" si="6">IF(N132="zákl. prenesená",J132,0)</f>
        <v>0</v>
      </c>
      <c r="BH132" s="152">
        <f t="shared" ref="BH132:BH148" si="7">IF(N132="zníž. prenesená",J132,0)</f>
        <v>0</v>
      </c>
      <c r="BI132" s="152">
        <f t="shared" ref="BI132:BI148" si="8">IF(N132="nulová",J132,0)</f>
        <v>0</v>
      </c>
      <c r="BJ132" s="13" t="s">
        <v>84</v>
      </c>
      <c r="BK132" s="152">
        <f t="shared" ref="BK132:BK148" si="9">ROUND(I132*H132,2)</f>
        <v>0</v>
      </c>
      <c r="BL132" s="13" t="s">
        <v>109</v>
      </c>
      <c r="BM132" s="151" t="s">
        <v>1979</v>
      </c>
    </row>
    <row r="133" spans="2:65" s="1" customFormat="1" ht="24.25" customHeight="1">
      <c r="B133" s="138"/>
      <c r="C133" s="139" t="s">
        <v>84</v>
      </c>
      <c r="D133" s="139" t="s">
        <v>195</v>
      </c>
      <c r="E133" s="140" t="s">
        <v>1520</v>
      </c>
      <c r="F133" s="141" t="s">
        <v>1521</v>
      </c>
      <c r="G133" s="142" t="s">
        <v>257</v>
      </c>
      <c r="H133" s="143">
        <v>15</v>
      </c>
      <c r="I133" s="144"/>
      <c r="J133" s="145">
        <f t="shared" si="0"/>
        <v>0</v>
      </c>
      <c r="K133" s="146"/>
      <c r="L133" s="28"/>
      <c r="M133" s="147" t="s">
        <v>1</v>
      </c>
      <c r="N133" s="148" t="s">
        <v>38</v>
      </c>
      <c r="P133" s="149">
        <f t="shared" si="1"/>
        <v>0</v>
      </c>
      <c r="Q133" s="149">
        <v>7.2892399999999998E-3</v>
      </c>
      <c r="R133" s="149">
        <f t="shared" si="2"/>
        <v>0.10933859999999999</v>
      </c>
      <c r="S133" s="149">
        <v>0</v>
      </c>
      <c r="T133" s="150">
        <f t="shared" si="3"/>
        <v>0</v>
      </c>
      <c r="AR133" s="151" t="s">
        <v>109</v>
      </c>
      <c r="AT133" s="151" t="s">
        <v>195</v>
      </c>
      <c r="AU133" s="151" t="s">
        <v>84</v>
      </c>
      <c r="AY133" s="13" t="s">
        <v>193</v>
      </c>
      <c r="BE133" s="152">
        <f t="shared" si="4"/>
        <v>0</v>
      </c>
      <c r="BF133" s="152">
        <f t="shared" si="5"/>
        <v>0</v>
      </c>
      <c r="BG133" s="152">
        <f t="shared" si="6"/>
        <v>0</v>
      </c>
      <c r="BH133" s="152">
        <f t="shared" si="7"/>
        <v>0</v>
      </c>
      <c r="BI133" s="152">
        <f t="shared" si="8"/>
        <v>0</v>
      </c>
      <c r="BJ133" s="13" t="s">
        <v>84</v>
      </c>
      <c r="BK133" s="152">
        <f t="shared" si="9"/>
        <v>0</v>
      </c>
      <c r="BL133" s="13" t="s">
        <v>109</v>
      </c>
      <c r="BM133" s="151" t="s">
        <v>1980</v>
      </c>
    </row>
    <row r="134" spans="2:65" s="1" customFormat="1" ht="33" customHeight="1">
      <c r="B134" s="138"/>
      <c r="C134" s="139" t="s">
        <v>106</v>
      </c>
      <c r="D134" s="139" t="s">
        <v>195</v>
      </c>
      <c r="E134" s="140" t="s">
        <v>1523</v>
      </c>
      <c r="F134" s="141" t="s">
        <v>1524</v>
      </c>
      <c r="G134" s="142" t="s">
        <v>1419</v>
      </c>
      <c r="H134" s="143">
        <v>50</v>
      </c>
      <c r="I134" s="144"/>
      <c r="J134" s="145">
        <f t="shared" si="0"/>
        <v>0</v>
      </c>
      <c r="K134" s="146"/>
      <c r="L134" s="28"/>
      <c r="M134" s="147" t="s">
        <v>1</v>
      </c>
      <c r="N134" s="148" t="s">
        <v>38</v>
      </c>
      <c r="P134" s="149">
        <f t="shared" si="1"/>
        <v>0</v>
      </c>
      <c r="Q134" s="149">
        <v>0</v>
      </c>
      <c r="R134" s="149">
        <f t="shared" si="2"/>
        <v>0</v>
      </c>
      <c r="S134" s="149">
        <v>0</v>
      </c>
      <c r="T134" s="150">
        <f t="shared" si="3"/>
        <v>0</v>
      </c>
      <c r="AR134" s="151" t="s">
        <v>109</v>
      </c>
      <c r="AT134" s="151" t="s">
        <v>195</v>
      </c>
      <c r="AU134" s="151" t="s">
        <v>84</v>
      </c>
      <c r="AY134" s="13" t="s">
        <v>193</v>
      </c>
      <c r="BE134" s="152">
        <f t="shared" si="4"/>
        <v>0</v>
      </c>
      <c r="BF134" s="152">
        <f t="shared" si="5"/>
        <v>0</v>
      </c>
      <c r="BG134" s="152">
        <f t="shared" si="6"/>
        <v>0</v>
      </c>
      <c r="BH134" s="152">
        <f t="shared" si="7"/>
        <v>0</v>
      </c>
      <c r="BI134" s="152">
        <f t="shared" si="8"/>
        <v>0</v>
      </c>
      <c r="BJ134" s="13" t="s">
        <v>84</v>
      </c>
      <c r="BK134" s="152">
        <f t="shared" si="9"/>
        <v>0</v>
      </c>
      <c r="BL134" s="13" t="s">
        <v>109</v>
      </c>
      <c r="BM134" s="151" t="s">
        <v>1981</v>
      </c>
    </row>
    <row r="135" spans="2:65" s="1" customFormat="1" ht="24.25" customHeight="1">
      <c r="B135" s="138"/>
      <c r="C135" s="139" t="s">
        <v>109</v>
      </c>
      <c r="D135" s="139" t="s">
        <v>195</v>
      </c>
      <c r="E135" s="140" t="s">
        <v>1982</v>
      </c>
      <c r="F135" s="141" t="s">
        <v>1983</v>
      </c>
      <c r="G135" s="142" t="s">
        <v>198</v>
      </c>
      <c r="H135" s="143">
        <v>320.39699999999999</v>
      </c>
      <c r="I135" s="144"/>
      <c r="J135" s="145">
        <f t="shared" si="0"/>
        <v>0</v>
      </c>
      <c r="K135" s="146"/>
      <c r="L135" s="28"/>
      <c r="M135" s="147" t="s">
        <v>1</v>
      </c>
      <c r="N135" s="148" t="s">
        <v>38</v>
      </c>
      <c r="P135" s="149">
        <f t="shared" si="1"/>
        <v>0</v>
      </c>
      <c r="Q135" s="149">
        <v>0</v>
      </c>
      <c r="R135" s="149">
        <f t="shared" si="2"/>
        <v>0</v>
      </c>
      <c r="S135" s="149">
        <v>0</v>
      </c>
      <c r="T135" s="150">
        <f t="shared" si="3"/>
        <v>0</v>
      </c>
      <c r="AR135" s="151" t="s">
        <v>109</v>
      </c>
      <c r="AT135" s="151" t="s">
        <v>195</v>
      </c>
      <c r="AU135" s="151" t="s">
        <v>84</v>
      </c>
      <c r="AY135" s="13" t="s">
        <v>193</v>
      </c>
      <c r="BE135" s="152">
        <f t="shared" si="4"/>
        <v>0</v>
      </c>
      <c r="BF135" s="152">
        <f t="shared" si="5"/>
        <v>0</v>
      </c>
      <c r="BG135" s="152">
        <f t="shared" si="6"/>
        <v>0</v>
      </c>
      <c r="BH135" s="152">
        <f t="shared" si="7"/>
        <v>0</v>
      </c>
      <c r="BI135" s="152">
        <f t="shared" si="8"/>
        <v>0</v>
      </c>
      <c r="BJ135" s="13" t="s">
        <v>84</v>
      </c>
      <c r="BK135" s="152">
        <f t="shared" si="9"/>
        <v>0</v>
      </c>
      <c r="BL135" s="13" t="s">
        <v>109</v>
      </c>
      <c r="BM135" s="151" t="s">
        <v>1984</v>
      </c>
    </row>
    <row r="136" spans="2:65" s="1" customFormat="1" ht="37.75" customHeight="1">
      <c r="B136" s="138"/>
      <c r="C136" s="139" t="s">
        <v>112</v>
      </c>
      <c r="D136" s="139" t="s">
        <v>195</v>
      </c>
      <c r="E136" s="140" t="s">
        <v>1985</v>
      </c>
      <c r="F136" s="141" t="s">
        <v>1920</v>
      </c>
      <c r="G136" s="142" t="s">
        <v>198</v>
      </c>
      <c r="H136" s="143">
        <v>320.39699999999999</v>
      </c>
      <c r="I136" s="144"/>
      <c r="J136" s="145">
        <f t="shared" si="0"/>
        <v>0</v>
      </c>
      <c r="K136" s="146"/>
      <c r="L136" s="28"/>
      <c r="M136" s="147" t="s">
        <v>1</v>
      </c>
      <c r="N136" s="148" t="s">
        <v>38</v>
      </c>
      <c r="P136" s="149">
        <f t="shared" si="1"/>
        <v>0</v>
      </c>
      <c r="Q136" s="149">
        <v>0</v>
      </c>
      <c r="R136" s="149">
        <f t="shared" si="2"/>
        <v>0</v>
      </c>
      <c r="S136" s="149">
        <v>0</v>
      </c>
      <c r="T136" s="150">
        <f t="shared" si="3"/>
        <v>0</v>
      </c>
      <c r="AR136" s="151" t="s">
        <v>109</v>
      </c>
      <c r="AT136" s="151" t="s">
        <v>195</v>
      </c>
      <c r="AU136" s="151" t="s">
        <v>84</v>
      </c>
      <c r="AY136" s="13" t="s">
        <v>193</v>
      </c>
      <c r="BE136" s="152">
        <f t="shared" si="4"/>
        <v>0</v>
      </c>
      <c r="BF136" s="152">
        <f t="shared" si="5"/>
        <v>0</v>
      </c>
      <c r="BG136" s="152">
        <f t="shared" si="6"/>
        <v>0</v>
      </c>
      <c r="BH136" s="152">
        <f t="shared" si="7"/>
        <v>0</v>
      </c>
      <c r="BI136" s="152">
        <f t="shared" si="8"/>
        <v>0</v>
      </c>
      <c r="BJ136" s="13" t="s">
        <v>84</v>
      </c>
      <c r="BK136" s="152">
        <f t="shared" si="9"/>
        <v>0</v>
      </c>
      <c r="BL136" s="13" t="s">
        <v>109</v>
      </c>
      <c r="BM136" s="151" t="s">
        <v>1986</v>
      </c>
    </row>
    <row r="137" spans="2:65" s="1" customFormat="1" ht="24.25" customHeight="1">
      <c r="B137" s="138"/>
      <c r="C137" s="139" t="s">
        <v>115</v>
      </c>
      <c r="D137" s="139" t="s">
        <v>195</v>
      </c>
      <c r="E137" s="140" t="s">
        <v>1987</v>
      </c>
      <c r="F137" s="141" t="s">
        <v>1988</v>
      </c>
      <c r="G137" s="142" t="s">
        <v>198</v>
      </c>
      <c r="H137" s="143">
        <v>87.78</v>
      </c>
      <c r="I137" s="144"/>
      <c r="J137" s="145">
        <f t="shared" si="0"/>
        <v>0</v>
      </c>
      <c r="K137" s="146"/>
      <c r="L137" s="28"/>
      <c r="M137" s="147" t="s">
        <v>1</v>
      </c>
      <c r="N137" s="148" t="s">
        <v>38</v>
      </c>
      <c r="P137" s="149">
        <f t="shared" si="1"/>
        <v>0</v>
      </c>
      <c r="Q137" s="149">
        <v>0</v>
      </c>
      <c r="R137" s="149">
        <f t="shared" si="2"/>
        <v>0</v>
      </c>
      <c r="S137" s="149">
        <v>0</v>
      </c>
      <c r="T137" s="150">
        <f t="shared" si="3"/>
        <v>0</v>
      </c>
      <c r="AR137" s="151" t="s">
        <v>109</v>
      </c>
      <c r="AT137" s="151" t="s">
        <v>195</v>
      </c>
      <c r="AU137" s="151" t="s">
        <v>84</v>
      </c>
      <c r="AY137" s="13" t="s">
        <v>193</v>
      </c>
      <c r="BE137" s="152">
        <f t="shared" si="4"/>
        <v>0</v>
      </c>
      <c r="BF137" s="152">
        <f t="shared" si="5"/>
        <v>0</v>
      </c>
      <c r="BG137" s="152">
        <f t="shared" si="6"/>
        <v>0</v>
      </c>
      <c r="BH137" s="152">
        <f t="shared" si="7"/>
        <v>0</v>
      </c>
      <c r="BI137" s="152">
        <f t="shared" si="8"/>
        <v>0</v>
      </c>
      <c r="BJ137" s="13" t="s">
        <v>84</v>
      </c>
      <c r="BK137" s="152">
        <f t="shared" si="9"/>
        <v>0</v>
      </c>
      <c r="BL137" s="13" t="s">
        <v>109</v>
      </c>
      <c r="BM137" s="151" t="s">
        <v>1989</v>
      </c>
    </row>
    <row r="138" spans="2:65" s="1" customFormat="1" ht="37.75" customHeight="1">
      <c r="B138" s="138"/>
      <c r="C138" s="139" t="s">
        <v>160</v>
      </c>
      <c r="D138" s="139" t="s">
        <v>195</v>
      </c>
      <c r="E138" s="140" t="s">
        <v>1925</v>
      </c>
      <c r="F138" s="141" t="s">
        <v>1926</v>
      </c>
      <c r="G138" s="142" t="s">
        <v>198</v>
      </c>
      <c r="H138" s="143">
        <v>87.78</v>
      </c>
      <c r="I138" s="144"/>
      <c r="J138" s="145">
        <f t="shared" si="0"/>
        <v>0</v>
      </c>
      <c r="K138" s="146"/>
      <c r="L138" s="28"/>
      <c r="M138" s="147" t="s">
        <v>1</v>
      </c>
      <c r="N138" s="148" t="s">
        <v>38</v>
      </c>
      <c r="P138" s="149">
        <f t="shared" si="1"/>
        <v>0</v>
      </c>
      <c r="Q138" s="149">
        <v>0</v>
      </c>
      <c r="R138" s="149">
        <f t="shared" si="2"/>
        <v>0</v>
      </c>
      <c r="S138" s="149">
        <v>0</v>
      </c>
      <c r="T138" s="150">
        <f t="shared" si="3"/>
        <v>0</v>
      </c>
      <c r="AR138" s="151" t="s">
        <v>109</v>
      </c>
      <c r="AT138" s="151" t="s">
        <v>195</v>
      </c>
      <c r="AU138" s="151" t="s">
        <v>84</v>
      </c>
      <c r="AY138" s="13" t="s">
        <v>193</v>
      </c>
      <c r="BE138" s="152">
        <f t="shared" si="4"/>
        <v>0</v>
      </c>
      <c r="BF138" s="152">
        <f t="shared" si="5"/>
        <v>0</v>
      </c>
      <c r="BG138" s="152">
        <f t="shared" si="6"/>
        <v>0</v>
      </c>
      <c r="BH138" s="152">
        <f t="shared" si="7"/>
        <v>0</v>
      </c>
      <c r="BI138" s="152">
        <f t="shared" si="8"/>
        <v>0</v>
      </c>
      <c r="BJ138" s="13" t="s">
        <v>84</v>
      </c>
      <c r="BK138" s="152">
        <f t="shared" si="9"/>
        <v>0</v>
      </c>
      <c r="BL138" s="13" t="s">
        <v>109</v>
      </c>
      <c r="BM138" s="151" t="s">
        <v>1990</v>
      </c>
    </row>
    <row r="139" spans="2:65" s="1" customFormat="1" ht="24.25" customHeight="1">
      <c r="B139" s="138"/>
      <c r="C139" s="139" t="s">
        <v>163</v>
      </c>
      <c r="D139" s="139" t="s">
        <v>195</v>
      </c>
      <c r="E139" s="140" t="s">
        <v>1991</v>
      </c>
      <c r="F139" s="141" t="s">
        <v>1929</v>
      </c>
      <c r="G139" s="142" t="s">
        <v>198</v>
      </c>
      <c r="H139" s="143">
        <v>30.722999999999999</v>
      </c>
      <c r="I139" s="144"/>
      <c r="J139" s="145">
        <f t="shared" si="0"/>
        <v>0</v>
      </c>
      <c r="K139" s="146"/>
      <c r="L139" s="28"/>
      <c r="M139" s="147" t="s">
        <v>1</v>
      </c>
      <c r="N139" s="148" t="s">
        <v>38</v>
      </c>
      <c r="P139" s="149">
        <f t="shared" si="1"/>
        <v>0</v>
      </c>
      <c r="Q139" s="149">
        <v>1.043908E-2</v>
      </c>
      <c r="R139" s="149">
        <f t="shared" si="2"/>
        <v>0.32071985483999998</v>
      </c>
      <c r="S139" s="149">
        <v>0</v>
      </c>
      <c r="T139" s="150">
        <f t="shared" si="3"/>
        <v>0</v>
      </c>
      <c r="AR139" s="151" t="s">
        <v>109</v>
      </c>
      <c r="AT139" s="151" t="s">
        <v>195</v>
      </c>
      <c r="AU139" s="151" t="s">
        <v>84</v>
      </c>
      <c r="AY139" s="13" t="s">
        <v>193</v>
      </c>
      <c r="BE139" s="152">
        <f t="shared" si="4"/>
        <v>0</v>
      </c>
      <c r="BF139" s="152">
        <f t="shared" si="5"/>
        <v>0</v>
      </c>
      <c r="BG139" s="152">
        <f t="shared" si="6"/>
        <v>0</v>
      </c>
      <c r="BH139" s="152">
        <f t="shared" si="7"/>
        <v>0</v>
      </c>
      <c r="BI139" s="152">
        <f t="shared" si="8"/>
        <v>0</v>
      </c>
      <c r="BJ139" s="13" t="s">
        <v>84</v>
      </c>
      <c r="BK139" s="152">
        <f t="shared" si="9"/>
        <v>0</v>
      </c>
      <c r="BL139" s="13" t="s">
        <v>109</v>
      </c>
      <c r="BM139" s="151" t="s">
        <v>1992</v>
      </c>
    </row>
    <row r="140" spans="2:65" s="1" customFormat="1" ht="24.25" customHeight="1">
      <c r="B140" s="138"/>
      <c r="C140" s="139" t="s">
        <v>221</v>
      </c>
      <c r="D140" s="139" t="s">
        <v>195</v>
      </c>
      <c r="E140" s="140" t="s">
        <v>1559</v>
      </c>
      <c r="F140" s="141" t="s">
        <v>1560</v>
      </c>
      <c r="G140" s="142" t="s">
        <v>234</v>
      </c>
      <c r="H140" s="143">
        <v>1097.24</v>
      </c>
      <c r="I140" s="144"/>
      <c r="J140" s="145">
        <f t="shared" si="0"/>
        <v>0</v>
      </c>
      <c r="K140" s="146"/>
      <c r="L140" s="28"/>
      <c r="M140" s="147" t="s">
        <v>1</v>
      </c>
      <c r="N140" s="148" t="s">
        <v>38</v>
      </c>
      <c r="P140" s="149">
        <f t="shared" si="1"/>
        <v>0</v>
      </c>
      <c r="Q140" s="149">
        <v>9.1E-4</v>
      </c>
      <c r="R140" s="149">
        <f t="shared" si="2"/>
        <v>0.99848840000000005</v>
      </c>
      <c r="S140" s="149">
        <v>0</v>
      </c>
      <c r="T140" s="150">
        <f t="shared" si="3"/>
        <v>0</v>
      </c>
      <c r="AR140" s="151" t="s">
        <v>109</v>
      </c>
      <c r="AT140" s="151" t="s">
        <v>195</v>
      </c>
      <c r="AU140" s="151" t="s">
        <v>84</v>
      </c>
      <c r="AY140" s="13" t="s">
        <v>193</v>
      </c>
      <c r="BE140" s="152">
        <f t="shared" si="4"/>
        <v>0</v>
      </c>
      <c r="BF140" s="152">
        <f t="shared" si="5"/>
        <v>0</v>
      </c>
      <c r="BG140" s="152">
        <f t="shared" si="6"/>
        <v>0</v>
      </c>
      <c r="BH140" s="152">
        <f t="shared" si="7"/>
        <v>0</v>
      </c>
      <c r="BI140" s="152">
        <f t="shared" si="8"/>
        <v>0</v>
      </c>
      <c r="BJ140" s="13" t="s">
        <v>84</v>
      </c>
      <c r="BK140" s="152">
        <f t="shared" si="9"/>
        <v>0</v>
      </c>
      <c r="BL140" s="13" t="s">
        <v>109</v>
      </c>
      <c r="BM140" s="151" t="s">
        <v>1993</v>
      </c>
    </row>
    <row r="141" spans="2:65" s="1" customFormat="1" ht="24.25" customHeight="1">
      <c r="B141" s="138"/>
      <c r="C141" s="139" t="s">
        <v>225</v>
      </c>
      <c r="D141" s="139" t="s">
        <v>195</v>
      </c>
      <c r="E141" s="140" t="s">
        <v>1565</v>
      </c>
      <c r="F141" s="141" t="s">
        <v>1566</v>
      </c>
      <c r="G141" s="142" t="s">
        <v>234</v>
      </c>
      <c r="H141" s="143">
        <v>1097.24</v>
      </c>
      <c r="I141" s="144"/>
      <c r="J141" s="145">
        <f t="shared" si="0"/>
        <v>0</v>
      </c>
      <c r="K141" s="146"/>
      <c r="L141" s="28"/>
      <c r="M141" s="147" t="s">
        <v>1</v>
      </c>
      <c r="N141" s="148" t="s">
        <v>38</v>
      </c>
      <c r="P141" s="149">
        <f t="shared" si="1"/>
        <v>0</v>
      </c>
      <c r="Q141" s="149">
        <v>0</v>
      </c>
      <c r="R141" s="149">
        <f t="shared" si="2"/>
        <v>0</v>
      </c>
      <c r="S141" s="149">
        <v>0</v>
      </c>
      <c r="T141" s="150">
        <f t="shared" si="3"/>
        <v>0</v>
      </c>
      <c r="AR141" s="151" t="s">
        <v>109</v>
      </c>
      <c r="AT141" s="151" t="s">
        <v>195</v>
      </c>
      <c r="AU141" s="151" t="s">
        <v>84</v>
      </c>
      <c r="AY141" s="13" t="s">
        <v>193</v>
      </c>
      <c r="BE141" s="152">
        <f t="shared" si="4"/>
        <v>0</v>
      </c>
      <c r="BF141" s="152">
        <f t="shared" si="5"/>
        <v>0</v>
      </c>
      <c r="BG141" s="152">
        <f t="shared" si="6"/>
        <v>0</v>
      </c>
      <c r="BH141" s="152">
        <f t="shared" si="7"/>
        <v>0</v>
      </c>
      <c r="BI141" s="152">
        <f t="shared" si="8"/>
        <v>0</v>
      </c>
      <c r="BJ141" s="13" t="s">
        <v>84</v>
      </c>
      <c r="BK141" s="152">
        <f t="shared" si="9"/>
        <v>0</v>
      </c>
      <c r="BL141" s="13" t="s">
        <v>109</v>
      </c>
      <c r="BM141" s="151" t="s">
        <v>1994</v>
      </c>
    </row>
    <row r="142" spans="2:65" s="1" customFormat="1" ht="37.75" customHeight="1">
      <c r="B142" s="138"/>
      <c r="C142" s="139" t="s">
        <v>81</v>
      </c>
      <c r="D142" s="139" t="s">
        <v>195</v>
      </c>
      <c r="E142" s="140" t="s">
        <v>1995</v>
      </c>
      <c r="F142" s="141" t="s">
        <v>1996</v>
      </c>
      <c r="G142" s="142" t="s">
        <v>198</v>
      </c>
      <c r="H142" s="143">
        <v>148.01599999999999</v>
      </c>
      <c r="I142" s="144"/>
      <c r="J142" s="145">
        <f t="shared" si="0"/>
        <v>0</v>
      </c>
      <c r="K142" s="146"/>
      <c r="L142" s="28"/>
      <c r="M142" s="147" t="s">
        <v>1</v>
      </c>
      <c r="N142" s="148" t="s">
        <v>38</v>
      </c>
      <c r="P142" s="149">
        <f t="shared" si="1"/>
        <v>0</v>
      </c>
      <c r="Q142" s="149">
        <v>0</v>
      </c>
      <c r="R142" s="149">
        <f t="shared" si="2"/>
        <v>0</v>
      </c>
      <c r="S142" s="149">
        <v>0</v>
      </c>
      <c r="T142" s="150">
        <f t="shared" si="3"/>
        <v>0</v>
      </c>
      <c r="AR142" s="151" t="s">
        <v>109</v>
      </c>
      <c r="AT142" s="151" t="s">
        <v>195</v>
      </c>
      <c r="AU142" s="151" t="s">
        <v>84</v>
      </c>
      <c r="AY142" s="13" t="s">
        <v>193</v>
      </c>
      <c r="BE142" s="152">
        <f t="shared" si="4"/>
        <v>0</v>
      </c>
      <c r="BF142" s="152">
        <f t="shared" si="5"/>
        <v>0</v>
      </c>
      <c r="BG142" s="152">
        <f t="shared" si="6"/>
        <v>0</v>
      </c>
      <c r="BH142" s="152">
        <f t="shared" si="7"/>
        <v>0</v>
      </c>
      <c r="BI142" s="152">
        <f t="shared" si="8"/>
        <v>0</v>
      </c>
      <c r="BJ142" s="13" t="s">
        <v>84</v>
      </c>
      <c r="BK142" s="152">
        <f t="shared" si="9"/>
        <v>0</v>
      </c>
      <c r="BL142" s="13" t="s">
        <v>109</v>
      </c>
      <c r="BM142" s="151" t="s">
        <v>1997</v>
      </c>
    </row>
    <row r="143" spans="2:65" s="1" customFormat="1" ht="44.25" customHeight="1">
      <c r="B143" s="138"/>
      <c r="C143" s="139" t="s">
        <v>86</v>
      </c>
      <c r="D143" s="139" t="s">
        <v>195</v>
      </c>
      <c r="E143" s="140" t="s">
        <v>1998</v>
      </c>
      <c r="F143" s="141" t="s">
        <v>1999</v>
      </c>
      <c r="G143" s="142" t="s">
        <v>198</v>
      </c>
      <c r="H143" s="143">
        <v>296.03199999999998</v>
      </c>
      <c r="I143" s="144"/>
      <c r="J143" s="145">
        <f t="shared" si="0"/>
        <v>0</v>
      </c>
      <c r="K143" s="146"/>
      <c r="L143" s="28"/>
      <c r="M143" s="147" t="s">
        <v>1</v>
      </c>
      <c r="N143" s="148" t="s">
        <v>38</v>
      </c>
      <c r="P143" s="149">
        <f t="shared" si="1"/>
        <v>0</v>
      </c>
      <c r="Q143" s="149">
        <v>0</v>
      </c>
      <c r="R143" s="149">
        <f t="shared" si="2"/>
        <v>0</v>
      </c>
      <c r="S143" s="149">
        <v>0</v>
      </c>
      <c r="T143" s="150">
        <f t="shared" si="3"/>
        <v>0</v>
      </c>
      <c r="AR143" s="151" t="s">
        <v>109</v>
      </c>
      <c r="AT143" s="151" t="s">
        <v>195</v>
      </c>
      <c r="AU143" s="151" t="s">
        <v>84</v>
      </c>
      <c r="AY143" s="13" t="s">
        <v>193</v>
      </c>
      <c r="BE143" s="152">
        <f t="shared" si="4"/>
        <v>0</v>
      </c>
      <c r="BF143" s="152">
        <f t="shared" si="5"/>
        <v>0</v>
      </c>
      <c r="BG143" s="152">
        <f t="shared" si="6"/>
        <v>0</v>
      </c>
      <c r="BH143" s="152">
        <f t="shared" si="7"/>
        <v>0</v>
      </c>
      <c r="BI143" s="152">
        <f t="shared" si="8"/>
        <v>0</v>
      </c>
      <c r="BJ143" s="13" t="s">
        <v>84</v>
      </c>
      <c r="BK143" s="152">
        <f t="shared" si="9"/>
        <v>0</v>
      </c>
      <c r="BL143" s="13" t="s">
        <v>109</v>
      </c>
      <c r="BM143" s="151" t="s">
        <v>2000</v>
      </c>
    </row>
    <row r="144" spans="2:65" s="1" customFormat="1" ht="21.75" customHeight="1">
      <c r="B144" s="138"/>
      <c r="C144" s="139" t="s">
        <v>89</v>
      </c>
      <c r="D144" s="139" t="s">
        <v>195</v>
      </c>
      <c r="E144" s="140" t="s">
        <v>2001</v>
      </c>
      <c r="F144" s="141" t="s">
        <v>2002</v>
      </c>
      <c r="G144" s="142" t="s">
        <v>198</v>
      </c>
      <c r="H144" s="143">
        <v>148.01599999999999</v>
      </c>
      <c r="I144" s="144"/>
      <c r="J144" s="145">
        <f t="shared" si="0"/>
        <v>0</v>
      </c>
      <c r="K144" s="146"/>
      <c r="L144" s="28"/>
      <c r="M144" s="147" t="s">
        <v>1</v>
      </c>
      <c r="N144" s="148" t="s">
        <v>38</v>
      </c>
      <c r="P144" s="149">
        <f t="shared" si="1"/>
        <v>0</v>
      </c>
      <c r="Q144" s="149">
        <v>0</v>
      </c>
      <c r="R144" s="149">
        <f t="shared" si="2"/>
        <v>0</v>
      </c>
      <c r="S144" s="149">
        <v>0</v>
      </c>
      <c r="T144" s="150">
        <f t="shared" si="3"/>
        <v>0</v>
      </c>
      <c r="AR144" s="151" t="s">
        <v>109</v>
      </c>
      <c r="AT144" s="151" t="s">
        <v>195</v>
      </c>
      <c r="AU144" s="151" t="s">
        <v>84</v>
      </c>
      <c r="AY144" s="13" t="s">
        <v>193</v>
      </c>
      <c r="BE144" s="152">
        <f t="shared" si="4"/>
        <v>0</v>
      </c>
      <c r="BF144" s="152">
        <f t="shared" si="5"/>
        <v>0</v>
      </c>
      <c r="BG144" s="152">
        <f t="shared" si="6"/>
        <v>0</v>
      </c>
      <c r="BH144" s="152">
        <f t="shared" si="7"/>
        <v>0</v>
      </c>
      <c r="BI144" s="152">
        <f t="shared" si="8"/>
        <v>0</v>
      </c>
      <c r="BJ144" s="13" t="s">
        <v>84</v>
      </c>
      <c r="BK144" s="152">
        <f t="shared" si="9"/>
        <v>0</v>
      </c>
      <c r="BL144" s="13" t="s">
        <v>109</v>
      </c>
      <c r="BM144" s="151" t="s">
        <v>2003</v>
      </c>
    </row>
    <row r="145" spans="2:65" s="1" customFormat="1" ht="24.25" customHeight="1">
      <c r="B145" s="138"/>
      <c r="C145" s="139" t="s">
        <v>92</v>
      </c>
      <c r="D145" s="139" t="s">
        <v>195</v>
      </c>
      <c r="E145" s="140" t="s">
        <v>1580</v>
      </c>
      <c r="F145" s="141" t="s">
        <v>1581</v>
      </c>
      <c r="G145" s="142" t="s">
        <v>296</v>
      </c>
      <c r="H145" s="143">
        <v>222.024</v>
      </c>
      <c r="I145" s="144"/>
      <c r="J145" s="145">
        <f t="shared" si="0"/>
        <v>0</v>
      </c>
      <c r="K145" s="146"/>
      <c r="L145" s="28"/>
      <c r="M145" s="147" t="s">
        <v>1</v>
      </c>
      <c r="N145" s="148" t="s">
        <v>38</v>
      </c>
      <c r="P145" s="149">
        <f t="shared" si="1"/>
        <v>0</v>
      </c>
      <c r="Q145" s="149">
        <v>0</v>
      </c>
      <c r="R145" s="149">
        <f t="shared" si="2"/>
        <v>0</v>
      </c>
      <c r="S145" s="149">
        <v>0</v>
      </c>
      <c r="T145" s="150">
        <f t="shared" si="3"/>
        <v>0</v>
      </c>
      <c r="AR145" s="151" t="s">
        <v>109</v>
      </c>
      <c r="AT145" s="151" t="s">
        <v>195</v>
      </c>
      <c r="AU145" s="151" t="s">
        <v>84</v>
      </c>
      <c r="AY145" s="13" t="s">
        <v>193</v>
      </c>
      <c r="BE145" s="152">
        <f t="shared" si="4"/>
        <v>0</v>
      </c>
      <c r="BF145" s="152">
        <f t="shared" si="5"/>
        <v>0</v>
      </c>
      <c r="BG145" s="152">
        <f t="shared" si="6"/>
        <v>0</v>
      </c>
      <c r="BH145" s="152">
        <f t="shared" si="7"/>
        <v>0</v>
      </c>
      <c r="BI145" s="152">
        <f t="shared" si="8"/>
        <v>0</v>
      </c>
      <c r="BJ145" s="13" t="s">
        <v>84</v>
      </c>
      <c r="BK145" s="152">
        <f t="shared" si="9"/>
        <v>0</v>
      </c>
      <c r="BL145" s="13" t="s">
        <v>109</v>
      </c>
      <c r="BM145" s="151" t="s">
        <v>2004</v>
      </c>
    </row>
    <row r="146" spans="2:65" s="1" customFormat="1" ht="33" customHeight="1">
      <c r="B146" s="138"/>
      <c r="C146" s="139" t="s">
        <v>95</v>
      </c>
      <c r="D146" s="139" t="s">
        <v>195</v>
      </c>
      <c r="E146" s="140" t="s">
        <v>229</v>
      </c>
      <c r="F146" s="141" t="s">
        <v>230</v>
      </c>
      <c r="G146" s="142" t="s">
        <v>198</v>
      </c>
      <c r="H146" s="143">
        <v>290.88400000000001</v>
      </c>
      <c r="I146" s="144"/>
      <c r="J146" s="145">
        <f t="shared" si="0"/>
        <v>0</v>
      </c>
      <c r="K146" s="146"/>
      <c r="L146" s="28"/>
      <c r="M146" s="147" t="s">
        <v>1</v>
      </c>
      <c r="N146" s="148" t="s">
        <v>38</v>
      </c>
      <c r="P146" s="149">
        <f t="shared" si="1"/>
        <v>0</v>
      </c>
      <c r="Q146" s="149">
        <v>0</v>
      </c>
      <c r="R146" s="149">
        <f t="shared" si="2"/>
        <v>0</v>
      </c>
      <c r="S146" s="149">
        <v>0</v>
      </c>
      <c r="T146" s="150">
        <f t="shared" si="3"/>
        <v>0</v>
      </c>
      <c r="AR146" s="151" t="s">
        <v>109</v>
      </c>
      <c r="AT146" s="151" t="s">
        <v>195</v>
      </c>
      <c r="AU146" s="151" t="s">
        <v>84</v>
      </c>
      <c r="AY146" s="13" t="s">
        <v>193</v>
      </c>
      <c r="BE146" s="152">
        <f t="shared" si="4"/>
        <v>0</v>
      </c>
      <c r="BF146" s="152">
        <f t="shared" si="5"/>
        <v>0</v>
      </c>
      <c r="BG146" s="152">
        <f t="shared" si="6"/>
        <v>0</v>
      </c>
      <c r="BH146" s="152">
        <f t="shared" si="7"/>
        <v>0</v>
      </c>
      <c r="BI146" s="152">
        <f t="shared" si="8"/>
        <v>0</v>
      </c>
      <c r="BJ146" s="13" t="s">
        <v>84</v>
      </c>
      <c r="BK146" s="152">
        <f t="shared" si="9"/>
        <v>0</v>
      </c>
      <c r="BL146" s="13" t="s">
        <v>109</v>
      </c>
      <c r="BM146" s="151" t="s">
        <v>2005</v>
      </c>
    </row>
    <row r="147" spans="2:65" s="1" customFormat="1" ht="24.25" customHeight="1">
      <c r="B147" s="138"/>
      <c r="C147" s="139" t="s">
        <v>98</v>
      </c>
      <c r="D147" s="139" t="s">
        <v>195</v>
      </c>
      <c r="E147" s="140" t="s">
        <v>1586</v>
      </c>
      <c r="F147" s="141" t="s">
        <v>1587</v>
      </c>
      <c r="G147" s="142" t="s">
        <v>198</v>
      </c>
      <c r="H147" s="143">
        <v>115.16200000000001</v>
      </c>
      <c r="I147" s="144"/>
      <c r="J147" s="145">
        <f t="shared" si="0"/>
        <v>0</v>
      </c>
      <c r="K147" s="146"/>
      <c r="L147" s="28"/>
      <c r="M147" s="147" t="s">
        <v>1</v>
      </c>
      <c r="N147" s="148" t="s">
        <v>38</v>
      </c>
      <c r="P147" s="149">
        <f t="shared" si="1"/>
        <v>0</v>
      </c>
      <c r="Q147" s="149">
        <v>0</v>
      </c>
      <c r="R147" s="149">
        <f t="shared" si="2"/>
        <v>0</v>
      </c>
      <c r="S147" s="149">
        <v>0</v>
      </c>
      <c r="T147" s="150">
        <f t="shared" si="3"/>
        <v>0</v>
      </c>
      <c r="AR147" s="151" t="s">
        <v>109</v>
      </c>
      <c r="AT147" s="151" t="s">
        <v>195</v>
      </c>
      <c r="AU147" s="151" t="s">
        <v>84</v>
      </c>
      <c r="AY147" s="13" t="s">
        <v>193</v>
      </c>
      <c r="BE147" s="152">
        <f t="shared" si="4"/>
        <v>0</v>
      </c>
      <c r="BF147" s="152">
        <f t="shared" si="5"/>
        <v>0</v>
      </c>
      <c r="BG147" s="152">
        <f t="shared" si="6"/>
        <v>0</v>
      </c>
      <c r="BH147" s="152">
        <f t="shared" si="7"/>
        <v>0</v>
      </c>
      <c r="BI147" s="152">
        <f t="shared" si="8"/>
        <v>0</v>
      </c>
      <c r="BJ147" s="13" t="s">
        <v>84</v>
      </c>
      <c r="BK147" s="152">
        <f t="shared" si="9"/>
        <v>0</v>
      </c>
      <c r="BL147" s="13" t="s">
        <v>109</v>
      </c>
      <c r="BM147" s="151" t="s">
        <v>2006</v>
      </c>
    </row>
    <row r="148" spans="2:65" s="1" customFormat="1" ht="16.5" customHeight="1">
      <c r="B148" s="138"/>
      <c r="C148" s="153" t="s">
        <v>101</v>
      </c>
      <c r="D148" s="153" t="s">
        <v>236</v>
      </c>
      <c r="E148" s="154" t="s">
        <v>1589</v>
      </c>
      <c r="F148" s="155" t="s">
        <v>1590</v>
      </c>
      <c r="G148" s="156" t="s">
        <v>296</v>
      </c>
      <c r="H148" s="157">
        <v>184.25899999999999</v>
      </c>
      <c r="I148" s="158"/>
      <c r="J148" s="159">
        <f t="shared" si="0"/>
        <v>0</v>
      </c>
      <c r="K148" s="160"/>
      <c r="L148" s="161"/>
      <c r="M148" s="162" t="s">
        <v>1</v>
      </c>
      <c r="N148" s="163" t="s">
        <v>38</v>
      </c>
      <c r="P148" s="149">
        <f t="shared" si="1"/>
        <v>0</v>
      </c>
      <c r="Q148" s="149">
        <v>1</v>
      </c>
      <c r="R148" s="149">
        <f t="shared" si="2"/>
        <v>184.25899999999999</v>
      </c>
      <c r="S148" s="149">
        <v>0</v>
      </c>
      <c r="T148" s="150">
        <f t="shared" si="3"/>
        <v>0</v>
      </c>
      <c r="AR148" s="151" t="s">
        <v>163</v>
      </c>
      <c r="AT148" s="151" t="s">
        <v>236</v>
      </c>
      <c r="AU148" s="151" t="s">
        <v>84</v>
      </c>
      <c r="AY148" s="13" t="s">
        <v>193</v>
      </c>
      <c r="BE148" s="152">
        <f t="shared" si="4"/>
        <v>0</v>
      </c>
      <c r="BF148" s="152">
        <f t="shared" si="5"/>
        <v>0</v>
      </c>
      <c r="BG148" s="152">
        <f t="shared" si="6"/>
        <v>0</v>
      </c>
      <c r="BH148" s="152">
        <f t="shared" si="7"/>
        <v>0</v>
      </c>
      <c r="BI148" s="152">
        <f t="shared" si="8"/>
        <v>0</v>
      </c>
      <c r="BJ148" s="13" t="s">
        <v>84</v>
      </c>
      <c r="BK148" s="152">
        <f t="shared" si="9"/>
        <v>0</v>
      </c>
      <c r="BL148" s="13" t="s">
        <v>109</v>
      </c>
      <c r="BM148" s="151" t="s">
        <v>2007</v>
      </c>
    </row>
    <row r="149" spans="2:65" s="11" customFormat="1" ht="22.75" customHeight="1">
      <c r="B149" s="126"/>
      <c r="D149" s="127" t="s">
        <v>71</v>
      </c>
      <c r="E149" s="136" t="s">
        <v>109</v>
      </c>
      <c r="F149" s="136" t="s">
        <v>349</v>
      </c>
      <c r="I149" s="129"/>
      <c r="J149" s="137">
        <f>BK149</f>
        <v>0</v>
      </c>
      <c r="L149" s="126"/>
      <c r="M149" s="131"/>
      <c r="P149" s="132">
        <f>P150</f>
        <v>0</v>
      </c>
      <c r="R149" s="132">
        <f>R150</f>
        <v>50.88440224</v>
      </c>
      <c r="T149" s="133">
        <f>T150</f>
        <v>0</v>
      </c>
      <c r="AR149" s="127" t="s">
        <v>76</v>
      </c>
      <c r="AT149" s="134" t="s">
        <v>71</v>
      </c>
      <c r="AU149" s="134" t="s">
        <v>76</v>
      </c>
      <c r="AY149" s="127" t="s">
        <v>193</v>
      </c>
      <c r="BK149" s="135">
        <f>BK150</f>
        <v>0</v>
      </c>
    </row>
    <row r="150" spans="2:65" s="1" customFormat="1" ht="37.75" customHeight="1">
      <c r="B150" s="138"/>
      <c r="C150" s="139" t="s">
        <v>254</v>
      </c>
      <c r="D150" s="139" t="s">
        <v>195</v>
      </c>
      <c r="E150" s="140" t="s">
        <v>1604</v>
      </c>
      <c r="F150" s="141" t="s">
        <v>1605</v>
      </c>
      <c r="G150" s="142" t="s">
        <v>198</v>
      </c>
      <c r="H150" s="143">
        <v>26.911999999999999</v>
      </c>
      <c r="I150" s="144"/>
      <c r="J150" s="145">
        <f>ROUND(I150*H150,2)</f>
        <v>0</v>
      </c>
      <c r="K150" s="146"/>
      <c r="L150" s="28"/>
      <c r="M150" s="147" t="s">
        <v>1</v>
      </c>
      <c r="N150" s="148" t="s">
        <v>38</v>
      </c>
      <c r="P150" s="149">
        <f>O150*H150</f>
        <v>0</v>
      </c>
      <c r="Q150" s="149">
        <v>1.8907700000000001</v>
      </c>
      <c r="R150" s="149">
        <f>Q150*H150</f>
        <v>50.88440224</v>
      </c>
      <c r="S150" s="149">
        <v>0</v>
      </c>
      <c r="T150" s="150">
        <f>S150*H150</f>
        <v>0</v>
      </c>
      <c r="AR150" s="151" t="s">
        <v>109</v>
      </c>
      <c r="AT150" s="151" t="s">
        <v>195</v>
      </c>
      <c r="AU150" s="151" t="s">
        <v>84</v>
      </c>
      <c r="AY150" s="13" t="s">
        <v>193</v>
      </c>
      <c r="BE150" s="152">
        <f>IF(N150="základná",J150,0)</f>
        <v>0</v>
      </c>
      <c r="BF150" s="152">
        <f>IF(N150="znížená",J150,0)</f>
        <v>0</v>
      </c>
      <c r="BG150" s="152">
        <f>IF(N150="zákl. prenesená",J150,0)</f>
        <v>0</v>
      </c>
      <c r="BH150" s="152">
        <f>IF(N150="zníž. prenesená",J150,0)</f>
        <v>0</v>
      </c>
      <c r="BI150" s="152">
        <f>IF(N150="nulová",J150,0)</f>
        <v>0</v>
      </c>
      <c r="BJ150" s="13" t="s">
        <v>84</v>
      </c>
      <c r="BK150" s="152">
        <f>ROUND(I150*H150,2)</f>
        <v>0</v>
      </c>
      <c r="BL150" s="13" t="s">
        <v>109</v>
      </c>
      <c r="BM150" s="151" t="s">
        <v>2008</v>
      </c>
    </row>
    <row r="151" spans="2:65" s="11" customFormat="1" ht="22.75" customHeight="1">
      <c r="B151" s="126"/>
      <c r="D151" s="127" t="s">
        <v>71</v>
      </c>
      <c r="E151" s="136" t="s">
        <v>112</v>
      </c>
      <c r="F151" s="136" t="s">
        <v>426</v>
      </c>
      <c r="I151" s="129"/>
      <c r="J151" s="137">
        <f>BK151</f>
        <v>0</v>
      </c>
      <c r="L151" s="126"/>
      <c r="M151" s="131"/>
      <c r="P151" s="132">
        <f>SUM(P152:P153)</f>
        <v>0</v>
      </c>
      <c r="R151" s="132">
        <f>SUM(R152:R153)</f>
        <v>8.2530000000000001</v>
      </c>
      <c r="T151" s="133">
        <f>SUM(T152:T153)</f>
        <v>0</v>
      </c>
      <c r="AR151" s="127" t="s">
        <v>76</v>
      </c>
      <c r="AT151" s="134" t="s">
        <v>71</v>
      </c>
      <c r="AU151" s="134" t="s">
        <v>76</v>
      </c>
      <c r="AY151" s="127" t="s">
        <v>193</v>
      </c>
      <c r="BK151" s="135">
        <f>SUM(BK152:BK153)</f>
        <v>0</v>
      </c>
    </row>
    <row r="152" spans="2:65" s="1" customFormat="1" ht="24.25" customHeight="1">
      <c r="B152" s="138"/>
      <c r="C152" s="139" t="s">
        <v>330</v>
      </c>
      <c r="D152" s="139" t="s">
        <v>195</v>
      </c>
      <c r="E152" s="140" t="s">
        <v>1612</v>
      </c>
      <c r="F152" s="141" t="s">
        <v>1613</v>
      </c>
      <c r="G152" s="142" t="s">
        <v>234</v>
      </c>
      <c r="H152" s="143">
        <v>18</v>
      </c>
      <c r="I152" s="144"/>
      <c r="J152" s="145">
        <f>ROUND(I152*H152,2)</f>
        <v>0</v>
      </c>
      <c r="K152" s="146"/>
      <c r="L152" s="28"/>
      <c r="M152" s="147" t="s">
        <v>1</v>
      </c>
      <c r="N152" s="148" t="s">
        <v>38</v>
      </c>
      <c r="P152" s="149">
        <f>O152*H152</f>
        <v>0</v>
      </c>
      <c r="Q152" s="149">
        <v>8.3500000000000005E-2</v>
      </c>
      <c r="R152" s="149">
        <f>Q152*H152</f>
        <v>1.5030000000000001</v>
      </c>
      <c r="S152" s="149">
        <v>0</v>
      </c>
      <c r="T152" s="150">
        <f>S152*H152</f>
        <v>0</v>
      </c>
      <c r="AR152" s="151" t="s">
        <v>109</v>
      </c>
      <c r="AT152" s="151" t="s">
        <v>195</v>
      </c>
      <c r="AU152" s="151" t="s">
        <v>84</v>
      </c>
      <c r="AY152" s="13" t="s">
        <v>193</v>
      </c>
      <c r="BE152" s="152">
        <f>IF(N152="základná",J152,0)</f>
        <v>0</v>
      </c>
      <c r="BF152" s="152">
        <f>IF(N152="znížená",J152,0)</f>
        <v>0</v>
      </c>
      <c r="BG152" s="152">
        <f>IF(N152="zákl. prenesená",J152,0)</f>
        <v>0</v>
      </c>
      <c r="BH152" s="152">
        <f>IF(N152="zníž. prenesená",J152,0)</f>
        <v>0</v>
      </c>
      <c r="BI152" s="152">
        <f>IF(N152="nulová",J152,0)</f>
        <v>0</v>
      </c>
      <c r="BJ152" s="13" t="s">
        <v>84</v>
      </c>
      <c r="BK152" s="152">
        <f>ROUND(I152*H152,2)</f>
        <v>0</v>
      </c>
      <c r="BL152" s="13" t="s">
        <v>109</v>
      </c>
      <c r="BM152" s="151" t="s">
        <v>2009</v>
      </c>
    </row>
    <row r="153" spans="2:65" s="1" customFormat="1" ht="24.25" customHeight="1">
      <c r="B153" s="138"/>
      <c r="C153" s="153" t="s">
        <v>334</v>
      </c>
      <c r="D153" s="153" t="s">
        <v>236</v>
      </c>
      <c r="E153" s="154" t="s">
        <v>1615</v>
      </c>
      <c r="F153" s="155" t="s">
        <v>1616</v>
      </c>
      <c r="G153" s="156" t="s">
        <v>319</v>
      </c>
      <c r="H153" s="157">
        <v>3</v>
      </c>
      <c r="I153" s="158"/>
      <c r="J153" s="159">
        <f>ROUND(I153*H153,2)</f>
        <v>0</v>
      </c>
      <c r="K153" s="160"/>
      <c r="L153" s="161"/>
      <c r="M153" s="162" t="s">
        <v>1</v>
      </c>
      <c r="N153" s="163" t="s">
        <v>38</v>
      </c>
      <c r="P153" s="149">
        <f>O153*H153</f>
        <v>0</v>
      </c>
      <c r="Q153" s="149">
        <v>2.25</v>
      </c>
      <c r="R153" s="149">
        <f>Q153*H153</f>
        <v>6.75</v>
      </c>
      <c r="S153" s="149">
        <v>0</v>
      </c>
      <c r="T153" s="150">
        <f>S153*H153</f>
        <v>0</v>
      </c>
      <c r="AR153" s="151" t="s">
        <v>163</v>
      </c>
      <c r="AT153" s="151" t="s">
        <v>236</v>
      </c>
      <c r="AU153" s="151" t="s">
        <v>84</v>
      </c>
      <c r="AY153" s="13" t="s">
        <v>193</v>
      </c>
      <c r="BE153" s="152">
        <f>IF(N153="základná",J153,0)</f>
        <v>0</v>
      </c>
      <c r="BF153" s="152">
        <f>IF(N153="znížená",J153,0)</f>
        <v>0</v>
      </c>
      <c r="BG153" s="152">
        <f>IF(N153="zákl. prenesená",J153,0)</f>
        <v>0</v>
      </c>
      <c r="BH153" s="152">
        <f>IF(N153="zníž. prenesená",J153,0)</f>
        <v>0</v>
      </c>
      <c r="BI153" s="152">
        <f>IF(N153="nulová",J153,0)</f>
        <v>0</v>
      </c>
      <c r="BJ153" s="13" t="s">
        <v>84</v>
      </c>
      <c r="BK153" s="152">
        <f>ROUND(I153*H153,2)</f>
        <v>0</v>
      </c>
      <c r="BL153" s="13" t="s">
        <v>109</v>
      </c>
      <c r="BM153" s="151" t="s">
        <v>2010</v>
      </c>
    </row>
    <row r="154" spans="2:65" s="11" customFormat="1" ht="22.75" customHeight="1">
      <c r="B154" s="126"/>
      <c r="D154" s="127" t="s">
        <v>71</v>
      </c>
      <c r="E154" s="136" t="s">
        <v>163</v>
      </c>
      <c r="F154" s="136" t="s">
        <v>732</v>
      </c>
      <c r="I154" s="129"/>
      <c r="J154" s="137">
        <f>BK154</f>
        <v>0</v>
      </c>
      <c r="L154" s="126"/>
      <c r="M154" s="131"/>
      <c r="P154" s="132">
        <f>SUM(P155:P162)</f>
        <v>0</v>
      </c>
      <c r="R154" s="132">
        <f>SUM(R155:R162)</f>
        <v>1.5782079999999998</v>
      </c>
      <c r="T154" s="133">
        <f>SUM(T155:T162)</f>
        <v>0</v>
      </c>
      <c r="AR154" s="127" t="s">
        <v>76</v>
      </c>
      <c r="AT154" s="134" t="s">
        <v>71</v>
      </c>
      <c r="AU154" s="134" t="s">
        <v>76</v>
      </c>
      <c r="AY154" s="127" t="s">
        <v>193</v>
      </c>
      <c r="BK154" s="135">
        <f>SUM(BK155:BK162)</f>
        <v>0</v>
      </c>
    </row>
    <row r="155" spans="2:65" s="1" customFormat="1" ht="33" customHeight="1">
      <c r="B155" s="138"/>
      <c r="C155" s="139" t="s">
        <v>338</v>
      </c>
      <c r="D155" s="139" t="s">
        <v>195</v>
      </c>
      <c r="E155" s="140" t="s">
        <v>2011</v>
      </c>
      <c r="F155" s="141" t="s">
        <v>2012</v>
      </c>
      <c r="G155" s="142" t="s">
        <v>257</v>
      </c>
      <c r="H155" s="143">
        <v>336.4</v>
      </c>
      <c r="I155" s="144"/>
      <c r="J155" s="145">
        <f t="shared" ref="J155:J162" si="10">ROUND(I155*H155,2)</f>
        <v>0</v>
      </c>
      <c r="K155" s="146"/>
      <c r="L155" s="28"/>
      <c r="M155" s="147" t="s">
        <v>1</v>
      </c>
      <c r="N155" s="148" t="s">
        <v>38</v>
      </c>
      <c r="P155" s="149">
        <f t="shared" ref="P155:P162" si="11">O155*H155</f>
        <v>0</v>
      </c>
      <c r="Q155" s="149">
        <v>0</v>
      </c>
      <c r="R155" s="149">
        <f t="shared" ref="R155:R162" si="12">Q155*H155</f>
        <v>0</v>
      </c>
      <c r="S155" s="149">
        <v>0</v>
      </c>
      <c r="T155" s="150">
        <f t="shared" ref="T155:T162" si="13">S155*H155</f>
        <v>0</v>
      </c>
      <c r="AR155" s="151" t="s">
        <v>109</v>
      </c>
      <c r="AT155" s="151" t="s">
        <v>195</v>
      </c>
      <c r="AU155" s="151" t="s">
        <v>84</v>
      </c>
      <c r="AY155" s="13" t="s">
        <v>193</v>
      </c>
      <c r="BE155" s="152">
        <f t="shared" ref="BE155:BE162" si="14">IF(N155="základná",J155,0)</f>
        <v>0</v>
      </c>
      <c r="BF155" s="152">
        <f t="shared" ref="BF155:BF162" si="15">IF(N155="znížená",J155,0)</f>
        <v>0</v>
      </c>
      <c r="BG155" s="152">
        <f t="shared" ref="BG155:BG162" si="16">IF(N155="zákl. prenesená",J155,0)</f>
        <v>0</v>
      </c>
      <c r="BH155" s="152">
        <f t="shared" ref="BH155:BH162" si="17">IF(N155="zníž. prenesená",J155,0)</f>
        <v>0</v>
      </c>
      <c r="BI155" s="152">
        <f t="shared" ref="BI155:BI162" si="18">IF(N155="nulová",J155,0)</f>
        <v>0</v>
      </c>
      <c r="BJ155" s="13" t="s">
        <v>84</v>
      </c>
      <c r="BK155" s="152">
        <f t="shared" ref="BK155:BK162" si="19">ROUND(I155*H155,2)</f>
        <v>0</v>
      </c>
      <c r="BL155" s="13" t="s">
        <v>109</v>
      </c>
      <c r="BM155" s="151" t="s">
        <v>2013</v>
      </c>
    </row>
    <row r="156" spans="2:65" s="1" customFormat="1" ht="33" customHeight="1">
      <c r="B156" s="138"/>
      <c r="C156" s="153" t="s">
        <v>342</v>
      </c>
      <c r="D156" s="153" t="s">
        <v>236</v>
      </c>
      <c r="E156" s="154" t="s">
        <v>2014</v>
      </c>
      <c r="F156" s="155" t="s">
        <v>2015</v>
      </c>
      <c r="G156" s="156" t="s">
        <v>257</v>
      </c>
      <c r="H156" s="157">
        <v>336.4</v>
      </c>
      <c r="I156" s="158"/>
      <c r="J156" s="159">
        <f t="shared" si="10"/>
        <v>0</v>
      </c>
      <c r="K156" s="160"/>
      <c r="L156" s="161"/>
      <c r="M156" s="162" t="s">
        <v>1</v>
      </c>
      <c r="N156" s="163" t="s">
        <v>38</v>
      </c>
      <c r="P156" s="149">
        <f t="shared" si="11"/>
        <v>0</v>
      </c>
      <c r="Q156" s="149">
        <v>4.5199999999999997E-3</v>
      </c>
      <c r="R156" s="149">
        <f t="shared" si="12"/>
        <v>1.5205279999999999</v>
      </c>
      <c r="S156" s="149">
        <v>0</v>
      </c>
      <c r="T156" s="150">
        <f t="shared" si="13"/>
        <v>0</v>
      </c>
      <c r="AR156" s="151" t="s">
        <v>163</v>
      </c>
      <c r="AT156" s="151" t="s">
        <v>236</v>
      </c>
      <c r="AU156" s="151" t="s">
        <v>84</v>
      </c>
      <c r="AY156" s="13" t="s">
        <v>193</v>
      </c>
      <c r="BE156" s="152">
        <f t="shared" si="14"/>
        <v>0</v>
      </c>
      <c r="BF156" s="152">
        <f t="shared" si="15"/>
        <v>0</v>
      </c>
      <c r="BG156" s="152">
        <f t="shared" si="16"/>
        <v>0</v>
      </c>
      <c r="BH156" s="152">
        <f t="shared" si="17"/>
        <v>0</v>
      </c>
      <c r="BI156" s="152">
        <f t="shared" si="18"/>
        <v>0</v>
      </c>
      <c r="BJ156" s="13" t="s">
        <v>84</v>
      </c>
      <c r="BK156" s="152">
        <f t="shared" si="19"/>
        <v>0</v>
      </c>
      <c r="BL156" s="13" t="s">
        <v>109</v>
      </c>
      <c r="BM156" s="151" t="s">
        <v>2016</v>
      </c>
    </row>
    <row r="157" spans="2:65" s="1" customFormat="1" ht="24.25" customHeight="1">
      <c r="B157" s="138"/>
      <c r="C157" s="139" t="s">
        <v>7</v>
      </c>
      <c r="D157" s="139" t="s">
        <v>195</v>
      </c>
      <c r="E157" s="140" t="s">
        <v>2017</v>
      </c>
      <c r="F157" s="141" t="s">
        <v>2018</v>
      </c>
      <c r="G157" s="142" t="s">
        <v>257</v>
      </c>
      <c r="H157" s="143">
        <v>336.4</v>
      </c>
      <c r="I157" s="144"/>
      <c r="J157" s="145">
        <f t="shared" si="10"/>
        <v>0</v>
      </c>
      <c r="K157" s="146"/>
      <c r="L157" s="28"/>
      <c r="M157" s="147" t="s">
        <v>1</v>
      </c>
      <c r="N157" s="148" t="s">
        <v>38</v>
      </c>
      <c r="P157" s="149">
        <f t="shared" si="11"/>
        <v>0</v>
      </c>
      <c r="Q157" s="149">
        <v>0</v>
      </c>
      <c r="R157" s="149">
        <f t="shared" si="12"/>
        <v>0</v>
      </c>
      <c r="S157" s="149">
        <v>0</v>
      </c>
      <c r="T157" s="150">
        <f t="shared" si="13"/>
        <v>0</v>
      </c>
      <c r="AR157" s="151" t="s">
        <v>109</v>
      </c>
      <c r="AT157" s="151" t="s">
        <v>195</v>
      </c>
      <c r="AU157" s="151" t="s">
        <v>84</v>
      </c>
      <c r="AY157" s="13" t="s">
        <v>193</v>
      </c>
      <c r="BE157" s="152">
        <f t="shared" si="14"/>
        <v>0</v>
      </c>
      <c r="BF157" s="152">
        <f t="shared" si="15"/>
        <v>0</v>
      </c>
      <c r="BG157" s="152">
        <f t="shared" si="16"/>
        <v>0</v>
      </c>
      <c r="BH157" s="152">
        <f t="shared" si="17"/>
        <v>0</v>
      </c>
      <c r="BI157" s="152">
        <f t="shared" si="18"/>
        <v>0</v>
      </c>
      <c r="BJ157" s="13" t="s">
        <v>84</v>
      </c>
      <c r="BK157" s="152">
        <f t="shared" si="19"/>
        <v>0</v>
      </c>
      <c r="BL157" s="13" t="s">
        <v>109</v>
      </c>
      <c r="BM157" s="151" t="s">
        <v>2019</v>
      </c>
    </row>
    <row r="158" spans="2:65" s="1" customFormat="1" ht="24.25" customHeight="1">
      <c r="B158" s="138"/>
      <c r="C158" s="139" t="s">
        <v>350</v>
      </c>
      <c r="D158" s="139" t="s">
        <v>195</v>
      </c>
      <c r="E158" s="140" t="s">
        <v>2020</v>
      </c>
      <c r="F158" s="141" t="s">
        <v>2021</v>
      </c>
      <c r="G158" s="142" t="s">
        <v>257</v>
      </c>
      <c r="H158" s="143">
        <v>336.4</v>
      </c>
      <c r="I158" s="144"/>
      <c r="J158" s="145">
        <f t="shared" si="10"/>
        <v>0</v>
      </c>
      <c r="K158" s="146"/>
      <c r="L158" s="28"/>
      <c r="M158" s="147" t="s">
        <v>1</v>
      </c>
      <c r="N158" s="148" t="s">
        <v>38</v>
      </c>
      <c r="P158" s="149">
        <f t="shared" si="11"/>
        <v>0</v>
      </c>
      <c r="Q158" s="149">
        <v>0</v>
      </c>
      <c r="R158" s="149">
        <f t="shared" si="12"/>
        <v>0</v>
      </c>
      <c r="S158" s="149">
        <v>0</v>
      </c>
      <c r="T158" s="150">
        <f t="shared" si="13"/>
        <v>0</v>
      </c>
      <c r="AR158" s="151" t="s">
        <v>109</v>
      </c>
      <c r="AT158" s="151" t="s">
        <v>195</v>
      </c>
      <c r="AU158" s="151" t="s">
        <v>84</v>
      </c>
      <c r="AY158" s="13" t="s">
        <v>193</v>
      </c>
      <c r="BE158" s="152">
        <f t="shared" si="14"/>
        <v>0</v>
      </c>
      <c r="BF158" s="152">
        <f t="shared" si="15"/>
        <v>0</v>
      </c>
      <c r="BG158" s="152">
        <f t="shared" si="16"/>
        <v>0</v>
      </c>
      <c r="BH158" s="152">
        <f t="shared" si="17"/>
        <v>0</v>
      </c>
      <c r="BI158" s="152">
        <f t="shared" si="18"/>
        <v>0</v>
      </c>
      <c r="BJ158" s="13" t="s">
        <v>84</v>
      </c>
      <c r="BK158" s="152">
        <f t="shared" si="19"/>
        <v>0</v>
      </c>
      <c r="BL158" s="13" t="s">
        <v>109</v>
      </c>
      <c r="BM158" s="151" t="s">
        <v>2022</v>
      </c>
    </row>
    <row r="159" spans="2:65" s="1" customFormat="1" ht="33" customHeight="1">
      <c r="B159" s="138"/>
      <c r="C159" s="139" t="s">
        <v>354</v>
      </c>
      <c r="D159" s="139" t="s">
        <v>195</v>
      </c>
      <c r="E159" s="140" t="s">
        <v>1730</v>
      </c>
      <c r="F159" s="141" t="s">
        <v>1731</v>
      </c>
      <c r="G159" s="142" t="s">
        <v>319</v>
      </c>
      <c r="H159" s="143">
        <v>2</v>
      </c>
      <c r="I159" s="144"/>
      <c r="J159" s="145">
        <f t="shared" si="10"/>
        <v>0</v>
      </c>
      <c r="K159" s="146"/>
      <c r="L159" s="28"/>
      <c r="M159" s="147" t="s">
        <v>1</v>
      </c>
      <c r="N159" s="148" t="s">
        <v>38</v>
      </c>
      <c r="P159" s="149">
        <f t="shared" si="11"/>
        <v>0</v>
      </c>
      <c r="Q159" s="149">
        <v>2.4000000000000001E-4</v>
      </c>
      <c r="R159" s="149">
        <f t="shared" si="12"/>
        <v>4.8000000000000001E-4</v>
      </c>
      <c r="S159" s="149">
        <v>0</v>
      </c>
      <c r="T159" s="150">
        <f t="shared" si="13"/>
        <v>0</v>
      </c>
      <c r="AR159" s="151" t="s">
        <v>109</v>
      </c>
      <c r="AT159" s="151" t="s">
        <v>195</v>
      </c>
      <c r="AU159" s="151" t="s">
        <v>84</v>
      </c>
      <c r="AY159" s="13" t="s">
        <v>193</v>
      </c>
      <c r="BE159" s="152">
        <f t="shared" si="14"/>
        <v>0</v>
      </c>
      <c r="BF159" s="152">
        <f t="shared" si="15"/>
        <v>0</v>
      </c>
      <c r="BG159" s="152">
        <f t="shared" si="16"/>
        <v>0</v>
      </c>
      <c r="BH159" s="152">
        <f t="shared" si="17"/>
        <v>0</v>
      </c>
      <c r="BI159" s="152">
        <f t="shared" si="18"/>
        <v>0</v>
      </c>
      <c r="BJ159" s="13" t="s">
        <v>84</v>
      </c>
      <c r="BK159" s="152">
        <f t="shared" si="19"/>
        <v>0</v>
      </c>
      <c r="BL159" s="13" t="s">
        <v>109</v>
      </c>
      <c r="BM159" s="151" t="s">
        <v>2023</v>
      </c>
    </row>
    <row r="160" spans="2:65" s="1" customFormat="1" ht="37.75" customHeight="1">
      <c r="B160" s="138"/>
      <c r="C160" s="153" t="s">
        <v>358</v>
      </c>
      <c r="D160" s="153" t="s">
        <v>236</v>
      </c>
      <c r="E160" s="154" t="s">
        <v>1733</v>
      </c>
      <c r="F160" s="155" t="s">
        <v>1734</v>
      </c>
      <c r="G160" s="156" t="s">
        <v>319</v>
      </c>
      <c r="H160" s="157">
        <v>2</v>
      </c>
      <c r="I160" s="158"/>
      <c r="J160" s="159">
        <f t="shared" si="10"/>
        <v>0</v>
      </c>
      <c r="K160" s="160"/>
      <c r="L160" s="161"/>
      <c r="M160" s="162" t="s">
        <v>1</v>
      </c>
      <c r="N160" s="163" t="s">
        <v>38</v>
      </c>
      <c r="P160" s="149">
        <f t="shared" si="11"/>
        <v>0</v>
      </c>
      <c r="Q160" s="149">
        <v>7.0000000000000001E-3</v>
      </c>
      <c r="R160" s="149">
        <f t="shared" si="12"/>
        <v>1.4E-2</v>
      </c>
      <c r="S160" s="149">
        <v>0</v>
      </c>
      <c r="T160" s="150">
        <f t="shared" si="13"/>
        <v>0</v>
      </c>
      <c r="AR160" s="151" t="s">
        <v>163</v>
      </c>
      <c r="AT160" s="151" t="s">
        <v>236</v>
      </c>
      <c r="AU160" s="151" t="s">
        <v>84</v>
      </c>
      <c r="AY160" s="13" t="s">
        <v>193</v>
      </c>
      <c r="BE160" s="152">
        <f t="shared" si="14"/>
        <v>0</v>
      </c>
      <c r="BF160" s="152">
        <f t="shared" si="15"/>
        <v>0</v>
      </c>
      <c r="BG160" s="152">
        <f t="shared" si="16"/>
        <v>0</v>
      </c>
      <c r="BH160" s="152">
        <f t="shared" si="17"/>
        <v>0</v>
      </c>
      <c r="BI160" s="152">
        <f t="shared" si="18"/>
        <v>0</v>
      </c>
      <c r="BJ160" s="13" t="s">
        <v>84</v>
      </c>
      <c r="BK160" s="152">
        <f t="shared" si="19"/>
        <v>0</v>
      </c>
      <c r="BL160" s="13" t="s">
        <v>109</v>
      </c>
      <c r="BM160" s="151" t="s">
        <v>2024</v>
      </c>
    </row>
    <row r="161" spans="2:65" s="1" customFormat="1" ht="24.25" customHeight="1">
      <c r="B161" s="138"/>
      <c r="C161" s="153" t="s">
        <v>362</v>
      </c>
      <c r="D161" s="153" t="s">
        <v>236</v>
      </c>
      <c r="E161" s="154" t="s">
        <v>1736</v>
      </c>
      <c r="F161" s="155" t="s">
        <v>1737</v>
      </c>
      <c r="G161" s="156" t="s">
        <v>319</v>
      </c>
      <c r="H161" s="157">
        <v>2</v>
      </c>
      <c r="I161" s="158"/>
      <c r="J161" s="159">
        <f t="shared" si="10"/>
        <v>0</v>
      </c>
      <c r="K161" s="160"/>
      <c r="L161" s="161"/>
      <c r="M161" s="162" t="s">
        <v>1</v>
      </c>
      <c r="N161" s="163" t="s">
        <v>38</v>
      </c>
      <c r="P161" s="149">
        <f t="shared" si="11"/>
        <v>0</v>
      </c>
      <c r="Q161" s="149">
        <v>6.3E-3</v>
      </c>
      <c r="R161" s="149">
        <f t="shared" si="12"/>
        <v>1.26E-2</v>
      </c>
      <c r="S161" s="149">
        <v>0</v>
      </c>
      <c r="T161" s="150">
        <f t="shared" si="13"/>
        <v>0</v>
      </c>
      <c r="AR161" s="151" t="s">
        <v>163</v>
      </c>
      <c r="AT161" s="151" t="s">
        <v>236</v>
      </c>
      <c r="AU161" s="151" t="s">
        <v>84</v>
      </c>
      <c r="AY161" s="13" t="s">
        <v>193</v>
      </c>
      <c r="BE161" s="152">
        <f t="shared" si="14"/>
        <v>0</v>
      </c>
      <c r="BF161" s="152">
        <f t="shared" si="15"/>
        <v>0</v>
      </c>
      <c r="BG161" s="152">
        <f t="shared" si="16"/>
        <v>0</v>
      </c>
      <c r="BH161" s="152">
        <f t="shared" si="17"/>
        <v>0</v>
      </c>
      <c r="BI161" s="152">
        <f t="shared" si="18"/>
        <v>0</v>
      </c>
      <c r="BJ161" s="13" t="s">
        <v>84</v>
      </c>
      <c r="BK161" s="152">
        <f t="shared" si="19"/>
        <v>0</v>
      </c>
      <c r="BL161" s="13" t="s">
        <v>109</v>
      </c>
      <c r="BM161" s="151" t="s">
        <v>2025</v>
      </c>
    </row>
    <row r="162" spans="2:65" s="1" customFormat="1" ht="16.5" customHeight="1">
      <c r="B162" s="138"/>
      <c r="C162" s="139" t="s">
        <v>366</v>
      </c>
      <c r="D162" s="139" t="s">
        <v>195</v>
      </c>
      <c r="E162" s="140" t="s">
        <v>1739</v>
      </c>
      <c r="F162" s="141" t="s">
        <v>1740</v>
      </c>
      <c r="G162" s="142" t="s">
        <v>257</v>
      </c>
      <c r="H162" s="143">
        <v>340</v>
      </c>
      <c r="I162" s="144"/>
      <c r="J162" s="145">
        <f t="shared" si="10"/>
        <v>0</v>
      </c>
      <c r="K162" s="146"/>
      <c r="L162" s="28"/>
      <c r="M162" s="147" t="s">
        <v>1</v>
      </c>
      <c r="N162" s="148" t="s">
        <v>38</v>
      </c>
      <c r="P162" s="149">
        <f t="shared" si="11"/>
        <v>0</v>
      </c>
      <c r="Q162" s="149">
        <v>9.0000000000000006E-5</v>
      </c>
      <c r="R162" s="149">
        <f t="shared" si="12"/>
        <v>3.0600000000000002E-2</v>
      </c>
      <c r="S162" s="149">
        <v>0</v>
      </c>
      <c r="T162" s="150">
        <f t="shared" si="13"/>
        <v>0</v>
      </c>
      <c r="AR162" s="151" t="s">
        <v>109</v>
      </c>
      <c r="AT162" s="151" t="s">
        <v>195</v>
      </c>
      <c r="AU162" s="151" t="s">
        <v>84</v>
      </c>
      <c r="AY162" s="13" t="s">
        <v>193</v>
      </c>
      <c r="BE162" s="152">
        <f t="shared" si="14"/>
        <v>0</v>
      </c>
      <c r="BF162" s="152">
        <f t="shared" si="15"/>
        <v>0</v>
      </c>
      <c r="BG162" s="152">
        <f t="shared" si="16"/>
        <v>0</v>
      </c>
      <c r="BH162" s="152">
        <f t="shared" si="17"/>
        <v>0</v>
      </c>
      <c r="BI162" s="152">
        <f t="shared" si="18"/>
        <v>0</v>
      </c>
      <c r="BJ162" s="13" t="s">
        <v>84</v>
      </c>
      <c r="BK162" s="152">
        <f t="shared" si="19"/>
        <v>0</v>
      </c>
      <c r="BL162" s="13" t="s">
        <v>109</v>
      </c>
      <c r="BM162" s="151" t="s">
        <v>2026</v>
      </c>
    </row>
    <row r="163" spans="2:65" s="11" customFormat="1" ht="22.75" customHeight="1">
      <c r="B163" s="126"/>
      <c r="D163" s="127" t="s">
        <v>71</v>
      </c>
      <c r="E163" s="136" t="s">
        <v>477</v>
      </c>
      <c r="F163" s="136" t="s">
        <v>478</v>
      </c>
      <c r="I163" s="129"/>
      <c r="J163" s="137">
        <f>BK163</f>
        <v>0</v>
      </c>
      <c r="L163" s="126"/>
      <c r="M163" s="131"/>
      <c r="P163" s="132">
        <f>P164</f>
        <v>0</v>
      </c>
      <c r="R163" s="132">
        <f>R164</f>
        <v>0</v>
      </c>
      <c r="T163" s="133">
        <f>T164</f>
        <v>0</v>
      </c>
      <c r="AR163" s="127" t="s">
        <v>76</v>
      </c>
      <c r="AT163" s="134" t="s">
        <v>71</v>
      </c>
      <c r="AU163" s="134" t="s">
        <v>76</v>
      </c>
      <c r="AY163" s="127" t="s">
        <v>193</v>
      </c>
      <c r="BK163" s="135">
        <f>BK164</f>
        <v>0</v>
      </c>
    </row>
    <row r="164" spans="2:65" s="1" customFormat="1" ht="33" customHeight="1">
      <c r="B164" s="138"/>
      <c r="C164" s="139" t="s">
        <v>370</v>
      </c>
      <c r="D164" s="139" t="s">
        <v>195</v>
      </c>
      <c r="E164" s="140" t="s">
        <v>1757</v>
      </c>
      <c r="F164" s="141" t="s">
        <v>1758</v>
      </c>
      <c r="G164" s="142" t="s">
        <v>296</v>
      </c>
      <c r="H164" s="143">
        <v>246.40299999999999</v>
      </c>
      <c r="I164" s="144"/>
      <c r="J164" s="145">
        <f>ROUND(I164*H164,2)</f>
        <v>0</v>
      </c>
      <c r="K164" s="146"/>
      <c r="L164" s="28"/>
      <c r="M164" s="147" t="s">
        <v>1</v>
      </c>
      <c r="N164" s="148" t="s">
        <v>38</v>
      </c>
      <c r="P164" s="149">
        <f>O164*H164</f>
        <v>0</v>
      </c>
      <c r="Q164" s="149">
        <v>0</v>
      </c>
      <c r="R164" s="149">
        <f>Q164*H164</f>
        <v>0</v>
      </c>
      <c r="S164" s="149">
        <v>0</v>
      </c>
      <c r="T164" s="150">
        <f>S164*H164</f>
        <v>0</v>
      </c>
      <c r="AR164" s="151" t="s">
        <v>109</v>
      </c>
      <c r="AT164" s="151" t="s">
        <v>195</v>
      </c>
      <c r="AU164" s="151" t="s">
        <v>84</v>
      </c>
      <c r="AY164" s="13" t="s">
        <v>193</v>
      </c>
      <c r="BE164" s="152">
        <f>IF(N164="základná",J164,0)</f>
        <v>0</v>
      </c>
      <c r="BF164" s="152">
        <f>IF(N164="znížená",J164,0)</f>
        <v>0</v>
      </c>
      <c r="BG164" s="152">
        <f>IF(N164="zákl. prenesená",J164,0)</f>
        <v>0</v>
      </c>
      <c r="BH164" s="152">
        <f>IF(N164="zníž. prenesená",J164,0)</f>
        <v>0</v>
      </c>
      <c r="BI164" s="152">
        <f>IF(N164="nulová",J164,0)</f>
        <v>0</v>
      </c>
      <c r="BJ164" s="13" t="s">
        <v>84</v>
      </c>
      <c r="BK164" s="152">
        <f>ROUND(I164*H164,2)</f>
        <v>0</v>
      </c>
      <c r="BL164" s="13" t="s">
        <v>109</v>
      </c>
      <c r="BM164" s="151" t="s">
        <v>2027</v>
      </c>
    </row>
    <row r="165" spans="2:65" s="11" customFormat="1" ht="26" customHeight="1">
      <c r="B165" s="126"/>
      <c r="D165" s="127" t="s">
        <v>71</v>
      </c>
      <c r="E165" s="128" t="s">
        <v>236</v>
      </c>
      <c r="F165" s="128" t="s">
        <v>1098</v>
      </c>
      <c r="I165" s="129"/>
      <c r="J165" s="130">
        <f>BK165</f>
        <v>0</v>
      </c>
      <c r="L165" s="126"/>
      <c r="M165" s="131"/>
      <c r="P165" s="132">
        <f>P166+P168</f>
        <v>0</v>
      </c>
      <c r="R165" s="132">
        <f>R166+R168</f>
        <v>7.4209999999999998E-2</v>
      </c>
      <c r="T165" s="133">
        <f>T166+T168</f>
        <v>0</v>
      </c>
      <c r="AR165" s="127" t="s">
        <v>106</v>
      </c>
      <c r="AT165" s="134" t="s">
        <v>71</v>
      </c>
      <c r="AU165" s="134" t="s">
        <v>72</v>
      </c>
      <c r="AY165" s="127" t="s">
        <v>193</v>
      </c>
      <c r="BK165" s="135">
        <f>BK166+BK168</f>
        <v>0</v>
      </c>
    </row>
    <row r="166" spans="2:65" s="11" customFormat="1" ht="22.75" customHeight="1">
      <c r="B166" s="126"/>
      <c r="D166" s="127" t="s">
        <v>71</v>
      </c>
      <c r="E166" s="136" t="s">
        <v>1170</v>
      </c>
      <c r="F166" s="136" t="s">
        <v>1171</v>
      </c>
      <c r="I166" s="129"/>
      <c r="J166" s="137">
        <f>BK166</f>
        <v>0</v>
      </c>
      <c r="L166" s="126"/>
      <c r="M166" s="131"/>
      <c r="P166" s="132">
        <f>P167</f>
        <v>0</v>
      </c>
      <c r="R166" s="132">
        <f>R167</f>
        <v>0</v>
      </c>
      <c r="T166" s="133">
        <f>T167</f>
        <v>0</v>
      </c>
      <c r="AR166" s="127" t="s">
        <v>106</v>
      </c>
      <c r="AT166" s="134" t="s">
        <v>71</v>
      </c>
      <c r="AU166" s="134" t="s">
        <v>76</v>
      </c>
      <c r="AY166" s="127" t="s">
        <v>193</v>
      </c>
      <c r="BK166" s="135">
        <f>BK167</f>
        <v>0</v>
      </c>
    </row>
    <row r="167" spans="2:65" s="1" customFormat="1" ht="16.5" customHeight="1">
      <c r="B167" s="138"/>
      <c r="C167" s="139" t="s">
        <v>374</v>
      </c>
      <c r="D167" s="139" t="s">
        <v>195</v>
      </c>
      <c r="E167" s="140" t="s">
        <v>1802</v>
      </c>
      <c r="F167" s="141" t="s">
        <v>1803</v>
      </c>
      <c r="G167" s="142" t="s">
        <v>319</v>
      </c>
      <c r="H167" s="143">
        <v>2</v>
      </c>
      <c r="I167" s="144"/>
      <c r="J167" s="145">
        <f>ROUND(I167*H167,2)</f>
        <v>0</v>
      </c>
      <c r="K167" s="146"/>
      <c r="L167" s="28"/>
      <c r="M167" s="147" t="s">
        <v>1</v>
      </c>
      <c r="N167" s="148" t="s">
        <v>38</v>
      </c>
      <c r="P167" s="149">
        <f>O167*H167</f>
        <v>0</v>
      </c>
      <c r="Q167" s="149">
        <v>0</v>
      </c>
      <c r="R167" s="149">
        <f>Q167*H167</f>
        <v>0</v>
      </c>
      <c r="S167" s="149">
        <v>0</v>
      </c>
      <c r="T167" s="150">
        <f>S167*H167</f>
        <v>0</v>
      </c>
      <c r="AR167" s="151" t="s">
        <v>519</v>
      </c>
      <c r="AT167" s="151" t="s">
        <v>195</v>
      </c>
      <c r="AU167" s="151" t="s">
        <v>84</v>
      </c>
      <c r="AY167" s="13" t="s">
        <v>193</v>
      </c>
      <c r="BE167" s="152">
        <f>IF(N167="základná",J167,0)</f>
        <v>0</v>
      </c>
      <c r="BF167" s="152">
        <f>IF(N167="znížená",J167,0)</f>
        <v>0</v>
      </c>
      <c r="BG167" s="152">
        <f>IF(N167="zákl. prenesená",J167,0)</f>
        <v>0</v>
      </c>
      <c r="BH167" s="152">
        <f>IF(N167="zníž. prenesená",J167,0)</f>
        <v>0</v>
      </c>
      <c r="BI167" s="152">
        <f>IF(N167="nulová",J167,0)</f>
        <v>0</v>
      </c>
      <c r="BJ167" s="13" t="s">
        <v>84</v>
      </c>
      <c r="BK167" s="152">
        <f>ROUND(I167*H167,2)</f>
        <v>0</v>
      </c>
      <c r="BL167" s="13" t="s">
        <v>519</v>
      </c>
      <c r="BM167" s="151" t="s">
        <v>2028</v>
      </c>
    </row>
    <row r="168" spans="2:65" s="11" customFormat="1" ht="22.75" customHeight="1">
      <c r="B168" s="126"/>
      <c r="D168" s="127" t="s">
        <v>71</v>
      </c>
      <c r="E168" s="136" t="s">
        <v>1099</v>
      </c>
      <c r="F168" s="136" t="s">
        <v>1100</v>
      </c>
      <c r="I168" s="129"/>
      <c r="J168" s="137">
        <f>BK168</f>
        <v>0</v>
      </c>
      <c r="L168" s="126"/>
      <c r="M168" s="131"/>
      <c r="P168" s="132">
        <f>SUM(P169:P176)</f>
        <v>0</v>
      </c>
      <c r="R168" s="132">
        <f>SUM(R169:R176)</f>
        <v>7.4209999999999998E-2</v>
      </c>
      <c r="T168" s="133">
        <f>SUM(T169:T176)</f>
        <v>0</v>
      </c>
      <c r="AR168" s="127" t="s">
        <v>106</v>
      </c>
      <c r="AT168" s="134" t="s">
        <v>71</v>
      </c>
      <c r="AU168" s="134" t="s">
        <v>76</v>
      </c>
      <c r="AY168" s="127" t="s">
        <v>193</v>
      </c>
      <c r="BK168" s="135">
        <f>SUM(BK169:BK176)</f>
        <v>0</v>
      </c>
    </row>
    <row r="169" spans="2:65" s="1" customFormat="1" ht="21.75" customHeight="1">
      <c r="B169" s="138"/>
      <c r="C169" s="139" t="s">
        <v>378</v>
      </c>
      <c r="D169" s="139" t="s">
        <v>195</v>
      </c>
      <c r="E169" s="140" t="s">
        <v>2029</v>
      </c>
      <c r="F169" s="141" t="s">
        <v>2030</v>
      </c>
      <c r="G169" s="142" t="s">
        <v>319</v>
      </c>
      <c r="H169" s="143">
        <v>6</v>
      </c>
      <c r="I169" s="144"/>
      <c r="J169" s="145">
        <f t="shared" ref="J169:J176" si="20">ROUND(I169*H169,2)</f>
        <v>0</v>
      </c>
      <c r="K169" s="146"/>
      <c r="L169" s="28"/>
      <c r="M169" s="147" t="s">
        <v>1</v>
      </c>
      <c r="N169" s="148" t="s">
        <v>38</v>
      </c>
      <c r="P169" s="149">
        <f t="shared" ref="P169:P176" si="21">O169*H169</f>
        <v>0</v>
      </c>
      <c r="Q169" s="149">
        <v>0</v>
      </c>
      <c r="R169" s="149">
        <f t="shared" ref="R169:R176" si="22">Q169*H169</f>
        <v>0</v>
      </c>
      <c r="S169" s="149">
        <v>0</v>
      </c>
      <c r="T169" s="150">
        <f t="shared" ref="T169:T176" si="23">S169*H169</f>
        <v>0</v>
      </c>
      <c r="AR169" s="151" t="s">
        <v>519</v>
      </c>
      <c r="AT169" s="151" t="s">
        <v>195</v>
      </c>
      <c r="AU169" s="151" t="s">
        <v>84</v>
      </c>
      <c r="AY169" s="13" t="s">
        <v>193</v>
      </c>
      <c r="BE169" s="152">
        <f t="shared" ref="BE169:BE176" si="24">IF(N169="základná",J169,0)</f>
        <v>0</v>
      </c>
      <c r="BF169" s="152">
        <f t="shared" ref="BF169:BF176" si="25">IF(N169="znížená",J169,0)</f>
        <v>0</v>
      </c>
      <c r="BG169" s="152">
        <f t="shared" ref="BG169:BG176" si="26">IF(N169="zákl. prenesená",J169,0)</f>
        <v>0</v>
      </c>
      <c r="BH169" s="152">
        <f t="shared" ref="BH169:BH176" si="27">IF(N169="zníž. prenesená",J169,0)</f>
        <v>0</v>
      </c>
      <c r="BI169" s="152">
        <f t="shared" ref="BI169:BI176" si="28">IF(N169="nulová",J169,0)</f>
        <v>0</v>
      </c>
      <c r="BJ169" s="13" t="s">
        <v>84</v>
      </c>
      <c r="BK169" s="152">
        <f t="shared" ref="BK169:BK176" si="29">ROUND(I169*H169,2)</f>
        <v>0</v>
      </c>
      <c r="BL169" s="13" t="s">
        <v>519</v>
      </c>
      <c r="BM169" s="151" t="s">
        <v>2031</v>
      </c>
    </row>
    <row r="170" spans="2:65" s="1" customFormat="1" ht="24.25" customHeight="1">
      <c r="B170" s="138"/>
      <c r="C170" s="153" t="s">
        <v>382</v>
      </c>
      <c r="D170" s="153" t="s">
        <v>236</v>
      </c>
      <c r="E170" s="154" t="s">
        <v>2032</v>
      </c>
      <c r="F170" s="155" t="s">
        <v>2033</v>
      </c>
      <c r="G170" s="156" t="s">
        <v>319</v>
      </c>
      <c r="H170" s="157">
        <v>6</v>
      </c>
      <c r="I170" s="158"/>
      <c r="J170" s="159">
        <f t="shared" si="20"/>
        <v>0</v>
      </c>
      <c r="K170" s="160"/>
      <c r="L170" s="161"/>
      <c r="M170" s="162" t="s">
        <v>1</v>
      </c>
      <c r="N170" s="163" t="s">
        <v>38</v>
      </c>
      <c r="P170" s="149">
        <f t="shared" si="21"/>
        <v>0</v>
      </c>
      <c r="Q170" s="149">
        <v>1.7700000000000001E-3</v>
      </c>
      <c r="R170" s="149">
        <f t="shared" si="22"/>
        <v>1.0620000000000001E-2</v>
      </c>
      <c r="S170" s="149">
        <v>0</v>
      </c>
      <c r="T170" s="150">
        <f t="shared" si="23"/>
        <v>0</v>
      </c>
      <c r="AR170" s="151" t="s">
        <v>972</v>
      </c>
      <c r="AT170" s="151" t="s">
        <v>236</v>
      </c>
      <c r="AU170" s="151" t="s">
        <v>84</v>
      </c>
      <c r="AY170" s="13" t="s">
        <v>193</v>
      </c>
      <c r="BE170" s="152">
        <f t="shared" si="24"/>
        <v>0</v>
      </c>
      <c r="BF170" s="152">
        <f t="shared" si="25"/>
        <v>0</v>
      </c>
      <c r="BG170" s="152">
        <f t="shared" si="26"/>
        <v>0</v>
      </c>
      <c r="BH170" s="152">
        <f t="shared" si="27"/>
        <v>0</v>
      </c>
      <c r="BI170" s="152">
        <f t="shared" si="28"/>
        <v>0</v>
      </c>
      <c r="BJ170" s="13" t="s">
        <v>84</v>
      </c>
      <c r="BK170" s="152">
        <f t="shared" si="29"/>
        <v>0</v>
      </c>
      <c r="BL170" s="13" t="s">
        <v>972</v>
      </c>
      <c r="BM170" s="151" t="s">
        <v>2034</v>
      </c>
    </row>
    <row r="171" spans="2:65" s="1" customFormat="1" ht="24.25" customHeight="1">
      <c r="B171" s="138"/>
      <c r="C171" s="139" t="s">
        <v>386</v>
      </c>
      <c r="D171" s="139" t="s">
        <v>195</v>
      </c>
      <c r="E171" s="140" t="s">
        <v>2035</v>
      </c>
      <c r="F171" s="141" t="s">
        <v>2036</v>
      </c>
      <c r="G171" s="142" t="s">
        <v>319</v>
      </c>
      <c r="H171" s="143">
        <v>8</v>
      </c>
      <c r="I171" s="144"/>
      <c r="J171" s="145">
        <f t="shared" si="20"/>
        <v>0</v>
      </c>
      <c r="K171" s="146"/>
      <c r="L171" s="28"/>
      <c r="M171" s="147" t="s">
        <v>1</v>
      </c>
      <c r="N171" s="148" t="s">
        <v>38</v>
      </c>
      <c r="P171" s="149">
        <f t="shared" si="21"/>
        <v>0</v>
      </c>
      <c r="Q171" s="149">
        <v>0</v>
      </c>
      <c r="R171" s="149">
        <f t="shared" si="22"/>
        <v>0</v>
      </c>
      <c r="S171" s="149">
        <v>0</v>
      </c>
      <c r="T171" s="150">
        <f t="shared" si="23"/>
        <v>0</v>
      </c>
      <c r="AR171" s="151" t="s">
        <v>519</v>
      </c>
      <c r="AT171" s="151" t="s">
        <v>195</v>
      </c>
      <c r="AU171" s="151" t="s">
        <v>84</v>
      </c>
      <c r="AY171" s="13" t="s">
        <v>193</v>
      </c>
      <c r="BE171" s="152">
        <f t="shared" si="24"/>
        <v>0</v>
      </c>
      <c r="BF171" s="152">
        <f t="shared" si="25"/>
        <v>0</v>
      </c>
      <c r="BG171" s="152">
        <f t="shared" si="26"/>
        <v>0</v>
      </c>
      <c r="BH171" s="152">
        <f t="shared" si="27"/>
        <v>0</v>
      </c>
      <c r="BI171" s="152">
        <f t="shared" si="28"/>
        <v>0</v>
      </c>
      <c r="BJ171" s="13" t="s">
        <v>84</v>
      </c>
      <c r="BK171" s="152">
        <f t="shared" si="29"/>
        <v>0</v>
      </c>
      <c r="BL171" s="13" t="s">
        <v>519</v>
      </c>
      <c r="BM171" s="151" t="s">
        <v>2037</v>
      </c>
    </row>
    <row r="172" spans="2:65" s="1" customFormat="1" ht="24.25" customHeight="1">
      <c r="B172" s="138"/>
      <c r="C172" s="153" t="s">
        <v>390</v>
      </c>
      <c r="D172" s="153" t="s">
        <v>236</v>
      </c>
      <c r="E172" s="154" t="s">
        <v>2038</v>
      </c>
      <c r="F172" s="155" t="s">
        <v>2039</v>
      </c>
      <c r="G172" s="156" t="s">
        <v>319</v>
      </c>
      <c r="H172" s="157">
        <v>8</v>
      </c>
      <c r="I172" s="158"/>
      <c r="J172" s="159">
        <f t="shared" si="20"/>
        <v>0</v>
      </c>
      <c r="K172" s="160"/>
      <c r="L172" s="161"/>
      <c r="M172" s="162" t="s">
        <v>1</v>
      </c>
      <c r="N172" s="163" t="s">
        <v>38</v>
      </c>
      <c r="P172" s="149">
        <f t="shared" si="21"/>
        <v>0</v>
      </c>
      <c r="Q172" s="149">
        <v>2.2599999999999999E-3</v>
      </c>
      <c r="R172" s="149">
        <f t="shared" si="22"/>
        <v>1.8079999999999999E-2</v>
      </c>
      <c r="S172" s="149">
        <v>0</v>
      </c>
      <c r="T172" s="150">
        <f t="shared" si="23"/>
        <v>0</v>
      </c>
      <c r="AR172" s="151" t="s">
        <v>972</v>
      </c>
      <c r="AT172" s="151" t="s">
        <v>236</v>
      </c>
      <c r="AU172" s="151" t="s">
        <v>84</v>
      </c>
      <c r="AY172" s="13" t="s">
        <v>193</v>
      </c>
      <c r="BE172" s="152">
        <f t="shared" si="24"/>
        <v>0</v>
      </c>
      <c r="BF172" s="152">
        <f t="shared" si="25"/>
        <v>0</v>
      </c>
      <c r="BG172" s="152">
        <f t="shared" si="26"/>
        <v>0</v>
      </c>
      <c r="BH172" s="152">
        <f t="shared" si="27"/>
        <v>0</v>
      </c>
      <c r="BI172" s="152">
        <f t="shared" si="28"/>
        <v>0</v>
      </c>
      <c r="BJ172" s="13" t="s">
        <v>84</v>
      </c>
      <c r="BK172" s="152">
        <f t="shared" si="29"/>
        <v>0</v>
      </c>
      <c r="BL172" s="13" t="s">
        <v>972</v>
      </c>
      <c r="BM172" s="151" t="s">
        <v>2040</v>
      </c>
    </row>
    <row r="173" spans="2:65" s="1" customFormat="1" ht="24.25" customHeight="1">
      <c r="B173" s="138"/>
      <c r="C173" s="139" t="s">
        <v>394</v>
      </c>
      <c r="D173" s="139" t="s">
        <v>195</v>
      </c>
      <c r="E173" s="140" t="s">
        <v>2041</v>
      </c>
      <c r="F173" s="141" t="s">
        <v>2042</v>
      </c>
      <c r="G173" s="142" t="s">
        <v>319</v>
      </c>
      <c r="H173" s="143">
        <v>9</v>
      </c>
      <c r="I173" s="144"/>
      <c r="J173" s="145">
        <f t="shared" si="20"/>
        <v>0</v>
      </c>
      <c r="K173" s="146"/>
      <c r="L173" s="28"/>
      <c r="M173" s="147" t="s">
        <v>1</v>
      </c>
      <c r="N173" s="148" t="s">
        <v>38</v>
      </c>
      <c r="P173" s="149">
        <f t="shared" si="21"/>
        <v>0</v>
      </c>
      <c r="Q173" s="149">
        <v>0</v>
      </c>
      <c r="R173" s="149">
        <f t="shared" si="22"/>
        <v>0</v>
      </c>
      <c r="S173" s="149">
        <v>0</v>
      </c>
      <c r="T173" s="150">
        <f t="shared" si="23"/>
        <v>0</v>
      </c>
      <c r="AR173" s="151" t="s">
        <v>519</v>
      </c>
      <c r="AT173" s="151" t="s">
        <v>195</v>
      </c>
      <c r="AU173" s="151" t="s">
        <v>84</v>
      </c>
      <c r="AY173" s="13" t="s">
        <v>193</v>
      </c>
      <c r="BE173" s="152">
        <f t="shared" si="24"/>
        <v>0</v>
      </c>
      <c r="BF173" s="152">
        <f t="shared" si="25"/>
        <v>0</v>
      </c>
      <c r="BG173" s="152">
        <f t="shared" si="26"/>
        <v>0</v>
      </c>
      <c r="BH173" s="152">
        <f t="shared" si="27"/>
        <v>0</v>
      </c>
      <c r="BI173" s="152">
        <f t="shared" si="28"/>
        <v>0</v>
      </c>
      <c r="BJ173" s="13" t="s">
        <v>84</v>
      </c>
      <c r="BK173" s="152">
        <f t="shared" si="29"/>
        <v>0</v>
      </c>
      <c r="BL173" s="13" t="s">
        <v>519</v>
      </c>
      <c r="BM173" s="151" t="s">
        <v>2043</v>
      </c>
    </row>
    <row r="174" spans="2:65" s="1" customFormat="1" ht="24.25" customHeight="1">
      <c r="B174" s="138"/>
      <c r="C174" s="153" t="s">
        <v>398</v>
      </c>
      <c r="D174" s="153" t="s">
        <v>236</v>
      </c>
      <c r="E174" s="154" t="s">
        <v>2044</v>
      </c>
      <c r="F174" s="155" t="s">
        <v>2045</v>
      </c>
      <c r="G174" s="156" t="s">
        <v>319</v>
      </c>
      <c r="H174" s="157">
        <v>9</v>
      </c>
      <c r="I174" s="158"/>
      <c r="J174" s="159">
        <f t="shared" si="20"/>
        <v>0</v>
      </c>
      <c r="K174" s="160"/>
      <c r="L174" s="161"/>
      <c r="M174" s="162" t="s">
        <v>1</v>
      </c>
      <c r="N174" s="163" t="s">
        <v>38</v>
      </c>
      <c r="P174" s="149">
        <f t="shared" si="21"/>
        <v>0</v>
      </c>
      <c r="Q174" s="149">
        <v>4.4099999999999999E-3</v>
      </c>
      <c r="R174" s="149">
        <f t="shared" si="22"/>
        <v>3.9689999999999996E-2</v>
      </c>
      <c r="S174" s="149">
        <v>0</v>
      </c>
      <c r="T174" s="150">
        <f t="shared" si="23"/>
        <v>0</v>
      </c>
      <c r="AR174" s="151" t="s">
        <v>972</v>
      </c>
      <c r="AT174" s="151" t="s">
        <v>236</v>
      </c>
      <c r="AU174" s="151" t="s">
        <v>84</v>
      </c>
      <c r="AY174" s="13" t="s">
        <v>193</v>
      </c>
      <c r="BE174" s="152">
        <f t="shared" si="24"/>
        <v>0</v>
      </c>
      <c r="BF174" s="152">
        <f t="shared" si="25"/>
        <v>0</v>
      </c>
      <c r="BG174" s="152">
        <f t="shared" si="26"/>
        <v>0</v>
      </c>
      <c r="BH174" s="152">
        <f t="shared" si="27"/>
        <v>0</v>
      </c>
      <c r="BI174" s="152">
        <f t="shared" si="28"/>
        <v>0</v>
      </c>
      <c r="BJ174" s="13" t="s">
        <v>84</v>
      </c>
      <c r="BK174" s="152">
        <f t="shared" si="29"/>
        <v>0</v>
      </c>
      <c r="BL174" s="13" t="s">
        <v>972</v>
      </c>
      <c r="BM174" s="151" t="s">
        <v>2046</v>
      </c>
    </row>
    <row r="175" spans="2:65" s="1" customFormat="1" ht="16.5" customHeight="1">
      <c r="B175" s="138"/>
      <c r="C175" s="139" t="s">
        <v>402</v>
      </c>
      <c r="D175" s="139" t="s">
        <v>195</v>
      </c>
      <c r="E175" s="140" t="s">
        <v>2047</v>
      </c>
      <c r="F175" s="141" t="s">
        <v>2048</v>
      </c>
      <c r="G175" s="142" t="s">
        <v>319</v>
      </c>
      <c r="H175" s="143">
        <v>1</v>
      </c>
      <c r="I175" s="144"/>
      <c r="J175" s="145">
        <f t="shared" si="20"/>
        <v>0</v>
      </c>
      <c r="K175" s="146"/>
      <c r="L175" s="28"/>
      <c r="M175" s="147" t="s">
        <v>1</v>
      </c>
      <c r="N175" s="148" t="s">
        <v>38</v>
      </c>
      <c r="P175" s="149">
        <f t="shared" si="21"/>
        <v>0</v>
      </c>
      <c r="Q175" s="149">
        <v>0</v>
      </c>
      <c r="R175" s="149">
        <f t="shared" si="22"/>
        <v>0</v>
      </c>
      <c r="S175" s="149">
        <v>0</v>
      </c>
      <c r="T175" s="150">
        <f t="shared" si="23"/>
        <v>0</v>
      </c>
      <c r="AR175" s="151" t="s">
        <v>519</v>
      </c>
      <c r="AT175" s="151" t="s">
        <v>195</v>
      </c>
      <c r="AU175" s="151" t="s">
        <v>84</v>
      </c>
      <c r="AY175" s="13" t="s">
        <v>193</v>
      </c>
      <c r="BE175" s="152">
        <f t="shared" si="24"/>
        <v>0</v>
      </c>
      <c r="BF175" s="152">
        <f t="shared" si="25"/>
        <v>0</v>
      </c>
      <c r="BG175" s="152">
        <f t="shared" si="26"/>
        <v>0</v>
      </c>
      <c r="BH175" s="152">
        <f t="shared" si="27"/>
        <v>0</v>
      </c>
      <c r="BI175" s="152">
        <f t="shared" si="28"/>
        <v>0</v>
      </c>
      <c r="BJ175" s="13" t="s">
        <v>84</v>
      </c>
      <c r="BK175" s="152">
        <f t="shared" si="29"/>
        <v>0</v>
      </c>
      <c r="BL175" s="13" t="s">
        <v>519</v>
      </c>
      <c r="BM175" s="151" t="s">
        <v>2049</v>
      </c>
    </row>
    <row r="176" spans="2:65" s="1" customFormat="1" ht="21.75" customHeight="1">
      <c r="B176" s="138"/>
      <c r="C176" s="153" t="s">
        <v>406</v>
      </c>
      <c r="D176" s="153" t="s">
        <v>236</v>
      </c>
      <c r="E176" s="154" t="s">
        <v>2050</v>
      </c>
      <c r="F176" s="155" t="s">
        <v>2051</v>
      </c>
      <c r="G176" s="156" t="s">
        <v>319</v>
      </c>
      <c r="H176" s="157">
        <v>1</v>
      </c>
      <c r="I176" s="158"/>
      <c r="J176" s="159">
        <f t="shared" si="20"/>
        <v>0</v>
      </c>
      <c r="K176" s="160"/>
      <c r="L176" s="161"/>
      <c r="M176" s="170" t="s">
        <v>1</v>
      </c>
      <c r="N176" s="171" t="s">
        <v>38</v>
      </c>
      <c r="O176" s="166"/>
      <c r="P176" s="167">
        <f t="shared" si="21"/>
        <v>0</v>
      </c>
      <c r="Q176" s="167">
        <v>5.8199999999999997E-3</v>
      </c>
      <c r="R176" s="167">
        <f t="shared" si="22"/>
        <v>5.8199999999999997E-3</v>
      </c>
      <c r="S176" s="167">
        <v>0</v>
      </c>
      <c r="T176" s="168">
        <f t="shared" si="23"/>
        <v>0</v>
      </c>
      <c r="AR176" s="151" t="s">
        <v>972</v>
      </c>
      <c r="AT176" s="151" t="s">
        <v>236</v>
      </c>
      <c r="AU176" s="151" t="s">
        <v>84</v>
      </c>
      <c r="AY176" s="13" t="s">
        <v>193</v>
      </c>
      <c r="BE176" s="152">
        <f t="shared" si="24"/>
        <v>0</v>
      </c>
      <c r="BF176" s="152">
        <f t="shared" si="25"/>
        <v>0</v>
      </c>
      <c r="BG176" s="152">
        <f t="shared" si="26"/>
        <v>0</v>
      </c>
      <c r="BH176" s="152">
        <f t="shared" si="27"/>
        <v>0</v>
      </c>
      <c r="BI176" s="152">
        <f t="shared" si="28"/>
        <v>0</v>
      </c>
      <c r="BJ176" s="13" t="s">
        <v>84</v>
      </c>
      <c r="BK176" s="152">
        <f t="shared" si="29"/>
        <v>0</v>
      </c>
      <c r="BL176" s="13" t="s">
        <v>972</v>
      </c>
      <c r="BM176" s="151" t="s">
        <v>2052</v>
      </c>
    </row>
    <row r="177" spans="2:12" s="1" customFormat="1" ht="7" customHeight="1">
      <c r="B177" s="43"/>
      <c r="C177" s="44"/>
      <c r="D177" s="44"/>
      <c r="E177" s="44"/>
      <c r="F177" s="44"/>
      <c r="G177" s="44"/>
      <c r="H177" s="44"/>
      <c r="I177" s="44"/>
      <c r="J177" s="44"/>
      <c r="K177" s="44"/>
      <c r="L177" s="28"/>
    </row>
  </sheetData>
  <autoFilter ref="C128:K176" xr:uid="{00000000-0009-0000-0000-00000C000000}"/>
  <mergeCells count="12">
    <mergeCell ref="E121:H121"/>
    <mergeCell ref="L2:V2"/>
    <mergeCell ref="E85:H85"/>
    <mergeCell ref="E87:H87"/>
    <mergeCell ref="E89:H89"/>
    <mergeCell ref="E117:H117"/>
    <mergeCell ref="E119:H119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B2:BM273"/>
  <sheetViews>
    <sheetView showGridLines="0" workbookViewId="0">
      <selection activeCell="Y38" sqref="Y38"/>
    </sheetView>
  </sheetViews>
  <sheetFormatPr baseColWidth="10" defaultRowHeight="11"/>
  <cols>
    <col min="1" max="1" width="8.25" customWidth="1"/>
    <col min="2" max="2" width="1.25" customWidth="1"/>
    <col min="3" max="4" width="4.25" customWidth="1"/>
    <col min="5" max="5" width="17.25" customWidth="1"/>
    <col min="6" max="6" width="50.75" customWidth="1"/>
    <col min="7" max="7" width="7.5" customWidth="1"/>
    <col min="8" max="8" width="14" customWidth="1"/>
    <col min="9" max="9" width="15.75" customWidth="1"/>
    <col min="10" max="10" width="22.25" customWidth="1"/>
    <col min="11" max="11" width="22.25" hidden="1" customWidth="1"/>
    <col min="12" max="12" width="9.25" customWidth="1"/>
    <col min="13" max="13" width="10.75" hidden="1" customWidth="1"/>
    <col min="14" max="14" width="9.25" hidden="1"/>
    <col min="15" max="20" width="14.25" hidden="1" customWidth="1"/>
    <col min="21" max="21" width="16.25" hidden="1" customWidth="1"/>
    <col min="22" max="22" width="12.25" customWidth="1"/>
    <col min="23" max="23" width="16.25" customWidth="1"/>
    <col min="24" max="24" width="12.25" customWidth="1"/>
    <col min="25" max="25" width="15" customWidth="1"/>
    <col min="26" max="26" width="11" customWidth="1"/>
    <col min="27" max="27" width="15" customWidth="1"/>
    <col min="28" max="28" width="16.25" customWidth="1"/>
    <col min="29" max="29" width="11" customWidth="1"/>
    <col min="30" max="30" width="15" customWidth="1"/>
    <col min="31" max="31" width="16.25" customWidth="1"/>
    <col min="44" max="65" width="9.25" hidden="1"/>
  </cols>
  <sheetData>
    <row r="2" spans="2:46" ht="37" customHeight="1">
      <c r="L2" s="210" t="s">
        <v>5</v>
      </c>
      <c r="M2" s="211"/>
      <c r="N2" s="211"/>
      <c r="O2" s="211"/>
      <c r="P2" s="211"/>
      <c r="Q2" s="211"/>
      <c r="R2" s="211"/>
      <c r="S2" s="211"/>
      <c r="T2" s="211"/>
      <c r="U2" s="211"/>
      <c r="V2" s="211"/>
      <c r="AT2" s="13" t="s">
        <v>123</v>
      </c>
    </row>
    <row r="3" spans="2:46" ht="7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72</v>
      </c>
    </row>
    <row r="4" spans="2:46" ht="25" customHeight="1">
      <c r="B4" s="16"/>
      <c r="D4" s="17" t="s">
        <v>166</v>
      </c>
      <c r="L4" s="16"/>
      <c r="M4" s="92" t="s">
        <v>9</v>
      </c>
      <c r="AT4" s="13" t="s">
        <v>3</v>
      </c>
    </row>
    <row r="5" spans="2:46" ht="7" customHeight="1">
      <c r="B5" s="16"/>
      <c r="L5" s="16"/>
    </row>
    <row r="6" spans="2:46" ht="12" customHeight="1">
      <c r="B6" s="16"/>
      <c r="D6" s="23" t="s">
        <v>15</v>
      </c>
      <c r="L6" s="16"/>
    </row>
    <row r="7" spans="2:46" ht="16.5" customHeight="1">
      <c r="B7" s="16"/>
      <c r="E7" s="231" t="str">
        <f>'Rekapitulácia stavby'!K6</f>
        <v>Rokycany - Infraštruktúra, 100 Zásobovanie vodou</v>
      </c>
      <c r="F7" s="232"/>
      <c r="G7" s="232"/>
      <c r="H7" s="232"/>
      <c r="L7" s="16"/>
    </row>
    <row r="8" spans="2:46" ht="12" customHeight="1">
      <c r="B8" s="16"/>
      <c r="D8" s="23" t="s">
        <v>167</v>
      </c>
      <c r="L8" s="16"/>
    </row>
    <row r="9" spans="2:46" s="1" customFormat="1" ht="16.5" customHeight="1">
      <c r="B9" s="28"/>
      <c r="E9" s="231" t="s">
        <v>1977</v>
      </c>
      <c r="F9" s="230"/>
      <c r="G9" s="230"/>
      <c r="H9" s="230"/>
      <c r="L9" s="28"/>
    </row>
    <row r="10" spans="2:46" s="1" customFormat="1" ht="12" customHeight="1">
      <c r="B10" s="28"/>
      <c r="D10" s="23" t="s">
        <v>169</v>
      </c>
      <c r="L10" s="28"/>
    </row>
    <row r="11" spans="2:46" s="1" customFormat="1" ht="16.5" customHeight="1">
      <c r="B11" s="28"/>
      <c r="E11" s="187" t="s">
        <v>2053</v>
      </c>
      <c r="F11" s="230"/>
      <c r="G11" s="230"/>
      <c r="H11" s="230"/>
      <c r="L11" s="28"/>
    </row>
    <row r="12" spans="2:46" s="1" customFormat="1">
      <c r="B12" s="28"/>
      <c r="L12" s="28"/>
    </row>
    <row r="13" spans="2:46" s="1" customFormat="1" ht="12" customHeight="1">
      <c r="B13" s="28"/>
      <c r="D13" s="23" t="s">
        <v>17</v>
      </c>
      <c r="F13" s="21" t="s">
        <v>1</v>
      </c>
      <c r="I13" s="23" t="s">
        <v>18</v>
      </c>
      <c r="J13" s="21" t="s">
        <v>1</v>
      </c>
      <c r="L13" s="28"/>
    </row>
    <row r="14" spans="2:46" s="1" customFormat="1" ht="12" customHeight="1">
      <c r="B14" s="28"/>
      <c r="D14" s="23" t="s">
        <v>19</v>
      </c>
      <c r="F14" s="21" t="s">
        <v>20</v>
      </c>
      <c r="I14" s="23" t="s">
        <v>21</v>
      </c>
      <c r="J14" s="51" t="str">
        <f>'Rekapitulácia stavby'!AN8</f>
        <v>Vyplň údaj</v>
      </c>
      <c r="L14" s="28"/>
    </row>
    <row r="15" spans="2:46" s="1" customFormat="1" ht="10.75" customHeight="1">
      <c r="B15" s="28"/>
      <c r="L15" s="28"/>
    </row>
    <row r="16" spans="2:46" s="1" customFormat="1" ht="12" customHeight="1">
      <c r="B16" s="28"/>
      <c r="D16" s="23" t="s">
        <v>22</v>
      </c>
      <c r="I16" s="23" t="s">
        <v>23</v>
      </c>
      <c r="J16" s="21" t="str">
        <f>IF('Rekapitulácia stavby'!AN10="","",'Rekapitulácia stavby'!AN10)</f>
        <v/>
      </c>
      <c r="L16" s="28"/>
    </row>
    <row r="17" spans="2:12" s="1" customFormat="1" ht="18" customHeight="1">
      <c r="B17" s="28"/>
      <c r="E17" s="21" t="str">
        <f>IF('Rekapitulácia stavby'!E11="","",'Rekapitulácia stavby'!E11)</f>
        <v xml:space="preserve"> </v>
      </c>
      <c r="I17" s="23" t="s">
        <v>25</v>
      </c>
      <c r="J17" s="21" t="str">
        <f>IF('Rekapitulácia stavby'!AN11="","",'Rekapitulácia stavby'!AN11)</f>
        <v/>
      </c>
      <c r="L17" s="28"/>
    </row>
    <row r="18" spans="2:12" s="1" customFormat="1" ht="7" customHeight="1">
      <c r="B18" s="28"/>
      <c r="L18" s="28"/>
    </row>
    <row r="19" spans="2:12" s="1" customFormat="1" ht="12" customHeight="1">
      <c r="B19" s="28"/>
      <c r="D19" s="23" t="s">
        <v>26</v>
      </c>
      <c r="I19" s="23" t="s">
        <v>23</v>
      </c>
      <c r="J19" s="179" t="str">
        <f>'Rekapitulácia stavby'!AN13</f>
        <v>Vyplň údaj</v>
      </c>
      <c r="L19" s="28"/>
    </row>
    <row r="20" spans="2:12" s="1" customFormat="1" ht="18" customHeight="1">
      <c r="B20" s="28"/>
      <c r="E20" s="233" t="str">
        <f>'Rekapitulácia stavby'!E14</f>
        <v>Vyplň údaj</v>
      </c>
      <c r="F20" s="215"/>
      <c r="G20" s="215"/>
      <c r="H20" s="215"/>
      <c r="I20" s="23" t="s">
        <v>25</v>
      </c>
      <c r="J20" s="179" t="str">
        <f>'Rekapitulácia stavby'!AN14</f>
        <v>Vyplň údaj</v>
      </c>
      <c r="L20" s="28"/>
    </row>
    <row r="21" spans="2:12" s="1" customFormat="1" ht="7" customHeight="1">
      <c r="B21" s="28"/>
      <c r="L21" s="28"/>
    </row>
    <row r="22" spans="2:12" s="1" customFormat="1" ht="12" customHeight="1">
      <c r="B22" s="28"/>
      <c r="D22" s="23" t="s">
        <v>28</v>
      </c>
      <c r="I22" s="23" t="s">
        <v>23</v>
      </c>
      <c r="J22" s="21" t="str">
        <f>IF('Rekapitulácia stavby'!AN16="","",'Rekapitulácia stavby'!AN16)</f>
        <v/>
      </c>
      <c r="L22" s="28"/>
    </row>
    <row r="23" spans="2:12" s="1" customFormat="1" ht="18" customHeight="1">
      <c r="B23" s="28"/>
      <c r="E23" s="21" t="str">
        <f>IF('Rekapitulácia stavby'!E17="","",'Rekapitulácia stavby'!E17)</f>
        <v xml:space="preserve"> </v>
      </c>
      <c r="I23" s="23" t="s">
        <v>25</v>
      </c>
      <c r="J23" s="21" t="str">
        <f>IF('Rekapitulácia stavby'!AN17="","",'Rekapitulácia stavby'!AN17)</f>
        <v/>
      </c>
      <c r="L23" s="28"/>
    </row>
    <row r="24" spans="2:12" s="1" customFormat="1" ht="7" customHeight="1">
      <c r="B24" s="28"/>
      <c r="L24" s="28"/>
    </row>
    <row r="25" spans="2:12" s="1" customFormat="1" ht="12" customHeight="1">
      <c r="B25" s="28"/>
      <c r="D25" s="23" t="s">
        <v>30</v>
      </c>
      <c r="I25" s="23" t="s">
        <v>23</v>
      </c>
      <c r="J25" s="21" t="str">
        <f>IF('Rekapitulácia stavby'!AN19="","",'Rekapitulácia stavby'!AN19)</f>
        <v/>
      </c>
      <c r="L25" s="28"/>
    </row>
    <row r="26" spans="2:12" s="1" customFormat="1" ht="18" customHeight="1">
      <c r="B26" s="28"/>
      <c r="E26" s="21" t="str">
        <f>IF('Rekapitulácia stavby'!E20="","",'Rekapitulácia stavby'!E20)</f>
        <v xml:space="preserve"> </v>
      </c>
      <c r="I26" s="23" t="s">
        <v>25</v>
      </c>
      <c r="J26" s="21" t="str">
        <f>IF('Rekapitulácia stavby'!AN20="","",'Rekapitulácia stavby'!AN20)</f>
        <v/>
      </c>
      <c r="L26" s="28"/>
    </row>
    <row r="27" spans="2:12" s="1" customFormat="1" ht="7" customHeight="1">
      <c r="B27" s="28"/>
      <c r="L27" s="28"/>
    </row>
    <row r="28" spans="2:12" s="1" customFormat="1" ht="12" customHeight="1">
      <c r="B28" s="28"/>
      <c r="D28" s="23" t="s">
        <v>31</v>
      </c>
      <c r="L28" s="28"/>
    </row>
    <row r="29" spans="2:12" s="7" customFormat="1" ht="16.5" customHeight="1">
      <c r="B29" s="93"/>
      <c r="E29" s="219" t="s">
        <v>1</v>
      </c>
      <c r="F29" s="219"/>
      <c r="G29" s="219"/>
      <c r="H29" s="219"/>
      <c r="L29" s="93"/>
    </row>
    <row r="30" spans="2:12" s="1" customFormat="1" ht="7" customHeight="1">
      <c r="B30" s="28"/>
      <c r="L30" s="28"/>
    </row>
    <row r="31" spans="2:12" s="1" customFormat="1" ht="7" customHeight="1">
      <c r="B31" s="28"/>
      <c r="D31" s="52"/>
      <c r="E31" s="52"/>
      <c r="F31" s="52"/>
      <c r="G31" s="52"/>
      <c r="H31" s="52"/>
      <c r="I31" s="52"/>
      <c r="J31" s="52"/>
      <c r="K31" s="52"/>
      <c r="L31" s="28"/>
    </row>
    <row r="32" spans="2:12" s="1" customFormat="1" ht="25.5" customHeight="1">
      <c r="B32" s="28"/>
      <c r="D32" s="94" t="s">
        <v>32</v>
      </c>
      <c r="J32" s="65">
        <f>ROUND(J130, 2)</f>
        <v>0</v>
      </c>
      <c r="L32" s="28"/>
    </row>
    <row r="33" spans="2:12" s="1" customFormat="1" ht="7" customHeight="1">
      <c r="B33" s="28"/>
      <c r="D33" s="52"/>
      <c r="E33" s="52"/>
      <c r="F33" s="52"/>
      <c r="G33" s="52"/>
      <c r="H33" s="52"/>
      <c r="I33" s="52"/>
      <c r="J33" s="52"/>
      <c r="K33" s="52"/>
      <c r="L33" s="28"/>
    </row>
    <row r="34" spans="2:12" s="1" customFormat="1" ht="14.5" customHeight="1">
      <c r="B34" s="28"/>
      <c r="F34" s="31" t="s">
        <v>34</v>
      </c>
      <c r="I34" s="31" t="s">
        <v>33</v>
      </c>
      <c r="J34" s="31" t="s">
        <v>35</v>
      </c>
      <c r="L34" s="28"/>
    </row>
    <row r="35" spans="2:12" s="1" customFormat="1" ht="14.5" customHeight="1">
      <c r="B35" s="28"/>
      <c r="D35" s="54" t="s">
        <v>36</v>
      </c>
      <c r="E35" s="33" t="s">
        <v>37</v>
      </c>
      <c r="F35" s="95">
        <f>ROUND((SUM(BE130:BE272)),  2)</f>
        <v>0</v>
      </c>
      <c r="G35" s="96"/>
      <c r="H35" s="96"/>
      <c r="I35" s="97">
        <v>0.23</v>
      </c>
      <c r="J35" s="95">
        <f>ROUND(((SUM(BE130:BE272))*I35),  2)</f>
        <v>0</v>
      </c>
      <c r="L35" s="28"/>
    </row>
    <row r="36" spans="2:12" s="1" customFormat="1" ht="14.5" customHeight="1">
      <c r="B36" s="28"/>
      <c r="E36" s="33" t="s">
        <v>38</v>
      </c>
      <c r="F36" s="85">
        <f>ROUND((SUM(BF130:BF272)),  2)</f>
        <v>0</v>
      </c>
      <c r="I36" s="178">
        <v>0.23</v>
      </c>
      <c r="J36" s="85">
        <f>ROUND(((SUM(BF130:BF272))*I36),  2)</f>
        <v>0</v>
      </c>
      <c r="L36" s="28"/>
    </row>
    <row r="37" spans="2:12" s="1" customFormat="1" ht="14.5" customHeight="1">
      <c r="B37" s="28"/>
      <c r="E37" s="23" t="s">
        <v>39</v>
      </c>
      <c r="F37" s="85">
        <f>ROUND((SUM(BG130:BG272)),  2)</f>
        <v>0</v>
      </c>
      <c r="I37" s="178">
        <v>0.23</v>
      </c>
      <c r="J37" s="85">
        <f>0</f>
        <v>0</v>
      </c>
      <c r="L37" s="28"/>
    </row>
    <row r="38" spans="2:12" s="1" customFormat="1" ht="14.5" customHeight="1">
      <c r="B38" s="28"/>
      <c r="E38" s="23" t="s">
        <v>40</v>
      </c>
      <c r="F38" s="85">
        <f>ROUND((SUM(BH130:BH272)),  2)</f>
        <v>0</v>
      </c>
      <c r="I38" s="178">
        <v>0.23</v>
      </c>
      <c r="J38" s="85">
        <f>0</f>
        <v>0</v>
      </c>
      <c r="L38" s="28"/>
    </row>
    <row r="39" spans="2:12" s="1" customFormat="1" ht="14.5" customHeight="1">
      <c r="B39" s="28"/>
      <c r="E39" s="33" t="s">
        <v>41</v>
      </c>
      <c r="F39" s="95">
        <f>ROUND((SUM(BI130:BI272)),  2)</f>
        <v>0</v>
      </c>
      <c r="G39" s="96"/>
      <c r="H39" s="96"/>
      <c r="I39" s="97">
        <v>0</v>
      </c>
      <c r="J39" s="95">
        <f>0</f>
        <v>0</v>
      </c>
      <c r="L39" s="28"/>
    </row>
    <row r="40" spans="2:12" s="1" customFormat="1" ht="7" customHeight="1">
      <c r="B40" s="28"/>
      <c r="L40" s="28"/>
    </row>
    <row r="41" spans="2:12" s="1" customFormat="1" ht="25.5" customHeight="1">
      <c r="B41" s="28"/>
      <c r="C41" s="98"/>
      <c r="D41" s="99" t="s">
        <v>42</v>
      </c>
      <c r="E41" s="56"/>
      <c r="F41" s="56"/>
      <c r="G41" s="100" t="s">
        <v>43</v>
      </c>
      <c r="H41" s="101" t="s">
        <v>44</v>
      </c>
      <c r="I41" s="56"/>
      <c r="J41" s="102">
        <f>SUM(J32:J39)</f>
        <v>0</v>
      </c>
      <c r="K41" s="103"/>
      <c r="L41" s="28"/>
    </row>
    <row r="42" spans="2:12" s="1" customFormat="1" ht="14.5" customHeight="1">
      <c r="B42" s="28"/>
      <c r="L42" s="28"/>
    </row>
    <row r="43" spans="2:12" ht="14.5" customHeight="1">
      <c r="B43" s="16"/>
      <c r="L43" s="16"/>
    </row>
    <row r="44" spans="2:12" ht="14.5" customHeight="1">
      <c r="B44" s="16"/>
      <c r="L44" s="16"/>
    </row>
    <row r="45" spans="2:12" ht="14.5" customHeight="1">
      <c r="B45" s="16"/>
      <c r="L45" s="16"/>
    </row>
    <row r="46" spans="2:12" ht="14.5" customHeight="1">
      <c r="B46" s="16"/>
      <c r="L46" s="16"/>
    </row>
    <row r="47" spans="2:12" ht="14.5" customHeight="1">
      <c r="B47" s="16"/>
      <c r="L47" s="16"/>
    </row>
    <row r="48" spans="2:12" ht="14.5" customHeight="1">
      <c r="B48" s="16"/>
      <c r="L48" s="16"/>
    </row>
    <row r="49" spans="2:12" ht="14.5" customHeight="1">
      <c r="B49" s="16"/>
      <c r="L49" s="16"/>
    </row>
    <row r="50" spans="2:12" s="1" customFormat="1" ht="14.5" customHeight="1">
      <c r="B50" s="28"/>
      <c r="D50" s="40" t="s">
        <v>45</v>
      </c>
      <c r="E50" s="41"/>
      <c r="F50" s="41"/>
      <c r="G50" s="40" t="s">
        <v>46</v>
      </c>
      <c r="H50" s="41"/>
      <c r="I50" s="41"/>
      <c r="J50" s="41"/>
      <c r="K50" s="41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3">
      <c r="B61" s="28"/>
      <c r="D61" s="42" t="s">
        <v>47</v>
      </c>
      <c r="E61" s="30"/>
      <c r="F61" s="104" t="s">
        <v>48</v>
      </c>
      <c r="G61" s="42" t="s">
        <v>47</v>
      </c>
      <c r="H61" s="30"/>
      <c r="I61" s="30"/>
      <c r="J61" s="105" t="s">
        <v>48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3">
      <c r="B65" s="28"/>
      <c r="D65" s="40" t="s">
        <v>49</v>
      </c>
      <c r="E65" s="41"/>
      <c r="F65" s="41"/>
      <c r="G65" s="40" t="s">
        <v>50</v>
      </c>
      <c r="H65" s="41"/>
      <c r="I65" s="41"/>
      <c r="J65" s="41"/>
      <c r="K65" s="41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3">
      <c r="B76" s="28"/>
      <c r="D76" s="42" t="s">
        <v>47</v>
      </c>
      <c r="E76" s="30"/>
      <c r="F76" s="104" t="s">
        <v>48</v>
      </c>
      <c r="G76" s="42" t="s">
        <v>47</v>
      </c>
      <c r="H76" s="30"/>
      <c r="I76" s="30"/>
      <c r="J76" s="105" t="s">
        <v>48</v>
      </c>
      <c r="K76" s="30"/>
      <c r="L76" s="28"/>
    </row>
    <row r="77" spans="2:12" s="1" customFormat="1" ht="14.5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28"/>
    </row>
    <row r="81" spans="2:12" s="1" customFormat="1" ht="7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28"/>
    </row>
    <row r="82" spans="2:12" s="1" customFormat="1" ht="25" customHeight="1">
      <c r="B82" s="28"/>
      <c r="C82" s="17" t="s">
        <v>171</v>
      </c>
      <c r="L82" s="28"/>
    </row>
    <row r="83" spans="2:12" s="1" customFormat="1" ht="7" customHeight="1">
      <c r="B83" s="28"/>
      <c r="L83" s="28"/>
    </row>
    <row r="84" spans="2:12" s="1" customFormat="1" ht="12" customHeight="1">
      <c r="B84" s="28"/>
      <c r="C84" s="23" t="s">
        <v>15</v>
      </c>
      <c r="L84" s="28"/>
    </row>
    <row r="85" spans="2:12" s="1" customFormat="1" ht="16.5" customHeight="1">
      <c r="B85" s="28"/>
      <c r="E85" s="231" t="str">
        <f>E7</f>
        <v>Rokycany - Infraštruktúra, 100 Zásobovanie vodou</v>
      </c>
      <c r="F85" s="232"/>
      <c r="G85" s="232"/>
      <c r="H85" s="232"/>
      <c r="L85" s="28"/>
    </row>
    <row r="86" spans="2:12" ht="12" customHeight="1">
      <c r="B86" s="16"/>
      <c r="C86" s="23" t="s">
        <v>167</v>
      </c>
      <c r="L86" s="16"/>
    </row>
    <row r="87" spans="2:12" s="1" customFormat="1" ht="16.5" customHeight="1">
      <c r="B87" s="28"/>
      <c r="E87" s="231" t="s">
        <v>1977</v>
      </c>
      <c r="F87" s="230"/>
      <c r="G87" s="230"/>
      <c r="H87" s="230"/>
      <c r="L87" s="28"/>
    </row>
    <row r="88" spans="2:12" s="1" customFormat="1" ht="12" customHeight="1">
      <c r="B88" s="28"/>
      <c r="C88" s="23" t="s">
        <v>169</v>
      </c>
      <c r="L88" s="28"/>
    </row>
    <row r="89" spans="2:12" s="1" customFormat="1" ht="16.5" customHeight="1">
      <c r="B89" s="28"/>
      <c r="E89" s="187" t="str">
        <f>E11</f>
        <v>502 - Potrubie A</v>
      </c>
      <c r="F89" s="230"/>
      <c r="G89" s="230"/>
      <c r="H89" s="230"/>
      <c r="L89" s="28"/>
    </row>
    <row r="90" spans="2:12" s="1" customFormat="1" ht="7" customHeight="1">
      <c r="B90" s="28"/>
      <c r="L90" s="28"/>
    </row>
    <row r="91" spans="2:12" s="1" customFormat="1" ht="12" customHeight="1">
      <c r="B91" s="28"/>
      <c r="C91" s="23" t="s">
        <v>19</v>
      </c>
      <c r="F91" s="21" t="str">
        <f>F14</f>
        <v>Rokycany</v>
      </c>
      <c r="I91" s="23" t="s">
        <v>21</v>
      </c>
      <c r="J91" s="51" t="str">
        <f>IF(J14="","",J14)</f>
        <v>Vyplň údaj</v>
      </c>
      <c r="L91" s="28"/>
    </row>
    <row r="92" spans="2:12" s="1" customFormat="1" ht="7" customHeight="1">
      <c r="B92" s="28"/>
      <c r="L92" s="28"/>
    </row>
    <row r="93" spans="2:12" s="1" customFormat="1" ht="15.25" customHeight="1">
      <c r="B93" s="28"/>
      <c r="C93" s="23" t="s">
        <v>22</v>
      </c>
      <c r="F93" s="21" t="str">
        <f>E17</f>
        <v xml:space="preserve"> </v>
      </c>
      <c r="I93" s="23" t="s">
        <v>28</v>
      </c>
      <c r="J93" s="26" t="str">
        <f>E23</f>
        <v xml:space="preserve"> </v>
      </c>
      <c r="L93" s="28"/>
    </row>
    <row r="94" spans="2:12" s="1" customFormat="1" ht="15.25" customHeight="1">
      <c r="B94" s="28"/>
      <c r="C94" s="23" t="s">
        <v>26</v>
      </c>
      <c r="F94" s="21" t="str">
        <f>IF(E20="","",E20)</f>
        <v>Vyplň údaj</v>
      </c>
      <c r="I94" s="23" t="s">
        <v>30</v>
      </c>
      <c r="J94" s="26" t="str">
        <f>E26</f>
        <v xml:space="preserve"> </v>
      </c>
      <c r="L94" s="28"/>
    </row>
    <row r="95" spans="2:12" s="1" customFormat="1" ht="10.25" customHeight="1">
      <c r="B95" s="28"/>
      <c r="L95" s="28"/>
    </row>
    <row r="96" spans="2:12" s="1" customFormat="1" ht="29.25" customHeight="1">
      <c r="B96" s="28"/>
      <c r="C96" s="106" t="s">
        <v>172</v>
      </c>
      <c r="D96" s="98"/>
      <c r="E96" s="98"/>
      <c r="F96" s="98"/>
      <c r="G96" s="98"/>
      <c r="H96" s="98"/>
      <c r="I96" s="98"/>
      <c r="J96" s="107" t="s">
        <v>173</v>
      </c>
      <c r="K96" s="98"/>
      <c r="L96" s="28"/>
    </row>
    <row r="97" spans="2:47" s="1" customFormat="1" ht="10.25" customHeight="1">
      <c r="B97" s="28"/>
      <c r="L97" s="28"/>
    </row>
    <row r="98" spans="2:47" s="1" customFormat="1" ht="22.75" customHeight="1">
      <c r="B98" s="28"/>
      <c r="C98" s="108" t="s">
        <v>174</v>
      </c>
      <c r="J98" s="65">
        <f>J130</f>
        <v>0</v>
      </c>
      <c r="L98" s="28"/>
      <c r="AU98" s="13" t="s">
        <v>175</v>
      </c>
    </row>
    <row r="99" spans="2:47" s="8" customFormat="1" ht="25" customHeight="1">
      <c r="B99" s="109"/>
      <c r="D99" s="110" t="s">
        <v>176</v>
      </c>
      <c r="E99" s="111"/>
      <c r="F99" s="111"/>
      <c r="G99" s="111"/>
      <c r="H99" s="111"/>
      <c r="I99" s="111"/>
      <c r="J99" s="112">
        <f>J131</f>
        <v>0</v>
      </c>
      <c r="L99" s="109"/>
    </row>
    <row r="100" spans="2:47" s="9" customFormat="1" ht="20" customHeight="1">
      <c r="B100" s="113"/>
      <c r="D100" s="114" t="s">
        <v>177</v>
      </c>
      <c r="E100" s="115"/>
      <c r="F100" s="115"/>
      <c r="G100" s="115"/>
      <c r="H100" s="115"/>
      <c r="I100" s="115"/>
      <c r="J100" s="116">
        <f>J132</f>
        <v>0</v>
      </c>
      <c r="L100" s="113"/>
    </row>
    <row r="101" spans="2:47" s="9" customFormat="1" ht="20" customHeight="1">
      <c r="B101" s="113"/>
      <c r="D101" s="114" t="s">
        <v>261</v>
      </c>
      <c r="E101" s="115"/>
      <c r="F101" s="115"/>
      <c r="G101" s="115"/>
      <c r="H101" s="115"/>
      <c r="I101" s="115"/>
      <c r="J101" s="116">
        <f>J166</f>
        <v>0</v>
      </c>
      <c r="L101" s="113"/>
    </row>
    <row r="102" spans="2:47" s="9" customFormat="1" ht="20" customHeight="1">
      <c r="B102" s="113"/>
      <c r="D102" s="114" t="s">
        <v>262</v>
      </c>
      <c r="E102" s="115"/>
      <c r="F102" s="115"/>
      <c r="G102" s="115"/>
      <c r="H102" s="115"/>
      <c r="I102" s="115"/>
      <c r="J102" s="116">
        <f>J171</f>
        <v>0</v>
      </c>
      <c r="L102" s="113"/>
    </row>
    <row r="103" spans="2:47" s="9" customFormat="1" ht="20" customHeight="1">
      <c r="B103" s="113"/>
      <c r="D103" s="114" t="s">
        <v>611</v>
      </c>
      <c r="E103" s="115"/>
      <c r="F103" s="115"/>
      <c r="G103" s="115"/>
      <c r="H103" s="115"/>
      <c r="I103" s="115"/>
      <c r="J103" s="116">
        <f>J182</f>
        <v>0</v>
      </c>
      <c r="L103" s="113"/>
    </row>
    <row r="104" spans="2:47" s="9" customFormat="1" ht="20" customHeight="1">
      <c r="B104" s="113"/>
      <c r="D104" s="114" t="s">
        <v>264</v>
      </c>
      <c r="E104" s="115"/>
      <c r="F104" s="115"/>
      <c r="G104" s="115"/>
      <c r="H104" s="115"/>
      <c r="I104" s="115"/>
      <c r="J104" s="116">
        <f>J221</f>
        <v>0</v>
      </c>
      <c r="L104" s="113"/>
    </row>
    <row r="105" spans="2:47" s="9" customFormat="1" ht="20" customHeight="1">
      <c r="B105" s="113"/>
      <c r="D105" s="114" t="s">
        <v>265</v>
      </c>
      <c r="E105" s="115"/>
      <c r="F105" s="115"/>
      <c r="G105" s="115"/>
      <c r="H105" s="115"/>
      <c r="I105" s="115"/>
      <c r="J105" s="116">
        <f>J228</f>
        <v>0</v>
      </c>
      <c r="L105" s="113"/>
    </row>
    <row r="106" spans="2:47" s="8" customFormat="1" ht="25" customHeight="1">
      <c r="B106" s="109"/>
      <c r="D106" s="110" t="s">
        <v>959</v>
      </c>
      <c r="E106" s="111"/>
      <c r="F106" s="111"/>
      <c r="G106" s="111"/>
      <c r="H106" s="111"/>
      <c r="I106" s="111"/>
      <c r="J106" s="112">
        <f>J230</f>
        <v>0</v>
      </c>
      <c r="L106" s="109"/>
    </row>
    <row r="107" spans="2:47" s="9" customFormat="1" ht="20" customHeight="1">
      <c r="B107" s="113"/>
      <c r="D107" s="114" t="s">
        <v>1163</v>
      </c>
      <c r="E107" s="115"/>
      <c r="F107" s="115"/>
      <c r="G107" s="115"/>
      <c r="H107" s="115"/>
      <c r="I107" s="115"/>
      <c r="J107" s="116">
        <f>J231</f>
        <v>0</v>
      </c>
      <c r="L107" s="113"/>
    </row>
    <row r="108" spans="2:47" s="9" customFormat="1" ht="20" customHeight="1">
      <c r="B108" s="113"/>
      <c r="D108" s="114" t="s">
        <v>960</v>
      </c>
      <c r="E108" s="115"/>
      <c r="F108" s="115"/>
      <c r="G108" s="115"/>
      <c r="H108" s="115"/>
      <c r="I108" s="115"/>
      <c r="J108" s="116">
        <f>J233</f>
        <v>0</v>
      </c>
      <c r="L108" s="113"/>
    </row>
    <row r="109" spans="2:47" s="1" customFormat="1" ht="21.75" customHeight="1">
      <c r="B109" s="28"/>
      <c r="L109" s="28"/>
    </row>
    <row r="110" spans="2:47" s="1" customFormat="1" ht="7" customHeight="1">
      <c r="B110" s="43"/>
      <c r="C110" s="44"/>
      <c r="D110" s="44"/>
      <c r="E110" s="44"/>
      <c r="F110" s="44"/>
      <c r="G110" s="44"/>
      <c r="H110" s="44"/>
      <c r="I110" s="44"/>
      <c r="J110" s="44"/>
      <c r="K110" s="44"/>
      <c r="L110" s="28"/>
    </row>
    <row r="114" spans="2:12" s="1" customFormat="1" ht="7" customHeight="1">
      <c r="B114" s="45"/>
      <c r="C114" s="46"/>
      <c r="D114" s="46"/>
      <c r="E114" s="46"/>
      <c r="F114" s="46"/>
      <c r="G114" s="46"/>
      <c r="H114" s="46"/>
      <c r="I114" s="46"/>
      <c r="J114" s="46"/>
      <c r="K114" s="46"/>
      <c r="L114" s="28"/>
    </row>
    <row r="115" spans="2:12" s="1" customFormat="1" ht="25" customHeight="1">
      <c r="B115" s="28"/>
      <c r="C115" s="17" t="s">
        <v>179</v>
      </c>
      <c r="L115" s="28"/>
    </row>
    <row r="116" spans="2:12" s="1" customFormat="1" ht="7" customHeight="1">
      <c r="B116" s="28"/>
      <c r="L116" s="28"/>
    </row>
    <row r="117" spans="2:12" s="1" customFormat="1" ht="12" customHeight="1">
      <c r="B117" s="28"/>
      <c r="C117" s="23" t="s">
        <v>15</v>
      </c>
      <c r="L117" s="28"/>
    </row>
    <row r="118" spans="2:12" s="1" customFormat="1" ht="16.5" customHeight="1">
      <c r="B118" s="28"/>
      <c r="E118" s="231" t="str">
        <f>E7</f>
        <v>Rokycany - Infraštruktúra, 100 Zásobovanie vodou</v>
      </c>
      <c r="F118" s="232"/>
      <c r="G118" s="232"/>
      <c r="H118" s="232"/>
      <c r="L118" s="28"/>
    </row>
    <row r="119" spans="2:12" ht="12" customHeight="1">
      <c r="B119" s="16"/>
      <c r="C119" s="23" t="s">
        <v>167</v>
      </c>
      <c r="L119" s="16"/>
    </row>
    <row r="120" spans="2:12" s="1" customFormat="1" ht="16.5" customHeight="1">
      <c r="B120" s="28"/>
      <c r="E120" s="231" t="s">
        <v>1977</v>
      </c>
      <c r="F120" s="230"/>
      <c r="G120" s="230"/>
      <c r="H120" s="230"/>
      <c r="L120" s="28"/>
    </row>
    <row r="121" spans="2:12" s="1" customFormat="1" ht="12" customHeight="1">
      <c r="B121" s="28"/>
      <c r="C121" s="23" t="s">
        <v>169</v>
      </c>
      <c r="L121" s="28"/>
    </row>
    <row r="122" spans="2:12" s="1" customFormat="1" ht="16.5" customHeight="1">
      <c r="B122" s="28"/>
      <c r="E122" s="187" t="str">
        <f>E11</f>
        <v>502 - Potrubie A</v>
      </c>
      <c r="F122" s="230"/>
      <c r="G122" s="230"/>
      <c r="H122" s="230"/>
      <c r="L122" s="28"/>
    </row>
    <row r="123" spans="2:12" s="1" customFormat="1" ht="7" customHeight="1">
      <c r="B123" s="28"/>
      <c r="L123" s="28"/>
    </row>
    <row r="124" spans="2:12" s="1" customFormat="1" ht="12" customHeight="1">
      <c r="B124" s="28"/>
      <c r="C124" s="23" t="s">
        <v>19</v>
      </c>
      <c r="F124" s="21" t="str">
        <f>F14</f>
        <v>Rokycany</v>
      </c>
      <c r="I124" s="23" t="s">
        <v>21</v>
      </c>
      <c r="J124" s="51" t="str">
        <f>IF(J14="","",J14)</f>
        <v>Vyplň údaj</v>
      </c>
      <c r="L124" s="28"/>
    </row>
    <row r="125" spans="2:12" s="1" customFormat="1" ht="7" customHeight="1">
      <c r="B125" s="28"/>
      <c r="L125" s="28"/>
    </row>
    <row r="126" spans="2:12" s="1" customFormat="1" ht="15.25" customHeight="1">
      <c r="B126" s="28"/>
      <c r="C126" s="23" t="s">
        <v>22</v>
      </c>
      <c r="F126" s="21" t="str">
        <f>E17</f>
        <v xml:space="preserve"> </v>
      </c>
      <c r="I126" s="23" t="s">
        <v>28</v>
      </c>
      <c r="J126" s="26" t="str">
        <f>E23</f>
        <v xml:space="preserve"> </v>
      </c>
      <c r="L126" s="28"/>
    </row>
    <row r="127" spans="2:12" s="1" customFormat="1" ht="15.25" customHeight="1">
      <c r="B127" s="28"/>
      <c r="C127" s="23" t="s">
        <v>26</v>
      </c>
      <c r="F127" s="21" t="str">
        <f>IF(E20="","",E20)</f>
        <v>Vyplň údaj</v>
      </c>
      <c r="I127" s="23" t="s">
        <v>30</v>
      </c>
      <c r="J127" s="26" t="str">
        <f>E26</f>
        <v xml:space="preserve"> </v>
      </c>
      <c r="L127" s="28"/>
    </row>
    <row r="128" spans="2:12" s="1" customFormat="1" ht="10.25" customHeight="1">
      <c r="B128" s="28"/>
      <c r="L128" s="28"/>
    </row>
    <row r="129" spans="2:65" s="10" customFormat="1" ht="29.25" customHeight="1">
      <c r="B129" s="117"/>
      <c r="C129" s="118" t="s">
        <v>180</v>
      </c>
      <c r="D129" s="119" t="s">
        <v>57</v>
      </c>
      <c r="E129" s="119" t="s">
        <v>53</v>
      </c>
      <c r="F129" s="119" t="s">
        <v>54</v>
      </c>
      <c r="G129" s="119" t="s">
        <v>181</v>
      </c>
      <c r="H129" s="119" t="s">
        <v>182</v>
      </c>
      <c r="I129" s="119" t="s">
        <v>183</v>
      </c>
      <c r="J129" s="120" t="s">
        <v>173</v>
      </c>
      <c r="K129" s="121" t="s">
        <v>184</v>
      </c>
      <c r="L129" s="117"/>
      <c r="M129" s="58" t="s">
        <v>1</v>
      </c>
      <c r="N129" s="59" t="s">
        <v>36</v>
      </c>
      <c r="O129" s="59" t="s">
        <v>185</v>
      </c>
      <c r="P129" s="59" t="s">
        <v>186</v>
      </c>
      <c r="Q129" s="59" t="s">
        <v>187</v>
      </c>
      <c r="R129" s="59" t="s">
        <v>188</v>
      </c>
      <c r="S129" s="59" t="s">
        <v>189</v>
      </c>
      <c r="T129" s="60" t="s">
        <v>190</v>
      </c>
    </row>
    <row r="130" spans="2:65" s="1" customFormat="1" ht="22.75" customHeight="1">
      <c r="B130" s="28"/>
      <c r="C130" s="63" t="s">
        <v>174</v>
      </c>
      <c r="J130" s="122">
        <f>BK130</f>
        <v>0</v>
      </c>
      <c r="L130" s="28"/>
      <c r="M130" s="61"/>
      <c r="N130" s="52"/>
      <c r="O130" s="52"/>
      <c r="P130" s="123">
        <f>P131+P230</f>
        <v>0</v>
      </c>
      <c r="Q130" s="52"/>
      <c r="R130" s="123">
        <f>R131+R230</f>
        <v>1555.2854341449199</v>
      </c>
      <c r="S130" s="52"/>
      <c r="T130" s="124">
        <f>T131+T230</f>
        <v>529.18999999999994</v>
      </c>
      <c r="AT130" s="13" t="s">
        <v>71</v>
      </c>
      <c r="AU130" s="13" t="s">
        <v>175</v>
      </c>
      <c r="BK130" s="125">
        <f>BK131+BK230</f>
        <v>0</v>
      </c>
    </row>
    <row r="131" spans="2:65" s="11" customFormat="1" ht="26" customHeight="1">
      <c r="B131" s="126"/>
      <c r="D131" s="127" t="s">
        <v>71</v>
      </c>
      <c r="E131" s="128" t="s">
        <v>191</v>
      </c>
      <c r="F131" s="128" t="s">
        <v>192</v>
      </c>
      <c r="I131" s="129"/>
      <c r="J131" s="130">
        <f>BK131</f>
        <v>0</v>
      </c>
      <c r="L131" s="126"/>
      <c r="M131" s="131"/>
      <c r="P131" s="132">
        <f>P132+P166+P171+P182+P221+P228</f>
        <v>0</v>
      </c>
      <c r="R131" s="132">
        <f>R132+R166+R171+R182+R221+R228</f>
        <v>1554.83552914492</v>
      </c>
      <c r="T131" s="133">
        <f>T132+T166+T171+T182+T221+T228</f>
        <v>529.18999999999994</v>
      </c>
      <c r="AR131" s="127" t="s">
        <v>76</v>
      </c>
      <c r="AT131" s="134" t="s">
        <v>71</v>
      </c>
      <c r="AU131" s="134" t="s">
        <v>72</v>
      </c>
      <c r="AY131" s="127" t="s">
        <v>193</v>
      </c>
      <c r="BK131" s="135">
        <f>BK132+BK166+BK171+BK182+BK221+BK228</f>
        <v>0</v>
      </c>
    </row>
    <row r="132" spans="2:65" s="11" customFormat="1" ht="22.75" customHeight="1">
      <c r="B132" s="126"/>
      <c r="D132" s="127" t="s">
        <v>71</v>
      </c>
      <c r="E132" s="136" t="s">
        <v>76</v>
      </c>
      <c r="F132" s="136" t="s">
        <v>194</v>
      </c>
      <c r="I132" s="129"/>
      <c r="J132" s="137">
        <f>BK132</f>
        <v>0</v>
      </c>
      <c r="L132" s="126"/>
      <c r="M132" s="131"/>
      <c r="P132" s="132">
        <f>SUM(P133:P165)</f>
        <v>0</v>
      </c>
      <c r="R132" s="132">
        <f>SUM(R133:R165)</f>
        <v>618.37328505492007</v>
      </c>
      <c r="T132" s="133">
        <f>SUM(T133:T165)</f>
        <v>529.18999999999994</v>
      </c>
      <c r="AR132" s="127" t="s">
        <v>76</v>
      </c>
      <c r="AT132" s="134" t="s">
        <v>71</v>
      </c>
      <c r="AU132" s="134" t="s">
        <v>76</v>
      </c>
      <c r="AY132" s="127" t="s">
        <v>193</v>
      </c>
      <c r="BK132" s="135">
        <f>SUM(BK133:BK165)</f>
        <v>0</v>
      </c>
    </row>
    <row r="133" spans="2:65" s="1" customFormat="1" ht="37.75" customHeight="1">
      <c r="B133" s="138"/>
      <c r="C133" s="139" t="s">
        <v>76</v>
      </c>
      <c r="D133" s="139" t="s">
        <v>195</v>
      </c>
      <c r="E133" s="140" t="s">
        <v>2054</v>
      </c>
      <c r="F133" s="141" t="s">
        <v>2055</v>
      </c>
      <c r="G133" s="142" t="s">
        <v>234</v>
      </c>
      <c r="H133" s="143">
        <v>64</v>
      </c>
      <c r="I133" s="144"/>
      <c r="J133" s="145">
        <f t="shared" ref="J133:J165" si="0">ROUND(I133*H133,2)</f>
        <v>0</v>
      </c>
      <c r="K133" s="146"/>
      <c r="L133" s="28"/>
      <c r="M133" s="147" t="s">
        <v>1</v>
      </c>
      <c r="N133" s="148" t="s">
        <v>38</v>
      </c>
      <c r="P133" s="149">
        <f t="shared" ref="P133:P165" si="1">O133*H133</f>
        <v>0</v>
      </c>
      <c r="Q133" s="149">
        <v>0</v>
      </c>
      <c r="R133" s="149">
        <f t="shared" ref="R133:R165" si="2">Q133*H133</f>
        <v>0</v>
      </c>
      <c r="S133" s="149">
        <v>0</v>
      </c>
      <c r="T133" s="150">
        <f t="shared" ref="T133:T165" si="3">S133*H133</f>
        <v>0</v>
      </c>
      <c r="AR133" s="151" t="s">
        <v>109</v>
      </c>
      <c r="AT133" s="151" t="s">
        <v>195</v>
      </c>
      <c r="AU133" s="151" t="s">
        <v>84</v>
      </c>
      <c r="AY133" s="13" t="s">
        <v>193</v>
      </c>
      <c r="BE133" s="152">
        <f t="shared" ref="BE133:BE165" si="4">IF(N133="základná",J133,0)</f>
        <v>0</v>
      </c>
      <c r="BF133" s="152">
        <f t="shared" ref="BF133:BF165" si="5">IF(N133="znížená",J133,0)</f>
        <v>0</v>
      </c>
      <c r="BG133" s="152">
        <f t="shared" ref="BG133:BG165" si="6">IF(N133="zákl. prenesená",J133,0)</f>
        <v>0</v>
      </c>
      <c r="BH133" s="152">
        <f t="shared" ref="BH133:BH165" si="7">IF(N133="zníž. prenesená",J133,0)</f>
        <v>0</v>
      </c>
      <c r="BI133" s="152">
        <f t="shared" ref="BI133:BI165" si="8">IF(N133="nulová",J133,0)</f>
        <v>0</v>
      </c>
      <c r="BJ133" s="13" t="s">
        <v>84</v>
      </c>
      <c r="BK133" s="152">
        <f t="shared" ref="BK133:BK165" si="9">ROUND(I133*H133,2)</f>
        <v>0</v>
      </c>
      <c r="BL133" s="13" t="s">
        <v>109</v>
      </c>
      <c r="BM133" s="151" t="s">
        <v>2056</v>
      </c>
    </row>
    <row r="134" spans="2:65" s="1" customFormat="1" ht="24.25" customHeight="1">
      <c r="B134" s="138"/>
      <c r="C134" s="139" t="s">
        <v>84</v>
      </c>
      <c r="D134" s="139" t="s">
        <v>195</v>
      </c>
      <c r="E134" s="140" t="s">
        <v>1514</v>
      </c>
      <c r="F134" s="141" t="s">
        <v>1515</v>
      </c>
      <c r="G134" s="142" t="s">
        <v>234</v>
      </c>
      <c r="H134" s="143">
        <v>60</v>
      </c>
      <c r="I134" s="144"/>
      <c r="J134" s="145">
        <f t="shared" si="0"/>
        <v>0</v>
      </c>
      <c r="K134" s="146"/>
      <c r="L134" s="28"/>
      <c r="M134" s="147" t="s">
        <v>1</v>
      </c>
      <c r="N134" s="148" t="s">
        <v>38</v>
      </c>
      <c r="P134" s="149">
        <f t="shared" si="1"/>
        <v>0</v>
      </c>
      <c r="Q134" s="149">
        <v>0</v>
      </c>
      <c r="R134" s="149">
        <f t="shared" si="2"/>
        <v>0</v>
      </c>
      <c r="S134" s="149">
        <v>0</v>
      </c>
      <c r="T134" s="150">
        <f t="shared" si="3"/>
        <v>0</v>
      </c>
      <c r="AR134" s="151" t="s">
        <v>109</v>
      </c>
      <c r="AT134" s="151" t="s">
        <v>195</v>
      </c>
      <c r="AU134" s="151" t="s">
        <v>84</v>
      </c>
      <c r="AY134" s="13" t="s">
        <v>193</v>
      </c>
      <c r="BE134" s="152">
        <f t="shared" si="4"/>
        <v>0</v>
      </c>
      <c r="BF134" s="152">
        <f t="shared" si="5"/>
        <v>0</v>
      </c>
      <c r="BG134" s="152">
        <f t="shared" si="6"/>
        <v>0</v>
      </c>
      <c r="BH134" s="152">
        <f t="shared" si="7"/>
        <v>0</v>
      </c>
      <c r="BI134" s="152">
        <f t="shared" si="8"/>
        <v>0</v>
      </c>
      <c r="BJ134" s="13" t="s">
        <v>84</v>
      </c>
      <c r="BK134" s="152">
        <f t="shared" si="9"/>
        <v>0</v>
      </c>
      <c r="BL134" s="13" t="s">
        <v>109</v>
      </c>
      <c r="BM134" s="151" t="s">
        <v>2057</v>
      </c>
    </row>
    <row r="135" spans="2:65" s="1" customFormat="1" ht="37.75" customHeight="1">
      <c r="B135" s="138"/>
      <c r="C135" s="139" t="s">
        <v>106</v>
      </c>
      <c r="D135" s="139" t="s">
        <v>195</v>
      </c>
      <c r="E135" s="140" t="s">
        <v>1517</v>
      </c>
      <c r="F135" s="141" t="s">
        <v>1518</v>
      </c>
      <c r="G135" s="142" t="s">
        <v>234</v>
      </c>
      <c r="H135" s="143">
        <v>90</v>
      </c>
      <c r="I135" s="144"/>
      <c r="J135" s="145">
        <f t="shared" si="0"/>
        <v>0</v>
      </c>
      <c r="K135" s="146"/>
      <c r="L135" s="28"/>
      <c r="M135" s="147" t="s">
        <v>1</v>
      </c>
      <c r="N135" s="148" t="s">
        <v>38</v>
      </c>
      <c r="P135" s="149">
        <f t="shared" si="1"/>
        <v>0</v>
      </c>
      <c r="Q135" s="149">
        <v>0</v>
      </c>
      <c r="R135" s="149">
        <f t="shared" si="2"/>
        <v>0</v>
      </c>
      <c r="S135" s="149">
        <v>0.40799999999999997</v>
      </c>
      <c r="T135" s="150">
        <f t="shared" si="3"/>
        <v>36.72</v>
      </c>
      <c r="AR135" s="151" t="s">
        <v>109</v>
      </c>
      <c r="AT135" s="151" t="s">
        <v>195</v>
      </c>
      <c r="AU135" s="151" t="s">
        <v>84</v>
      </c>
      <c r="AY135" s="13" t="s">
        <v>193</v>
      </c>
      <c r="BE135" s="152">
        <f t="shared" si="4"/>
        <v>0</v>
      </c>
      <c r="BF135" s="152">
        <f t="shared" si="5"/>
        <v>0</v>
      </c>
      <c r="BG135" s="152">
        <f t="shared" si="6"/>
        <v>0</v>
      </c>
      <c r="BH135" s="152">
        <f t="shared" si="7"/>
        <v>0</v>
      </c>
      <c r="BI135" s="152">
        <f t="shared" si="8"/>
        <v>0</v>
      </c>
      <c r="BJ135" s="13" t="s">
        <v>84</v>
      </c>
      <c r="BK135" s="152">
        <f t="shared" si="9"/>
        <v>0</v>
      </c>
      <c r="BL135" s="13" t="s">
        <v>109</v>
      </c>
      <c r="BM135" s="151" t="s">
        <v>2058</v>
      </c>
    </row>
    <row r="136" spans="2:65" s="1" customFormat="1" ht="37.75" customHeight="1">
      <c r="B136" s="138"/>
      <c r="C136" s="139" t="s">
        <v>109</v>
      </c>
      <c r="D136" s="139" t="s">
        <v>195</v>
      </c>
      <c r="E136" s="140" t="s">
        <v>2059</v>
      </c>
      <c r="F136" s="141" t="s">
        <v>2060</v>
      </c>
      <c r="G136" s="142" t="s">
        <v>234</v>
      </c>
      <c r="H136" s="143">
        <v>462</v>
      </c>
      <c r="I136" s="144"/>
      <c r="J136" s="145">
        <f t="shared" si="0"/>
        <v>0</v>
      </c>
      <c r="K136" s="146"/>
      <c r="L136" s="28"/>
      <c r="M136" s="147" t="s">
        <v>1</v>
      </c>
      <c r="N136" s="148" t="s">
        <v>38</v>
      </c>
      <c r="P136" s="149">
        <f t="shared" si="1"/>
        <v>0</v>
      </c>
      <c r="Q136" s="149">
        <v>0</v>
      </c>
      <c r="R136" s="149">
        <f t="shared" si="2"/>
        <v>0</v>
      </c>
      <c r="S136" s="149">
        <v>0.22</v>
      </c>
      <c r="T136" s="150">
        <f t="shared" si="3"/>
        <v>101.64</v>
      </c>
      <c r="AR136" s="151" t="s">
        <v>109</v>
      </c>
      <c r="AT136" s="151" t="s">
        <v>195</v>
      </c>
      <c r="AU136" s="151" t="s">
        <v>84</v>
      </c>
      <c r="AY136" s="13" t="s">
        <v>193</v>
      </c>
      <c r="BE136" s="152">
        <f t="shared" si="4"/>
        <v>0</v>
      </c>
      <c r="BF136" s="152">
        <f t="shared" si="5"/>
        <v>0</v>
      </c>
      <c r="BG136" s="152">
        <f t="shared" si="6"/>
        <v>0</v>
      </c>
      <c r="BH136" s="152">
        <f t="shared" si="7"/>
        <v>0</v>
      </c>
      <c r="BI136" s="152">
        <f t="shared" si="8"/>
        <v>0</v>
      </c>
      <c r="BJ136" s="13" t="s">
        <v>84</v>
      </c>
      <c r="BK136" s="152">
        <f t="shared" si="9"/>
        <v>0</v>
      </c>
      <c r="BL136" s="13" t="s">
        <v>109</v>
      </c>
      <c r="BM136" s="151" t="s">
        <v>2061</v>
      </c>
    </row>
    <row r="137" spans="2:65" s="1" customFormat="1" ht="37.75" customHeight="1">
      <c r="B137" s="138"/>
      <c r="C137" s="139" t="s">
        <v>112</v>
      </c>
      <c r="D137" s="139" t="s">
        <v>195</v>
      </c>
      <c r="E137" s="140" t="s">
        <v>2062</v>
      </c>
      <c r="F137" s="141" t="s">
        <v>2063</v>
      </c>
      <c r="G137" s="142" t="s">
        <v>234</v>
      </c>
      <c r="H137" s="143">
        <v>822.8</v>
      </c>
      <c r="I137" s="144"/>
      <c r="J137" s="145">
        <f t="shared" si="0"/>
        <v>0</v>
      </c>
      <c r="K137" s="146"/>
      <c r="L137" s="28"/>
      <c r="M137" s="147" t="s">
        <v>1</v>
      </c>
      <c r="N137" s="148" t="s">
        <v>38</v>
      </c>
      <c r="P137" s="149">
        <f t="shared" si="1"/>
        <v>0</v>
      </c>
      <c r="Q137" s="149">
        <v>0</v>
      </c>
      <c r="R137" s="149">
        <f t="shared" si="2"/>
        <v>0</v>
      </c>
      <c r="S137" s="149">
        <v>0.24</v>
      </c>
      <c r="T137" s="150">
        <f t="shared" si="3"/>
        <v>197.47199999999998</v>
      </c>
      <c r="AR137" s="151" t="s">
        <v>109</v>
      </c>
      <c r="AT137" s="151" t="s">
        <v>195</v>
      </c>
      <c r="AU137" s="151" t="s">
        <v>84</v>
      </c>
      <c r="AY137" s="13" t="s">
        <v>193</v>
      </c>
      <c r="BE137" s="152">
        <f t="shared" si="4"/>
        <v>0</v>
      </c>
      <c r="BF137" s="152">
        <f t="shared" si="5"/>
        <v>0</v>
      </c>
      <c r="BG137" s="152">
        <f t="shared" si="6"/>
        <v>0</v>
      </c>
      <c r="BH137" s="152">
        <f t="shared" si="7"/>
        <v>0</v>
      </c>
      <c r="BI137" s="152">
        <f t="shared" si="8"/>
        <v>0</v>
      </c>
      <c r="BJ137" s="13" t="s">
        <v>84</v>
      </c>
      <c r="BK137" s="152">
        <f t="shared" si="9"/>
        <v>0</v>
      </c>
      <c r="BL137" s="13" t="s">
        <v>109</v>
      </c>
      <c r="BM137" s="151" t="s">
        <v>2064</v>
      </c>
    </row>
    <row r="138" spans="2:65" s="1" customFormat="1" ht="44.25" customHeight="1">
      <c r="B138" s="138"/>
      <c r="C138" s="139" t="s">
        <v>115</v>
      </c>
      <c r="D138" s="139" t="s">
        <v>195</v>
      </c>
      <c r="E138" s="140" t="s">
        <v>2065</v>
      </c>
      <c r="F138" s="141" t="s">
        <v>2066</v>
      </c>
      <c r="G138" s="142" t="s">
        <v>234</v>
      </c>
      <c r="H138" s="143">
        <v>822.8</v>
      </c>
      <c r="I138" s="144"/>
      <c r="J138" s="145">
        <f t="shared" si="0"/>
        <v>0</v>
      </c>
      <c r="K138" s="146"/>
      <c r="L138" s="28"/>
      <c r="M138" s="147" t="s">
        <v>1</v>
      </c>
      <c r="N138" s="148" t="s">
        <v>38</v>
      </c>
      <c r="P138" s="149">
        <f t="shared" si="1"/>
        <v>0</v>
      </c>
      <c r="Q138" s="149">
        <v>0</v>
      </c>
      <c r="R138" s="149">
        <f t="shared" si="2"/>
        <v>0</v>
      </c>
      <c r="S138" s="149">
        <v>0.23499999999999999</v>
      </c>
      <c r="T138" s="150">
        <f t="shared" si="3"/>
        <v>193.35799999999998</v>
      </c>
      <c r="AR138" s="151" t="s">
        <v>109</v>
      </c>
      <c r="AT138" s="151" t="s">
        <v>195</v>
      </c>
      <c r="AU138" s="151" t="s">
        <v>84</v>
      </c>
      <c r="AY138" s="13" t="s">
        <v>193</v>
      </c>
      <c r="BE138" s="152">
        <f t="shared" si="4"/>
        <v>0</v>
      </c>
      <c r="BF138" s="152">
        <f t="shared" si="5"/>
        <v>0</v>
      </c>
      <c r="BG138" s="152">
        <f t="shared" si="6"/>
        <v>0</v>
      </c>
      <c r="BH138" s="152">
        <f t="shared" si="7"/>
        <v>0</v>
      </c>
      <c r="BI138" s="152">
        <f t="shared" si="8"/>
        <v>0</v>
      </c>
      <c r="BJ138" s="13" t="s">
        <v>84</v>
      </c>
      <c r="BK138" s="152">
        <f t="shared" si="9"/>
        <v>0</v>
      </c>
      <c r="BL138" s="13" t="s">
        <v>109</v>
      </c>
      <c r="BM138" s="151" t="s">
        <v>2067</v>
      </c>
    </row>
    <row r="139" spans="2:65" s="1" customFormat="1" ht="24.25" customHeight="1">
      <c r="B139" s="138"/>
      <c r="C139" s="139" t="s">
        <v>160</v>
      </c>
      <c r="D139" s="139" t="s">
        <v>195</v>
      </c>
      <c r="E139" s="140" t="s">
        <v>1520</v>
      </c>
      <c r="F139" s="141" t="s">
        <v>1521</v>
      </c>
      <c r="G139" s="142" t="s">
        <v>257</v>
      </c>
      <c r="H139" s="143">
        <v>15</v>
      </c>
      <c r="I139" s="144"/>
      <c r="J139" s="145">
        <f t="shared" si="0"/>
        <v>0</v>
      </c>
      <c r="K139" s="146"/>
      <c r="L139" s="28"/>
      <c r="M139" s="147" t="s">
        <v>1</v>
      </c>
      <c r="N139" s="148" t="s">
        <v>38</v>
      </c>
      <c r="P139" s="149">
        <f t="shared" si="1"/>
        <v>0</v>
      </c>
      <c r="Q139" s="149">
        <v>7.2892399999999998E-3</v>
      </c>
      <c r="R139" s="149">
        <f t="shared" si="2"/>
        <v>0.10933859999999999</v>
      </c>
      <c r="S139" s="149">
        <v>0</v>
      </c>
      <c r="T139" s="150">
        <f t="shared" si="3"/>
        <v>0</v>
      </c>
      <c r="AR139" s="151" t="s">
        <v>109</v>
      </c>
      <c r="AT139" s="151" t="s">
        <v>195</v>
      </c>
      <c r="AU139" s="151" t="s">
        <v>84</v>
      </c>
      <c r="AY139" s="13" t="s">
        <v>193</v>
      </c>
      <c r="BE139" s="152">
        <f t="shared" si="4"/>
        <v>0</v>
      </c>
      <c r="BF139" s="152">
        <f t="shared" si="5"/>
        <v>0</v>
      </c>
      <c r="BG139" s="152">
        <f t="shared" si="6"/>
        <v>0</v>
      </c>
      <c r="BH139" s="152">
        <f t="shared" si="7"/>
        <v>0</v>
      </c>
      <c r="BI139" s="152">
        <f t="shared" si="8"/>
        <v>0</v>
      </c>
      <c r="BJ139" s="13" t="s">
        <v>84</v>
      </c>
      <c r="BK139" s="152">
        <f t="shared" si="9"/>
        <v>0</v>
      </c>
      <c r="BL139" s="13" t="s">
        <v>109</v>
      </c>
      <c r="BM139" s="151" t="s">
        <v>2068</v>
      </c>
    </row>
    <row r="140" spans="2:65" s="1" customFormat="1" ht="33" customHeight="1">
      <c r="B140" s="138"/>
      <c r="C140" s="139" t="s">
        <v>163</v>
      </c>
      <c r="D140" s="139" t="s">
        <v>195</v>
      </c>
      <c r="E140" s="140" t="s">
        <v>1523</v>
      </c>
      <c r="F140" s="141" t="s">
        <v>1524</v>
      </c>
      <c r="G140" s="142" t="s">
        <v>1419</v>
      </c>
      <c r="H140" s="143">
        <v>85</v>
      </c>
      <c r="I140" s="144"/>
      <c r="J140" s="145">
        <f t="shared" si="0"/>
        <v>0</v>
      </c>
      <c r="K140" s="146"/>
      <c r="L140" s="28"/>
      <c r="M140" s="147" t="s">
        <v>1</v>
      </c>
      <c r="N140" s="148" t="s">
        <v>38</v>
      </c>
      <c r="P140" s="149">
        <f t="shared" si="1"/>
        <v>0</v>
      </c>
      <c r="Q140" s="149">
        <v>0</v>
      </c>
      <c r="R140" s="149">
        <f t="shared" si="2"/>
        <v>0</v>
      </c>
      <c r="S140" s="149">
        <v>0</v>
      </c>
      <c r="T140" s="150">
        <f t="shared" si="3"/>
        <v>0</v>
      </c>
      <c r="AR140" s="151" t="s">
        <v>109</v>
      </c>
      <c r="AT140" s="151" t="s">
        <v>195</v>
      </c>
      <c r="AU140" s="151" t="s">
        <v>84</v>
      </c>
      <c r="AY140" s="13" t="s">
        <v>193</v>
      </c>
      <c r="BE140" s="152">
        <f t="shared" si="4"/>
        <v>0</v>
      </c>
      <c r="BF140" s="152">
        <f t="shared" si="5"/>
        <v>0</v>
      </c>
      <c r="BG140" s="152">
        <f t="shared" si="6"/>
        <v>0</v>
      </c>
      <c r="BH140" s="152">
        <f t="shared" si="7"/>
        <v>0</v>
      </c>
      <c r="BI140" s="152">
        <f t="shared" si="8"/>
        <v>0</v>
      </c>
      <c r="BJ140" s="13" t="s">
        <v>84</v>
      </c>
      <c r="BK140" s="152">
        <f t="shared" si="9"/>
        <v>0</v>
      </c>
      <c r="BL140" s="13" t="s">
        <v>109</v>
      </c>
      <c r="BM140" s="151" t="s">
        <v>2069</v>
      </c>
    </row>
    <row r="141" spans="2:65" s="1" customFormat="1" ht="21.75" customHeight="1">
      <c r="B141" s="138"/>
      <c r="C141" s="139" t="s">
        <v>221</v>
      </c>
      <c r="D141" s="139" t="s">
        <v>195</v>
      </c>
      <c r="E141" s="140" t="s">
        <v>1526</v>
      </c>
      <c r="F141" s="141" t="s">
        <v>1527</v>
      </c>
      <c r="G141" s="142" t="s">
        <v>257</v>
      </c>
      <c r="H141" s="143">
        <v>22</v>
      </c>
      <c r="I141" s="144"/>
      <c r="J141" s="145">
        <f t="shared" si="0"/>
        <v>0</v>
      </c>
      <c r="K141" s="146"/>
      <c r="L141" s="28"/>
      <c r="M141" s="147" t="s">
        <v>1</v>
      </c>
      <c r="N141" s="148" t="s">
        <v>38</v>
      </c>
      <c r="P141" s="149">
        <f t="shared" si="1"/>
        <v>0</v>
      </c>
      <c r="Q141" s="149">
        <v>1.0120000000000001E-2</v>
      </c>
      <c r="R141" s="149">
        <f t="shared" si="2"/>
        <v>0.22264</v>
      </c>
      <c r="S141" s="149">
        <v>0</v>
      </c>
      <c r="T141" s="150">
        <f t="shared" si="3"/>
        <v>0</v>
      </c>
      <c r="AR141" s="151" t="s">
        <v>109</v>
      </c>
      <c r="AT141" s="151" t="s">
        <v>195</v>
      </c>
      <c r="AU141" s="151" t="s">
        <v>84</v>
      </c>
      <c r="AY141" s="13" t="s">
        <v>193</v>
      </c>
      <c r="BE141" s="152">
        <f t="shared" si="4"/>
        <v>0</v>
      </c>
      <c r="BF141" s="152">
        <f t="shared" si="5"/>
        <v>0</v>
      </c>
      <c r="BG141" s="152">
        <f t="shared" si="6"/>
        <v>0</v>
      </c>
      <c r="BH141" s="152">
        <f t="shared" si="7"/>
        <v>0</v>
      </c>
      <c r="BI141" s="152">
        <f t="shared" si="8"/>
        <v>0</v>
      </c>
      <c r="BJ141" s="13" t="s">
        <v>84</v>
      </c>
      <c r="BK141" s="152">
        <f t="shared" si="9"/>
        <v>0</v>
      </c>
      <c r="BL141" s="13" t="s">
        <v>109</v>
      </c>
      <c r="BM141" s="151" t="s">
        <v>2070</v>
      </c>
    </row>
    <row r="142" spans="2:65" s="1" customFormat="1" ht="21.75" customHeight="1">
      <c r="B142" s="138"/>
      <c r="C142" s="139" t="s">
        <v>225</v>
      </c>
      <c r="D142" s="139" t="s">
        <v>195</v>
      </c>
      <c r="E142" s="140" t="s">
        <v>2071</v>
      </c>
      <c r="F142" s="141" t="s">
        <v>2072</v>
      </c>
      <c r="G142" s="142" t="s">
        <v>257</v>
      </c>
      <c r="H142" s="143">
        <v>2</v>
      </c>
      <c r="I142" s="144"/>
      <c r="J142" s="145">
        <f t="shared" si="0"/>
        <v>0</v>
      </c>
      <c r="K142" s="146"/>
      <c r="L142" s="28"/>
      <c r="M142" s="147" t="s">
        <v>1</v>
      </c>
      <c r="N142" s="148" t="s">
        <v>38</v>
      </c>
      <c r="P142" s="149">
        <f t="shared" si="1"/>
        <v>0</v>
      </c>
      <c r="Q142" s="149">
        <v>1.19965E-2</v>
      </c>
      <c r="R142" s="149">
        <f t="shared" si="2"/>
        <v>2.3993E-2</v>
      </c>
      <c r="S142" s="149">
        <v>0</v>
      </c>
      <c r="T142" s="150">
        <f t="shared" si="3"/>
        <v>0</v>
      </c>
      <c r="AR142" s="151" t="s">
        <v>109</v>
      </c>
      <c r="AT142" s="151" t="s">
        <v>195</v>
      </c>
      <c r="AU142" s="151" t="s">
        <v>84</v>
      </c>
      <c r="AY142" s="13" t="s">
        <v>193</v>
      </c>
      <c r="BE142" s="152">
        <f t="shared" si="4"/>
        <v>0</v>
      </c>
      <c r="BF142" s="152">
        <f t="shared" si="5"/>
        <v>0</v>
      </c>
      <c r="BG142" s="152">
        <f t="shared" si="6"/>
        <v>0</v>
      </c>
      <c r="BH142" s="152">
        <f t="shared" si="7"/>
        <v>0</v>
      </c>
      <c r="BI142" s="152">
        <f t="shared" si="8"/>
        <v>0</v>
      </c>
      <c r="BJ142" s="13" t="s">
        <v>84</v>
      </c>
      <c r="BK142" s="152">
        <f t="shared" si="9"/>
        <v>0</v>
      </c>
      <c r="BL142" s="13" t="s">
        <v>109</v>
      </c>
      <c r="BM142" s="151" t="s">
        <v>2073</v>
      </c>
    </row>
    <row r="143" spans="2:65" s="1" customFormat="1" ht="21.75" customHeight="1">
      <c r="B143" s="138"/>
      <c r="C143" s="139" t="s">
        <v>81</v>
      </c>
      <c r="D143" s="139" t="s">
        <v>195</v>
      </c>
      <c r="E143" s="140" t="s">
        <v>2074</v>
      </c>
      <c r="F143" s="141" t="s">
        <v>2075</v>
      </c>
      <c r="G143" s="142" t="s">
        <v>257</v>
      </c>
      <c r="H143" s="143">
        <v>3</v>
      </c>
      <c r="I143" s="144"/>
      <c r="J143" s="145">
        <f t="shared" si="0"/>
        <v>0</v>
      </c>
      <c r="K143" s="146"/>
      <c r="L143" s="28"/>
      <c r="M143" s="147" t="s">
        <v>1</v>
      </c>
      <c r="N143" s="148" t="s">
        <v>38</v>
      </c>
      <c r="P143" s="149">
        <f t="shared" si="1"/>
        <v>0</v>
      </c>
      <c r="Q143" s="149">
        <v>5.9157750000000002E-2</v>
      </c>
      <c r="R143" s="149">
        <f t="shared" si="2"/>
        <v>0.17747325</v>
      </c>
      <c r="S143" s="149">
        <v>0</v>
      </c>
      <c r="T143" s="150">
        <f t="shared" si="3"/>
        <v>0</v>
      </c>
      <c r="AR143" s="151" t="s">
        <v>109</v>
      </c>
      <c r="AT143" s="151" t="s">
        <v>195</v>
      </c>
      <c r="AU143" s="151" t="s">
        <v>84</v>
      </c>
      <c r="AY143" s="13" t="s">
        <v>193</v>
      </c>
      <c r="BE143" s="152">
        <f t="shared" si="4"/>
        <v>0</v>
      </c>
      <c r="BF143" s="152">
        <f t="shared" si="5"/>
        <v>0</v>
      </c>
      <c r="BG143" s="152">
        <f t="shared" si="6"/>
        <v>0</v>
      </c>
      <c r="BH143" s="152">
        <f t="shared" si="7"/>
        <v>0</v>
      </c>
      <c r="BI143" s="152">
        <f t="shared" si="8"/>
        <v>0</v>
      </c>
      <c r="BJ143" s="13" t="s">
        <v>84</v>
      </c>
      <c r="BK143" s="152">
        <f t="shared" si="9"/>
        <v>0</v>
      </c>
      <c r="BL143" s="13" t="s">
        <v>109</v>
      </c>
      <c r="BM143" s="151" t="s">
        <v>2076</v>
      </c>
    </row>
    <row r="144" spans="2:65" s="1" customFormat="1" ht="24.25" customHeight="1">
      <c r="B144" s="138"/>
      <c r="C144" s="139" t="s">
        <v>86</v>
      </c>
      <c r="D144" s="139" t="s">
        <v>195</v>
      </c>
      <c r="E144" s="140" t="s">
        <v>1529</v>
      </c>
      <c r="F144" s="141" t="s">
        <v>1530</v>
      </c>
      <c r="G144" s="142" t="s">
        <v>257</v>
      </c>
      <c r="H144" s="143">
        <v>20</v>
      </c>
      <c r="I144" s="144"/>
      <c r="J144" s="145">
        <f t="shared" si="0"/>
        <v>0</v>
      </c>
      <c r="K144" s="146"/>
      <c r="L144" s="28"/>
      <c r="M144" s="147" t="s">
        <v>1</v>
      </c>
      <c r="N144" s="148" t="s">
        <v>38</v>
      </c>
      <c r="P144" s="149">
        <f t="shared" si="1"/>
        <v>0</v>
      </c>
      <c r="Q144" s="149">
        <v>3.5950000000000001E-3</v>
      </c>
      <c r="R144" s="149">
        <f t="shared" si="2"/>
        <v>7.1900000000000006E-2</v>
      </c>
      <c r="S144" s="149">
        <v>0</v>
      </c>
      <c r="T144" s="150">
        <f t="shared" si="3"/>
        <v>0</v>
      </c>
      <c r="AR144" s="151" t="s">
        <v>109</v>
      </c>
      <c r="AT144" s="151" t="s">
        <v>195</v>
      </c>
      <c r="AU144" s="151" t="s">
        <v>84</v>
      </c>
      <c r="AY144" s="13" t="s">
        <v>193</v>
      </c>
      <c r="BE144" s="152">
        <f t="shared" si="4"/>
        <v>0</v>
      </c>
      <c r="BF144" s="152">
        <f t="shared" si="5"/>
        <v>0</v>
      </c>
      <c r="BG144" s="152">
        <f t="shared" si="6"/>
        <v>0</v>
      </c>
      <c r="BH144" s="152">
        <f t="shared" si="7"/>
        <v>0</v>
      </c>
      <c r="BI144" s="152">
        <f t="shared" si="8"/>
        <v>0</v>
      </c>
      <c r="BJ144" s="13" t="s">
        <v>84</v>
      </c>
      <c r="BK144" s="152">
        <f t="shared" si="9"/>
        <v>0</v>
      </c>
      <c r="BL144" s="13" t="s">
        <v>109</v>
      </c>
      <c r="BM144" s="151" t="s">
        <v>2077</v>
      </c>
    </row>
    <row r="145" spans="2:65" s="1" customFormat="1" ht="24.25" customHeight="1">
      <c r="B145" s="138"/>
      <c r="C145" s="139" t="s">
        <v>89</v>
      </c>
      <c r="D145" s="139" t="s">
        <v>195</v>
      </c>
      <c r="E145" s="140" t="s">
        <v>1532</v>
      </c>
      <c r="F145" s="141" t="s">
        <v>1533</v>
      </c>
      <c r="G145" s="142" t="s">
        <v>198</v>
      </c>
      <c r="H145" s="143">
        <v>13.23</v>
      </c>
      <c r="I145" s="144"/>
      <c r="J145" s="145">
        <f t="shared" si="0"/>
        <v>0</v>
      </c>
      <c r="K145" s="146"/>
      <c r="L145" s="28"/>
      <c r="M145" s="147" t="s">
        <v>1</v>
      </c>
      <c r="N145" s="148" t="s">
        <v>38</v>
      </c>
      <c r="P145" s="149">
        <f t="shared" si="1"/>
        <v>0</v>
      </c>
      <c r="Q145" s="149">
        <v>0</v>
      </c>
      <c r="R145" s="149">
        <f t="shared" si="2"/>
        <v>0</v>
      </c>
      <c r="S145" s="149">
        <v>0</v>
      </c>
      <c r="T145" s="150">
        <f t="shared" si="3"/>
        <v>0</v>
      </c>
      <c r="AR145" s="151" t="s">
        <v>109</v>
      </c>
      <c r="AT145" s="151" t="s">
        <v>195</v>
      </c>
      <c r="AU145" s="151" t="s">
        <v>84</v>
      </c>
      <c r="AY145" s="13" t="s">
        <v>193</v>
      </c>
      <c r="BE145" s="152">
        <f t="shared" si="4"/>
        <v>0</v>
      </c>
      <c r="BF145" s="152">
        <f t="shared" si="5"/>
        <v>0</v>
      </c>
      <c r="BG145" s="152">
        <f t="shared" si="6"/>
        <v>0</v>
      </c>
      <c r="BH145" s="152">
        <f t="shared" si="7"/>
        <v>0</v>
      </c>
      <c r="BI145" s="152">
        <f t="shared" si="8"/>
        <v>0</v>
      </c>
      <c r="BJ145" s="13" t="s">
        <v>84</v>
      </c>
      <c r="BK145" s="152">
        <f t="shared" si="9"/>
        <v>0</v>
      </c>
      <c r="BL145" s="13" t="s">
        <v>109</v>
      </c>
      <c r="BM145" s="151" t="s">
        <v>2078</v>
      </c>
    </row>
    <row r="146" spans="2:65" s="1" customFormat="1" ht="24.25" customHeight="1">
      <c r="B146" s="138"/>
      <c r="C146" s="139" t="s">
        <v>92</v>
      </c>
      <c r="D146" s="139" t="s">
        <v>195</v>
      </c>
      <c r="E146" s="140" t="s">
        <v>2079</v>
      </c>
      <c r="F146" s="141" t="s">
        <v>2080</v>
      </c>
      <c r="G146" s="142" t="s">
        <v>198</v>
      </c>
      <c r="H146" s="143">
        <v>3.6</v>
      </c>
      <c r="I146" s="144"/>
      <c r="J146" s="145">
        <f t="shared" si="0"/>
        <v>0</v>
      </c>
      <c r="K146" s="146"/>
      <c r="L146" s="28"/>
      <c r="M146" s="147" t="s">
        <v>1</v>
      </c>
      <c r="N146" s="148" t="s">
        <v>38</v>
      </c>
      <c r="P146" s="149">
        <f t="shared" si="1"/>
        <v>0</v>
      </c>
      <c r="Q146" s="149">
        <v>0</v>
      </c>
      <c r="R146" s="149">
        <f t="shared" si="2"/>
        <v>0</v>
      </c>
      <c r="S146" s="149">
        <v>0</v>
      </c>
      <c r="T146" s="150">
        <f t="shared" si="3"/>
        <v>0</v>
      </c>
      <c r="AR146" s="151" t="s">
        <v>109</v>
      </c>
      <c r="AT146" s="151" t="s">
        <v>195</v>
      </c>
      <c r="AU146" s="151" t="s">
        <v>84</v>
      </c>
      <c r="AY146" s="13" t="s">
        <v>193</v>
      </c>
      <c r="BE146" s="152">
        <f t="shared" si="4"/>
        <v>0</v>
      </c>
      <c r="BF146" s="152">
        <f t="shared" si="5"/>
        <v>0</v>
      </c>
      <c r="BG146" s="152">
        <f t="shared" si="6"/>
        <v>0</v>
      </c>
      <c r="BH146" s="152">
        <f t="shared" si="7"/>
        <v>0</v>
      </c>
      <c r="BI146" s="152">
        <f t="shared" si="8"/>
        <v>0</v>
      </c>
      <c r="BJ146" s="13" t="s">
        <v>84</v>
      </c>
      <c r="BK146" s="152">
        <f t="shared" si="9"/>
        <v>0</v>
      </c>
      <c r="BL146" s="13" t="s">
        <v>109</v>
      </c>
      <c r="BM146" s="151" t="s">
        <v>2081</v>
      </c>
    </row>
    <row r="147" spans="2:65" s="1" customFormat="1" ht="24.25" customHeight="1">
      <c r="B147" s="138"/>
      <c r="C147" s="139" t="s">
        <v>95</v>
      </c>
      <c r="D147" s="139" t="s">
        <v>195</v>
      </c>
      <c r="E147" s="140" t="s">
        <v>2082</v>
      </c>
      <c r="F147" s="141" t="s">
        <v>1983</v>
      </c>
      <c r="G147" s="142" t="s">
        <v>198</v>
      </c>
      <c r="H147" s="143">
        <v>668.24900000000002</v>
      </c>
      <c r="I147" s="144"/>
      <c r="J147" s="145">
        <f t="shared" si="0"/>
        <v>0</v>
      </c>
      <c r="K147" s="146"/>
      <c r="L147" s="28"/>
      <c r="M147" s="147" t="s">
        <v>1</v>
      </c>
      <c r="N147" s="148" t="s">
        <v>38</v>
      </c>
      <c r="P147" s="149">
        <f t="shared" si="1"/>
        <v>0</v>
      </c>
      <c r="Q147" s="149">
        <v>0</v>
      </c>
      <c r="R147" s="149">
        <f t="shared" si="2"/>
        <v>0</v>
      </c>
      <c r="S147" s="149">
        <v>0</v>
      </c>
      <c r="T147" s="150">
        <f t="shared" si="3"/>
        <v>0</v>
      </c>
      <c r="AR147" s="151" t="s">
        <v>109</v>
      </c>
      <c r="AT147" s="151" t="s">
        <v>195</v>
      </c>
      <c r="AU147" s="151" t="s">
        <v>84</v>
      </c>
      <c r="AY147" s="13" t="s">
        <v>193</v>
      </c>
      <c r="BE147" s="152">
        <f t="shared" si="4"/>
        <v>0</v>
      </c>
      <c r="BF147" s="152">
        <f t="shared" si="5"/>
        <v>0</v>
      </c>
      <c r="BG147" s="152">
        <f t="shared" si="6"/>
        <v>0</v>
      </c>
      <c r="BH147" s="152">
        <f t="shared" si="7"/>
        <v>0</v>
      </c>
      <c r="BI147" s="152">
        <f t="shared" si="8"/>
        <v>0</v>
      </c>
      <c r="BJ147" s="13" t="s">
        <v>84</v>
      </c>
      <c r="BK147" s="152">
        <f t="shared" si="9"/>
        <v>0</v>
      </c>
      <c r="BL147" s="13" t="s">
        <v>109</v>
      </c>
      <c r="BM147" s="151" t="s">
        <v>2083</v>
      </c>
    </row>
    <row r="148" spans="2:65" s="1" customFormat="1" ht="37.75" customHeight="1">
      <c r="B148" s="138"/>
      <c r="C148" s="139" t="s">
        <v>98</v>
      </c>
      <c r="D148" s="139" t="s">
        <v>195</v>
      </c>
      <c r="E148" s="140" t="s">
        <v>1919</v>
      </c>
      <c r="F148" s="141" t="s">
        <v>1920</v>
      </c>
      <c r="G148" s="142" t="s">
        <v>198</v>
      </c>
      <c r="H148" s="143">
        <v>668.24900000000002</v>
      </c>
      <c r="I148" s="144"/>
      <c r="J148" s="145">
        <f t="shared" si="0"/>
        <v>0</v>
      </c>
      <c r="K148" s="146"/>
      <c r="L148" s="28"/>
      <c r="M148" s="147" t="s">
        <v>1</v>
      </c>
      <c r="N148" s="148" t="s">
        <v>38</v>
      </c>
      <c r="P148" s="149">
        <f t="shared" si="1"/>
        <v>0</v>
      </c>
      <c r="Q148" s="149">
        <v>0</v>
      </c>
      <c r="R148" s="149">
        <f t="shared" si="2"/>
        <v>0</v>
      </c>
      <c r="S148" s="149">
        <v>0</v>
      </c>
      <c r="T148" s="150">
        <f t="shared" si="3"/>
        <v>0</v>
      </c>
      <c r="AR148" s="151" t="s">
        <v>109</v>
      </c>
      <c r="AT148" s="151" t="s">
        <v>195</v>
      </c>
      <c r="AU148" s="151" t="s">
        <v>84</v>
      </c>
      <c r="AY148" s="13" t="s">
        <v>193</v>
      </c>
      <c r="BE148" s="152">
        <f t="shared" si="4"/>
        <v>0</v>
      </c>
      <c r="BF148" s="152">
        <f t="shared" si="5"/>
        <v>0</v>
      </c>
      <c r="BG148" s="152">
        <f t="shared" si="6"/>
        <v>0</v>
      </c>
      <c r="BH148" s="152">
        <f t="shared" si="7"/>
        <v>0</v>
      </c>
      <c r="BI148" s="152">
        <f t="shared" si="8"/>
        <v>0</v>
      </c>
      <c r="BJ148" s="13" t="s">
        <v>84</v>
      </c>
      <c r="BK148" s="152">
        <f t="shared" si="9"/>
        <v>0</v>
      </c>
      <c r="BL148" s="13" t="s">
        <v>109</v>
      </c>
      <c r="BM148" s="151" t="s">
        <v>2084</v>
      </c>
    </row>
    <row r="149" spans="2:65" s="1" customFormat="1" ht="24.25" customHeight="1">
      <c r="B149" s="138"/>
      <c r="C149" s="139" t="s">
        <v>101</v>
      </c>
      <c r="D149" s="139" t="s">
        <v>195</v>
      </c>
      <c r="E149" s="140" t="s">
        <v>2085</v>
      </c>
      <c r="F149" s="141" t="s">
        <v>1988</v>
      </c>
      <c r="G149" s="142" t="s">
        <v>198</v>
      </c>
      <c r="H149" s="143">
        <v>233.71199999999999</v>
      </c>
      <c r="I149" s="144"/>
      <c r="J149" s="145">
        <f t="shared" si="0"/>
        <v>0</v>
      </c>
      <c r="K149" s="146"/>
      <c r="L149" s="28"/>
      <c r="M149" s="147" t="s">
        <v>1</v>
      </c>
      <c r="N149" s="148" t="s">
        <v>38</v>
      </c>
      <c r="P149" s="149">
        <f t="shared" si="1"/>
        <v>0</v>
      </c>
      <c r="Q149" s="149">
        <v>0</v>
      </c>
      <c r="R149" s="149">
        <f t="shared" si="2"/>
        <v>0</v>
      </c>
      <c r="S149" s="149">
        <v>0</v>
      </c>
      <c r="T149" s="150">
        <f t="shared" si="3"/>
        <v>0</v>
      </c>
      <c r="AR149" s="151" t="s">
        <v>109</v>
      </c>
      <c r="AT149" s="151" t="s">
        <v>195</v>
      </c>
      <c r="AU149" s="151" t="s">
        <v>84</v>
      </c>
      <c r="AY149" s="13" t="s">
        <v>193</v>
      </c>
      <c r="BE149" s="152">
        <f t="shared" si="4"/>
        <v>0</v>
      </c>
      <c r="BF149" s="152">
        <f t="shared" si="5"/>
        <v>0</v>
      </c>
      <c r="BG149" s="152">
        <f t="shared" si="6"/>
        <v>0</v>
      </c>
      <c r="BH149" s="152">
        <f t="shared" si="7"/>
        <v>0</v>
      </c>
      <c r="BI149" s="152">
        <f t="shared" si="8"/>
        <v>0</v>
      </c>
      <c r="BJ149" s="13" t="s">
        <v>84</v>
      </c>
      <c r="BK149" s="152">
        <f t="shared" si="9"/>
        <v>0</v>
      </c>
      <c r="BL149" s="13" t="s">
        <v>109</v>
      </c>
      <c r="BM149" s="151" t="s">
        <v>2086</v>
      </c>
    </row>
    <row r="150" spans="2:65" s="1" customFormat="1" ht="37.75" customHeight="1">
      <c r="B150" s="138"/>
      <c r="C150" s="139" t="s">
        <v>254</v>
      </c>
      <c r="D150" s="139" t="s">
        <v>195</v>
      </c>
      <c r="E150" s="140" t="s">
        <v>1925</v>
      </c>
      <c r="F150" s="141" t="s">
        <v>1926</v>
      </c>
      <c r="G150" s="142" t="s">
        <v>198</v>
      </c>
      <c r="H150" s="143">
        <v>233.71199999999999</v>
      </c>
      <c r="I150" s="144"/>
      <c r="J150" s="145">
        <f t="shared" si="0"/>
        <v>0</v>
      </c>
      <c r="K150" s="146"/>
      <c r="L150" s="28"/>
      <c r="M150" s="147" t="s">
        <v>1</v>
      </c>
      <c r="N150" s="148" t="s">
        <v>38</v>
      </c>
      <c r="P150" s="149">
        <f t="shared" si="1"/>
        <v>0</v>
      </c>
      <c r="Q150" s="149">
        <v>0</v>
      </c>
      <c r="R150" s="149">
        <f t="shared" si="2"/>
        <v>0</v>
      </c>
      <c r="S150" s="149">
        <v>0</v>
      </c>
      <c r="T150" s="150">
        <f t="shared" si="3"/>
        <v>0</v>
      </c>
      <c r="AR150" s="151" t="s">
        <v>109</v>
      </c>
      <c r="AT150" s="151" t="s">
        <v>195</v>
      </c>
      <c r="AU150" s="151" t="s">
        <v>84</v>
      </c>
      <c r="AY150" s="13" t="s">
        <v>193</v>
      </c>
      <c r="BE150" s="152">
        <f t="shared" si="4"/>
        <v>0</v>
      </c>
      <c r="BF150" s="152">
        <f t="shared" si="5"/>
        <v>0</v>
      </c>
      <c r="BG150" s="152">
        <f t="shared" si="6"/>
        <v>0</v>
      </c>
      <c r="BH150" s="152">
        <f t="shared" si="7"/>
        <v>0</v>
      </c>
      <c r="BI150" s="152">
        <f t="shared" si="8"/>
        <v>0</v>
      </c>
      <c r="BJ150" s="13" t="s">
        <v>84</v>
      </c>
      <c r="BK150" s="152">
        <f t="shared" si="9"/>
        <v>0</v>
      </c>
      <c r="BL150" s="13" t="s">
        <v>109</v>
      </c>
      <c r="BM150" s="151" t="s">
        <v>2087</v>
      </c>
    </row>
    <row r="151" spans="2:65" s="1" customFormat="1" ht="24.25" customHeight="1">
      <c r="B151" s="138"/>
      <c r="C151" s="139" t="s">
        <v>330</v>
      </c>
      <c r="D151" s="139" t="s">
        <v>195</v>
      </c>
      <c r="E151" s="140" t="s">
        <v>1928</v>
      </c>
      <c r="F151" s="141" t="s">
        <v>1929</v>
      </c>
      <c r="G151" s="142" t="s">
        <v>198</v>
      </c>
      <c r="H151" s="143">
        <v>81.799000000000007</v>
      </c>
      <c r="I151" s="144"/>
      <c r="J151" s="145">
        <f t="shared" si="0"/>
        <v>0</v>
      </c>
      <c r="K151" s="146"/>
      <c r="L151" s="28"/>
      <c r="M151" s="147" t="s">
        <v>1</v>
      </c>
      <c r="N151" s="148" t="s">
        <v>38</v>
      </c>
      <c r="P151" s="149">
        <f t="shared" si="1"/>
        <v>0</v>
      </c>
      <c r="Q151" s="149">
        <v>1.043908E-2</v>
      </c>
      <c r="R151" s="149">
        <f t="shared" si="2"/>
        <v>0.85390630492000008</v>
      </c>
      <c r="S151" s="149">
        <v>0</v>
      </c>
      <c r="T151" s="150">
        <f t="shared" si="3"/>
        <v>0</v>
      </c>
      <c r="AR151" s="151" t="s">
        <v>109</v>
      </c>
      <c r="AT151" s="151" t="s">
        <v>195</v>
      </c>
      <c r="AU151" s="151" t="s">
        <v>84</v>
      </c>
      <c r="AY151" s="13" t="s">
        <v>193</v>
      </c>
      <c r="BE151" s="152">
        <f t="shared" si="4"/>
        <v>0</v>
      </c>
      <c r="BF151" s="152">
        <f t="shared" si="5"/>
        <v>0</v>
      </c>
      <c r="BG151" s="152">
        <f t="shared" si="6"/>
        <v>0</v>
      </c>
      <c r="BH151" s="152">
        <f t="shared" si="7"/>
        <v>0</v>
      </c>
      <c r="BI151" s="152">
        <f t="shared" si="8"/>
        <v>0</v>
      </c>
      <c r="BJ151" s="13" t="s">
        <v>84</v>
      </c>
      <c r="BK151" s="152">
        <f t="shared" si="9"/>
        <v>0</v>
      </c>
      <c r="BL151" s="13" t="s">
        <v>109</v>
      </c>
      <c r="BM151" s="151" t="s">
        <v>2088</v>
      </c>
    </row>
    <row r="152" spans="2:65" s="1" customFormat="1" ht="33" customHeight="1">
      <c r="B152" s="138"/>
      <c r="C152" s="139" t="s">
        <v>334</v>
      </c>
      <c r="D152" s="139" t="s">
        <v>195</v>
      </c>
      <c r="E152" s="140" t="s">
        <v>1553</v>
      </c>
      <c r="F152" s="141" t="s">
        <v>1554</v>
      </c>
      <c r="G152" s="142" t="s">
        <v>257</v>
      </c>
      <c r="H152" s="143">
        <v>12.5</v>
      </c>
      <c r="I152" s="144"/>
      <c r="J152" s="145">
        <f t="shared" si="0"/>
        <v>0</v>
      </c>
      <c r="K152" s="146"/>
      <c r="L152" s="28"/>
      <c r="M152" s="147" t="s">
        <v>1</v>
      </c>
      <c r="N152" s="148" t="s">
        <v>38</v>
      </c>
      <c r="P152" s="149">
        <f t="shared" si="1"/>
        <v>0</v>
      </c>
      <c r="Q152" s="149">
        <v>2.5999999999999999E-3</v>
      </c>
      <c r="R152" s="149">
        <f t="shared" si="2"/>
        <v>3.2500000000000001E-2</v>
      </c>
      <c r="S152" s="149">
        <v>0</v>
      </c>
      <c r="T152" s="150">
        <f t="shared" si="3"/>
        <v>0</v>
      </c>
      <c r="AR152" s="151" t="s">
        <v>109</v>
      </c>
      <c r="AT152" s="151" t="s">
        <v>195</v>
      </c>
      <c r="AU152" s="151" t="s">
        <v>84</v>
      </c>
      <c r="AY152" s="13" t="s">
        <v>193</v>
      </c>
      <c r="BE152" s="152">
        <f t="shared" si="4"/>
        <v>0</v>
      </c>
      <c r="BF152" s="152">
        <f t="shared" si="5"/>
        <v>0</v>
      </c>
      <c r="BG152" s="152">
        <f t="shared" si="6"/>
        <v>0</v>
      </c>
      <c r="BH152" s="152">
        <f t="shared" si="7"/>
        <v>0</v>
      </c>
      <c r="BI152" s="152">
        <f t="shared" si="8"/>
        <v>0</v>
      </c>
      <c r="BJ152" s="13" t="s">
        <v>84</v>
      </c>
      <c r="BK152" s="152">
        <f t="shared" si="9"/>
        <v>0</v>
      </c>
      <c r="BL152" s="13" t="s">
        <v>109</v>
      </c>
      <c r="BM152" s="151" t="s">
        <v>2089</v>
      </c>
    </row>
    <row r="153" spans="2:65" s="1" customFormat="1" ht="33" customHeight="1">
      <c r="B153" s="138"/>
      <c r="C153" s="153" t="s">
        <v>338</v>
      </c>
      <c r="D153" s="153" t="s">
        <v>236</v>
      </c>
      <c r="E153" s="154" t="s">
        <v>1556</v>
      </c>
      <c r="F153" s="155" t="s">
        <v>1557</v>
      </c>
      <c r="G153" s="156" t="s">
        <v>257</v>
      </c>
      <c r="H153" s="157">
        <v>12.5</v>
      </c>
      <c r="I153" s="158"/>
      <c r="J153" s="159">
        <f t="shared" si="0"/>
        <v>0</v>
      </c>
      <c r="K153" s="160"/>
      <c r="L153" s="161"/>
      <c r="M153" s="162" t="s">
        <v>1</v>
      </c>
      <c r="N153" s="163" t="s">
        <v>38</v>
      </c>
      <c r="P153" s="149">
        <f t="shared" si="1"/>
        <v>0</v>
      </c>
      <c r="Q153" s="149">
        <v>1.11E-2</v>
      </c>
      <c r="R153" s="149">
        <f t="shared" si="2"/>
        <v>0.13875000000000001</v>
      </c>
      <c r="S153" s="149">
        <v>0</v>
      </c>
      <c r="T153" s="150">
        <f t="shared" si="3"/>
        <v>0</v>
      </c>
      <c r="AR153" s="151" t="s">
        <v>163</v>
      </c>
      <c r="AT153" s="151" t="s">
        <v>236</v>
      </c>
      <c r="AU153" s="151" t="s">
        <v>84</v>
      </c>
      <c r="AY153" s="13" t="s">
        <v>193</v>
      </c>
      <c r="BE153" s="152">
        <f t="shared" si="4"/>
        <v>0</v>
      </c>
      <c r="BF153" s="152">
        <f t="shared" si="5"/>
        <v>0</v>
      </c>
      <c r="BG153" s="152">
        <f t="shared" si="6"/>
        <v>0</v>
      </c>
      <c r="BH153" s="152">
        <f t="shared" si="7"/>
        <v>0</v>
      </c>
      <c r="BI153" s="152">
        <f t="shared" si="8"/>
        <v>0</v>
      </c>
      <c r="BJ153" s="13" t="s">
        <v>84</v>
      </c>
      <c r="BK153" s="152">
        <f t="shared" si="9"/>
        <v>0</v>
      </c>
      <c r="BL153" s="13" t="s">
        <v>109</v>
      </c>
      <c r="BM153" s="151" t="s">
        <v>2090</v>
      </c>
    </row>
    <row r="154" spans="2:65" s="1" customFormat="1" ht="24.25" customHeight="1">
      <c r="B154" s="138"/>
      <c r="C154" s="139" t="s">
        <v>342</v>
      </c>
      <c r="D154" s="139" t="s">
        <v>195</v>
      </c>
      <c r="E154" s="140" t="s">
        <v>1559</v>
      </c>
      <c r="F154" s="141" t="s">
        <v>1560</v>
      </c>
      <c r="G154" s="142" t="s">
        <v>234</v>
      </c>
      <c r="H154" s="143">
        <v>2920.29</v>
      </c>
      <c r="I154" s="144"/>
      <c r="J154" s="145">
        <f t="shared" si="0"/>
        <v>0</v>
      </c>
      <c r="K154" s="146"/>
      <c r="L154" s="28"/>
      <c r="M154" s="147" t="s">
        <v>1</v>
      </c>
      <c r="N154" s="148" t="s">
        <v>38</v>
      </c>
      <c r="P154" s="149">
        <f t="shared" si="1"/>
        <v>0</v>
      </c>
      <c r="Q154" s="149">
        <v>9.1E-4</v>
      </c>
      <c r="R154" s="149">
        <f t="shared" si="2"/>
        <v>2.6574638999999998</v>
      </c>
      <c r="S154" s="149">
        <v>0</v>
      </c>
      <c r="T154" s="150">
        <f t="shared" si="3"/>
        <v>0</v>
      </c>
      <c r="AR154" s="151" t="s">
        <v>109</v>
      </c>
      <c r="AT154" s="151" t="s">
        <v>195</v>
      </c>
      <c r="AU154" s="151" t="s">
        <v>84</v>
      </c>
      <c r="AY154" s="13" t="s">
        <v>193</v>
      </c>
      <c r="BE154" s="152">
        <f t="shared" si="4"/>
        <v>0</v>
      </c>
      <c r="BF154" s="152">
        <f t="shared" si="5"/>
        <v>0</v>
      </c>
      <c r="BG154" s="152">
        <f t="shared" si="6"/>
        <v>0</v>
      </c>
      <c r="BH154" s="152">
        <f t="shared" si="7"/>
        <v>0</v>
      </c>
      <c r="BI154" s="152">
        <f t="shared" si="8"/>
        <v>0</v>
      </c>
      <c r="BJ154" s="13" t="s">
        <v>84</v>
      </c>
      <c r="BK154" s="152">
        <f t="shared" si="9"/>
        <v>0</v>
      </c>
      <c r="BL154" s="13" t="s">
        <v>109</v>
      </c>
      <c r="BM154" s="151" t="s">
        <v>2091</v>
      </c>
    </row>
    <row r="155" spans="2:65" s="1" customFormat="1" ht="24.25" customHeight="1">
      <c r="B155" s="138"/>
      <c r="C155" s="139" t="s">
        <v>7</v>
      </c>
      <c r="D155" s="139" t="s">
        <v>195</v>
      </c>
      <c r="E155" s="140" t="s">
        <v>1565</v>
      </c>
      <c r="F155" s="141" t="s">
        <v>1566</v>
      </c>
      <c r="G155" s="142" t="s">
        <v>234</v>
      </c>
      <c r="H155" s="143">
        <v>2920.29</v>
      </c>
      <c r="I155" s="144"/>
      <c r="J155" s="145">
        <f t="shared" si="0"/>
        <v>0</v>
      </c>
      <c r="K155" s="146"/>
      <c r="L155" s="28"/>
      <c r="M155" s="147" t="s">
        <v>1</v>
      </c>
      <c r="N155" s="148" t="s">
        <v>38</v>
      </c>
      <c r="P155" s="149">
        <f t="shared" si="1"/>
        <v>0</v>
      </c>
      <c r="Q155" s="149">
        <v>0</v>
      </c>
      <c r="R155" s="149">
        <f t="shared" si="2"/>
        <v>0</v>
      </c>
      <c r="S155" s="149">
        <v>0</v>
      </c>
      <c r="T155" s="150">
        <f t="shared" si="3"/>
        <v>0</v>
      </c>
      <c r="AR155" s="151" t="s">
        <v>109</v>
      </c>
      <c r="AT155" s="151" t="s">
        <v>195</v>
      </c>
      <c r="AU155" s="151" t="s">
        <v>84</v>
      </c>
      <c r="AY155" s="13" t="s">
        <v>193</v>
      </c>
      <c r="BE155" s="152">
        <f t="shared" si="4"/>
        <v>0</v>
      </c>
      <c r="BF155" s="152">
        <f t="shared" si="5"/>
        <v>0</v>
      </c>
      <c r="BG155" s="152">
        <f t="shared" si="6"/>
        <v>0</v>
      </c>
      <c r="BH155" s="152">
        <f t="shared" si="7"/>
        <v>0</v>
      </c>
      <c r="BI155" s="152">
        <f t="shared" si="8"/>
        <v>0</v>
      </c>
      <c r="BJ155" s="13" t="s">
        <v>84</v>
      </c>
      <c r="BK155" s="152">
        <f t="shared" si="9"/>
        <v>0</v>
      </c>
      <c r="BL155" s="13" t="s">
        <v>109</v>
      </c>
      <c r="BM155" s="151" t="s">
        <v>2092</v>
      </c>
    </row>
    <row r="156" spans="2:65" s="1" customFormat="1" ht="37.75" customHeight="1">
      <c r="B156" s="138"/>
      <c r="C156" s="139" t="s">
        <v>350</v>
      </c>
      <c r="D156" s="139" t="s">
        <v>195</v>
      </c>
      <c r="E156" s="140" t="s">
        <v>1995</v>
      </c>
      <c r="F156" s="141" t="s">
        <v>1996</v>
      </c>
      <c r="G156" s="142" t="s">
        <v>198</v>
      </c>
      <c r="H156" s="143">
        <v>495.13799999999998</v>
      </c>
      <c r="I156" s="144"/>
      <c r="J156" s="145">
        <f t="shared" si="0"/>
        <v>0</v>
      </c>
      <c r="K156" s="146"/>
      <c r="L156" s="28"/>
      <c r="M156" s="147" t="s">
        <v>1</v>
      </c>
      <c r="N156" s="148" t="s">
        <v>38</v>
      </c>
      <c r="P156" s="149">
        <f t="shared" si="1"/>
        <v>0</v>
      </c>
      <c r="Q156" s="149">
        <v>0</v>
      </c>
      <c r="R156" s="149">
        <f t="shared" si="2"/>
        <v>0</v>
      </c>
      <c r="S156" s="149">
        <v>0</v>
      </c>
      <c r="T156" s="150">
        <f t="shared" si="3"/>
        <v>0</v>
      </c>
      <c r="AR156" s="151" t="s">
        <v>109</v>
      </c>
      <c r="AT156" s="151" t="s">
        <v>195</v>
      </c>
      <c r="AU156" s="151" t="s">
        <v>84</v>
      </c>
      <c r="AY156" s="13" t="s">
        <v>193</v>
      </c>
      <c r="BE156" s="152">
        <f t="shared" si="4"/>
        <v>0</v>
      </c>
      <c r="BF156" s="152">
        <f t="shared" si="5"/>
        <v>0</v>
      </c>
      <c r="BG156" s="152">
        <f t="shared" si="6"/>
        <v>0</v>
      </c>
      <c r="BH156" s="152">
        <f t="shared" si="7"/>
        <v>0</v>
      </c>
      <c r="BI156" s="152">
        <f t="shared" si="8"/>
        <v>0</v>
      </c>
      <c r="BJ156" s="13" t="s">
        <v>84</v>
      </c>
      <c r="BK156" s="152">
        <f t="shared" si="9"/>
        <v>0</v>
      </c>
      <c r="BL156" s="13" t="s">
        <v>109</v>
      </c>
      <c r="BM156" s="151" t="s">
        <v>2093</v>
      </c>
    </row>
    <row r="157" spans="2:65" s="1" customFormat="1" ht="44.25" customHeight="1">
      <c r="B157" s="138"/>
      <c r="C157" s="139" t="s">
        <v>354</v>
      </c>
      <c r="D157" s="139" t="s">
        <v>195</v>
      </c>
      <c r="E157" s="140" t="s">
        <v>1998</v>
      </c>
      <c r="F157" s="141" t="s">
        <v>1999</v>
      </c>
      <c r="G157" s="142" t="s">
        <v>198</v>
      </c>
      <c r="H157" s="143">
        <v>990.27599999999995</v>
      </c>
      <c r="I157" s="144"/>
      <c r="J157" s="145">
        <f t="shared" si="0"/>
        <v>0</v>
      </c>
      <c r="K157" s="146"/>
      <c r="L157" s="28"/>
      <c r="M157" s="147" t="s">
        <v>1</v>
      </c>
      <c r="N157" s="148" t="s">
        <v>38</v>
      </c>
      <c r="P157" s="149">
        <f t="shared" si="1"/>
        <v>0</v>
      </c>
      <c r="Q157" s="149">
        <v>0</v>
      </c>
      <c r="R157" s="149">
        <f t="shared" si="2"/>
        <v>0</v>
      </c>
      <c r="S157" s="149">
        <v>0</v>
      </c>
      <c r="T157" s="150">
        <f t="shared" si="3"/>
        <v>0</v>
      </c>
      <c r="AR157" s="151" t="s">
        <v>109</v>
      </c>
      <c r="AT157" s="151" t="s">
        <v>195</v>
      </c>
      <c r="AU157" s="151" t="s">
        <v>84</v>
      </c>
      <c r="AY157" s="13" t="s">
        <v>193</v>
      </c>
      <c r="BE157" s="152">
        <f t="shared" si="4"/>
        <v>0</v>
      </c>
      <c r="BF157" s="152">
        <f t="shared" si="5"/>
        <v>0</v>
      </c>
      <c r="BG157" s="152">
        <f t="shared" si="6"/>
        <v>0</v>
      </c>
      <c r="BH157" s="152">
        <f t="shared" si="7"/>
        <v>0</v>
      </c>
      <c r="BI157" s="152">
        <f t="shared" si="8"/>
        <v>0</v>
      </c>
      <c r="BJ157" s="13" t="s">
        <v>84</v>
      </c>
      <c r="BK157" s="152">
        <f t="shared" si="9"/>
        <v>0</v>
      </c>
      <c r="BL157" s="13" t="s">
        <v>109</v>
      </c>
      <c r="BM157" s="151" t="s">
        <v>2094</v>
      </c>
    </row>
    <row r="158" spans="2:65" s="1" customFormat="1" ht="33" customHeight="1">
      <c r="B158" s="138"/>
      <c r="C158" s="139" t="s">
        <v>358</v>
      </c>
      <c r="D158" s="139" t="s">
        <v>195</v>
      </c>
      <c r="E158" s="140" t="s">
        <v>2095</v>
      </c>
      <c r="F158" s="141" t="s">
        <v>2096</v>
      </c>
      <c r="G158" s="142" t="s">
        <v>198</v>
      </c>
      <c r="H158" s="143">
        <v>7.4580000000000002</v>
      </c>
      <c r="I158" s="144"/>
      <c r="J158" s="145">
        <f t="shared" si="0"/>
        <v>0</v>
      </c>
      <c r="K158" s="146"/>
      <c r="L158" s="28"/>
      <c r="M158" s="147" t="s">
        <v>1</v>
      </c>
      <c r="N158" s="148" t="s">
        <v>38</v>
      </c>
      <c r="P158" s="149">
        <f t="shared" si="1"/>
        <v>0</v>
      </c>
      <c r="Q158" s="149">
        <v>0</v>
      </c>
      <c r="R158" s="149">
        <f t="shared" si="2"/>
        <v>0</v>
      </c>
      <c r="S158" s="149">
        <v>0</v>
      </c>
      <c r="T158" s="150">
        <f t="shared" si="3"/>
        <v>0</v>
      </c>
      <c r="AR158" s="151" t="s">
        <v>109</v>
      </c>
      <c r="AT158" s="151" t="s">
        <v>195</v>
      </c>
      <c r="AU158" s="151" t="s">
        <v>84</v>
      </c>
      <c r="AY158" s="13" t="s">
        <v>193</v>
      </c>
      <c r="BE158" s="152">
        <f t="shared" si="4"/>
        <v>0</v>
      </c>
      <c r="BF158" s="152">
        <f t="shared" si="5"/>
        <v>0</v>
      </c>
      <c r="BG158" s="152">
        <f t="shared" si="6"/>
        <v>0</v>
      </c>
      <c r="BH158" s="152">
        <f t="shared" si="7"/>
        <v>0</v>
      </c>
      <c r="BI158" s="152">
        <f t="shared" si="8"/>
        <v>0</v>
      </c>
      <c r="BJ158" s="13" t="s">
        <v>84</v>
      </c>
      <c r="BK158" s="152">
        <f t="shared" si="9"/>
        <v>0</v>
      </c>
      <c r="BL158" s="13" t="s">
        <v>109</v>
      </c>
      <c r="BM158" s="151" t="s">
        <v>2097</v>
      </c>
    </row>
    <row r="159" spans="2:65" s="1" customFormat="1" ht="33" customHeight="1">
      <c r="B159" s="138"/>
      <c r="C159" s="153" t="s">
        <v>362</v>
      </c>
      <c r="D159" s="153" t="s">
        <v>236</v>
      </c>
      <c r="E159" s="154" t="s">
        <v>2098</v>
      </c>
      <c r="F159" s="155" t="s">
        <v>2099</v>
      </c>
      <c r="G159" s="156" t="s">
        <v>319</v>
      </c>
      <c r="H159" s="157">
        <v>2</v>
      </c>
      <c r="I159" s="158"/>
      <c r="J159" s="159">
        <f t="shared" si="0"/>
        <v>0</v>
      </c>
      <c r="K159" s="160"/>
      <c r="L159" s="161"/>
      <c r="M159" s="162" t="s">
        <v>1</v>
      </c>
      <c r="N159" s="163" t="s">
        <v>38</v>
      </c>
      <c r="P159" s="149">
        <f t="shared" si="1"/>
        <v>0</v>
      </c>
      <c r="Q159" s="149">
        <v>0.13466</v>
      </c>
      <c r="R159" s="149">
        <f t="shared" si="2"/>
        <v>0.26932</v>
      </c>
      <c r="S159" s="149">
        <v>0</v>
      </c>
      <c r="T159" s="150">
        <f t="shared" si="3"/>
        <v>0</v>
      </c>
      <c r="AR159" s="151" t="s">
        <v>163</v>
      </c>
      <c r="AT159" s="151" t="s">
        <v>236</v>
      </c>
      <c r="AU159" s="151" t="s">
        <v>84</v>
      </c>
      <c r="AY159" s="13" t="s">
        <v>193</v>
      </c>
      <c r="BE159" s="152">
        <f t="shared" si="4"/>
        <v>0</v>
      </c>
      <c r="BF159" s="152">
        <f t="shared" si="5"/>
        <v>0</v>
      </c>
      <c r="BG159" s="152">
        <f t="shared" si="6"/>
        <v>0</v>
      </c>
      <c r="BH159" s="152">
        <f t="shared" si="7"/>
        <v>0</v>
      </c>
      <c r="BI159" s="152">
        <f t="shared" si="8"/>
        <v>0</v>
      </c>
      <c r="BJ159" s="13" t="s">
        <v>84</v>
      </c>
      <c r="BK159" s="152">
        <f t="shared" si="9"/>
        <v>0</v>
      </c>
      <c r="BL159" s="13" t="s">
        <v>109</v>
      </c>
      <c r="BM159" s="151" t="s">
        <v>2100</v>
      </c>
    </row>
    <row r="160" spans="2:65" s="1" customFormat="1" ht="21.75" customHeight="1">
      <c r="B160" s="138"/>
      <c r="C160" s="139" t="s">
        <v>366</v>
      </c>
      <c r="D160" s="139" t="s">
        <v>195</v>
      </c>
      <c r="E160" s="140" t="s">
        <v>2001</v>
      </c>
      <c r="F160" s="141" t="s">
        <v>2002</v>
      </c>
      <c r="G160" s="142" t="s">
        <v>198</v>
      </c>
      <c r="H160" s="143">
        <v>495.13799999999998</v>
      </c>
      <c r="I160" s="144"/>
      <c r="J160" s="145">
        <f t="shared" si="0"/>
        <v>0</v>
      </c>
      <c r="K160" s="146"/>
      <c r="L160" s="28"/>
      <c r="M160" s="147" t="s">
        <v>1</v>
      </c>
      <c r="N160" s="148" t="s">
        <v>38</v>
      </c>
      <c r="P160" s="149">
        <f t="shared" si="1"/>
        <v>0</v>
      </c>
      <c r="Q160" s="149">
        <v>0</v>
      </c>
      <c r="R160" s="149">
        <f t="shared" si="2"/>
        <v>0</v>
      </c>
      <c r="S160" s="149">
        <v>0</v>
      </c>
      <c r="T160" s="150">
        <f t="shared" si="3"/>
        <v>0</v>
      </c>
      <c r="AR160" s="151" t="s">
        <v>109</v>
      </c>
      <c r="AT160" s="151" t="s">
        <v>195</v>
      </c>
      <c r="AU160" s="151" t="s">
        <v>84</v>
      </c>
      <c r="AY160" s="13" t="s">
        <v>193</v>
      </c>
      <c r="BE160" s="152">
        <f t="shared" si="4"/>
        <v>0</v>
      </c>
      <c r="BF160" s="152">
        <f t="shared" si="5"/>
        <v>0</v>
      </c>
      <c r="BG160" s="152">
        <f t="shared" si="6"/>
        <v>0</v>
      </c>
      <c r="BH160" s="152">
        <f t="shared" si="7"/>
        <v>0</v>
      </c>
      <c r="BI160" s="152">
        <f t="shared" si="8"/>
        <v>0</v>
      </c>
      <c r="BJ160" s="13" t="s">
        <v>84</v>
      </c>
      <c r="BK160" s="152">
        <f t="shared" si="9"/>
        <v>0</v>
      </c>
      <c r="BL160" s="13" t="s">
        <v>109</v>
      </c>
      <c r="BM160" s="151" t="s">
        <v>2101</v>
      </c>
    </row>
    <row r="161" spans="2:65" s="1" customFormat="1" ht="24.25" customHeight="1">
      <c r="B161" s="138"/>
      <c r="C161" s="139" t="s">
        <v>370</v>
      </c>
      <c r="D161" s="139" t="s">
        <v>195</v>
      </c>
      <c r="E161" s="140" t="s">
        <v>1580</v>
      </c>
      <c r="F161" s="141" t="s">
        <v>1581</v>
      </c>
      <c r="G161" s="142" t="s">
        <v>296</v>
      </c>
      <c r="H161" s="143">
        <v>742.70699999999999</v>
      </c>
      <c r="I161" s="144"/>
      <c r="J161" s="145">
        <f t="shared" si="0"/>
        <v>0</v>
      </c>
      <c r="K161" s="146"/>
      <c r="L161" s="28"/>
      <c r="M161" s="147" t="s">
        <v>1</v>
      </c>
      <c r="N161" s="148" t="s">
        <v>38</v>
      </c>
      <c r="P161" s="149">
        <f t="shared" si="1"/>
        <v>0</v>
      </c>
      <c r="Q161" s="149">
        <v>0</v>
      </c>
      <c r="R161" s="149">
        <f t="shared" si="2"/>
        <v>0</v>
      </c>
      <c r="S161" s="149">
        <v>0</v>
      </c>
      <c r="T161" s="150">
        <f t="shared" si="3"/>
        <v>0</v>
      </c>
      <c r="AR161" s="151" t="s">
        <v>109</v>
      </c>
      <c r="AT161" s="151" t="s">
        <v>195</v>
      </c>
      <c r="AU161" s="151" t="s">
        <v>84</v>
      </c>
      <c r="AY161" s="13" t="s">
        <v>193</v>
      </c>
      <c r="BE161" s="152">
        <f t="shared" si="4"/>
        <v>0</v>
      </c>
      <c r="BF161" s="152">
        <f t="shared" si="5"/>
        <v>0</v>
      </c>
      <c r="BG161" s="152">
        <f t="shared" si="6"/>
        <v>0</v>
      </c>
      <c r="BH161" s="152">
        <f t="shared" si="7"/>
        <v>0</v>
      </c>
      <c r="BI161" s="152">
        <f t="shared" si="8"/>
        <v>0</v>
      </c>
      <c r="BJ161" s="13" t="s">
        <v>84</v>
      </c>
      <c r="BK161" s="152">
        <f t="shared" si="9"/>
        <v>0</v>
      </c>
      <c r="BL161" s="13" t="s">
        <v>109</v>
      </c>
      <c r="BM161" s="151" t="s">
        <v>2102</v>
      </c>
    </row>
    <row r="162" spans="2:65" s="1" customFormat="1" ht="33" customHeight="1">
      <c r="B162" s="138"/>
      <c r="C162" s="139" t="s">
        <v>374</v>
      </c>
      <c r="D162" s="139" t="s">
        <v>195</v>
      </c>
      <c r="E162" s="140" t="s">
        <v>229</v>
      </c>
      <c r="F162" s="141" t="s">
        <v>230</v>
      </c>
      <c r="G162" s="142" t="s">
        <v>198</v>
      </c>
      <c r="H162" s="143">
        <v>488.62200000000001</v>
      </c>
      <c r="I162" s="144"/>
      <c r="J162" s="145">
        <f t="shared" si="0"/>
        <v>0</v>
      </c>
      <c r="K162" s="146"/>
      <c r="L162" s="28"/>
      <c r="M162" s="147" t="s">
        <v>1</v>
      </c>
      <c r="N162" s="148" t="s">
        <v>38</v>
      </c>
      <c r="P162" s="149">
        <f t="shared" si="1"/>
        <v>0</v>
      </c>
      <c r="Q162" s="149">
        <v>0</v>
      </c>
      <c r="R162" s="149">
        <f t="shared" si="2"/>
        <v>0</v>
      </c>
      <c r="S162" s="149">
        <v>0</v>
      </c>
      <c r="T162" s="150">
        <f t="shared" si="3"/>
        <v>0</v>
      </c>
      <c r="AR162" s="151" t="s">
        <v>109</v>
      </c>
      <c r="AT162" s="151" t="s">
        <v>195</v>
      </c>
      <c r="AU162" s="151" t="s">
        <v>84</v>
      </c>
      <c r="AY162" s="13" t="s">
        <v>193</v>
      </c>
      <c r="BE162" s="152">
        <f t="shared" si="4"/>
        <v>0</v>
      </c>
      <c r="BF162" s="152">
        <f t="shared" si="5"/>
        <v>0</v>
      </c>
      <c r="BG162" s="152">
        <f t="shared" si="6"/>
        <v>0</v>
      </c>
      <c r="BH162" s="152">
        <f t="shared" si="7"/>
        <v>0</v>
      </c>
      <c r="BI162" s="152">
        <f t="shared" si="8"/>
        <v>0</v>
      </c>
      <c r="BJ162" s="13" t="s">
        <v>84</v>
      </c>
      <c r="BK162" s="152">
        <f t="shared" si="9"/>
        <v>0</v>
      </c>
      <c r="BL162" s="13" t="s">
        <v>109</v>
      </c>
      <c r="BM162" s="151" t="s">
        <v>2103</v>
      </c>
    </row>
    <row r="163" spans="2:65" s="1" customFormat="1" ht="24.25" customHeight="1">
      <c r="B163" s="138"/>
      <c r="C163" s="139" t="s">
        <v>378</v>
      </c>
      <c r="D163" s="139" t="s">
        <v>195</v>
      </c>
      <c r="E163" s="140" t="s">
        <v>1586</v>
      </c>
      <c r="F163" s="141" t="s">
        <v>1587</v>
      </c>
      <c r="G163" s="142" t="s">
        <v>198</v>
      </c>
      <c r="H163" s="143">
        <v>383.63499999999999</v>
      </c>
      <c r="I163" s="144"/>
      <c r="J163" s="145">
        <f t="shared" si="0"/>
        <v>0</v>
      </c>
      <c r="K163" s="146"/>
      <c r="L163" s="28"/>
      <c r="M163" s="147" t="s">
        <v>1</v>
      </c>
      <c r="N163" s="148" t="s">
        <v>38</v>
      </c>
      <c r="P163" s="149">
        <f t="shared" si="1"/>
        <v>0</v>
      </c>
      <c r="Q163" s="149">
        <v>0</v>
      </c>
      <c r="R163" s="149">
        <f t="shared" si="2"/>
        <v>0</v>
      </c>
      <c r="S163" s="149">
        <v>0</v>
      </c>
      <c r="T163" s="150">
        <f t="shared" si="3"/>
        <v>0</v>
      </c>
      <c r="AR163" s="151" t="s">
        <v>109</v>
      </c>
      <c r="AT163" s="151" t="s">
        <v>195</v>
      </c>
      <c r="AU163" s="151" t="s">
        <v>84</v>
      </c>
      <c r="AY163" s="13" t="s">
        <v>193</v>
      </c>
      <c r="BE163" s="152">
        <f t="shared" si="4"/>
        <v>0</v>
      </c>
      <c r="BF163" s="152">
        <f t="shared" si="5"/>
        <v>0</v>
      </c>
      <c r="BG163" s="152">
        <f t="shared" si="6"/>
        <v>0</v>
      </c>
      <c r="BH163" s="152">
        <f t="shared" si="7"/>
        <v>0</v>
      </c>
      <c r="BI163" s="152">
        <f t="shared" si="8"/>
        <v>0</v>
      </c>
      <c r="BJ163" s="13" t="s">
        <v>84</v>
      </c>
      <c r="BK163" s="152">
        <f t="shared" si="9"/>
        <v>0</v>
      </c>
      <c r="BL163" s="13" t="s">
        <v>109</v>
      </c>
      <c r="BM163" s="151" t="s">
        <v>2104</v>
      </c>
    </row>
    <row r="164" spans="2:65" s="1" customFormat="1" ht="16.5" customHeight="1">
      <c r="B164" s="138"/>
      <c r="C164" s="153" t="s">
        <v>382</v>
      </c>
      <c r="D164" s="153" t="s">
        <v>236</v>
      </c>
      <c r="E164" s="154" t="s">
        <v>1589</v>
      </c>
      <c r="F164" s="155" t="s">
        <v>1590</v>
      </c>
      <c r="G164" s="156" t="s">
        <v>296</v>
      </c>
      <c r="H164" s="157">
        <v>613.81600000000003</v>
      </c>
      <c r="I164" s="158"/>
      <c r="J164" s="159">
        <f t="shared" si="0"/>
        <v>0</v>
      </c>
      <c r="K164" s="160"/>
      <c r="L164" s="161"/>
      <c r="M164" s="162" t="s">
        <v>1</v>
      </c>
      <c r="N164" s="163" t="s">
        <v>38</v>
      </c>
      <c r="P164" s="149">
        <f t="shared" si="1"/>
        <v>0</v>
      </c>
      <c r="Q164" s="149">
        <v>1</v>
      </c>
      <c r="R164" s="149">
        <f t="shared" si="2"/>
        <v>613.81600000000003</v>
      </c>
      <c r="S164" s="149">
        <v>0</v>
      </c>
      <c r="T164" s="150">
        <f t="shared" si="3"/>
        <v>0</v>
      </c>
      <c r="AR164" s="151" t="s">
        <v>163</v>
      </c>
      <c r="AT164" s="151" t="s">
        <v>236</v>
      </c>
      <c r="AU164" s="151" t="s">
        <v>84</v>
      </c>
      <c r="AY164" s="13" t="s">
        <v>193</v>
      </c>
      <c r="BE164" s="152">
        <f t="shared" si="4"/>
        <v>0</v>
      </c>
      <c r="BF164" s="152">
        <f t="shared" si="5"/>
        <v>0</v>
      </c>
      <c r="BG164" s="152">
        <f t="shared" si="6"/>
        <v>0</v>
      </c>
      <c r="BH164" s="152">
        <f t="shared" si="7"/>
        <v>0</v>
      </c>
      <c r="BI164" s="152">
        <f t="shared" si="8"/>
        <v>0</v>
      </c>
      <c r="BJ164" s="13" t="s">
        <v>84</v>
      </c>
      <c r="BK164" s="152">
        <f t="shared" si="9"/>
        <v>0</v>
      </c>
      <c r="BL164" s="13" t="s">
        <v>109</v>
      </c>
      <c r="BM164" s="151" t="s">
        <v>2105</v>
      </c>
    </row>
    <row r="165" spans="2:65" s="1" customFormat="1" ht="16.5" customHeight="1">
      <c r="B165" s="138"/>
      <c r="C165" s="139" t="s">
        <v>386</v>
      </c>
      <c r="D165" s="139" t="s">
        <v>195</v>
      </c>
      <c r="E165" s="140" t="s">
        <v>247</v>
      </c>
      <c r="F165" s="141" t="s">
        <v>248</v>
      </c>
      <c r="G165" s="142" t="s">
        <v>234</v>
      </c>
      <c r="H165" s="143">
        <v>13.56</v>
      </c>
      <c r="I165" s="144"/>
      <c r="J165" s="145">
        <f t="shared" si="0"/>
        <v>0</v>
      </c>
      <c r="K165" s="146"/>
      <c r="L165" s="28"/>
      <c r="M165" s="147" t="s">
        <v>1</v>
      </c>
      <c r="N165" s="148" t="s">
        <v>38</v>
      </c>
      <c r="P165" s="149">
        <f t="shared" si="1"/>
        <v>0</v>
      </c>
      <c r="Q165" s="149">
        <v>0</v>
      </c>
      <c r="R165" s="149">
        <f t="shared" si="2"/>
        <v>0</v>
      </c>
      <c r="S165" s="149">
        <v>0</v>
      </c>
      <c r="T165" s="150">
        <f t="shared" si="3"/>
        <v>0</v>
      </c>
      <c r="AR165" s="151" t="s">
        <v>109</v>
      </c>
      <c r="AT165" s="151" t="s">
        <v>195</v>
      </c>
      <c r="AU165" s="151" t="s">
        <v>84</v>
      </c>
      <c r="AY165" s="13" t="s">
        <v>193</v>
      </c>
      <c r="BE165" s="152">
        <f t="shared" si="4"/>
        <v>0</v>
      </c>
      <c r="BF165" s="152">
        <f t="shared" si="5"/>
        <v>0</v>
      </c>
      <c r="BG165" s="152">
        <f t="shared" si="6"/>
        <v>0</v>
      </c>
      <c r="BH165" s="152">
        <f t="shared" si="7"/>
        <v>0</v>
      </c>
      <c r="BI165" s="152">
        <f t="shared" si="8"/>
        <v>0</v>
      </c>
      <c r="BJ165" s="13" t="s">
        <v>84</v>
      </c>
      <c r="BK165" s="152">
        <f t="shared" si="9"/>
        <v>0</v>
      </c>
      <c r="BL165" s="13" t="s">
        <v>109</v>
      </c>
      <c r="BM165" s="151" t="s">
        <v>2106</v>
      </c>
    </row>
    <row r="166" spans="2:65" s="11" customFormat="1" ht="22.75" customHeight="1">
      <c r="B166" s="126"/>
      <c r="D166" s="127" t="s">
        <v>71</v>
      </c>
      <c r="E166" s="136" t="s">
        <v>109</v>
      </c>
      <c r="F166" s="136" t="s">
        <v>349</v>
      </c>
      <c r="I166" s="129"/>
      <c r="J166" s="137">
        <f>BK166</f>
        <v>0</v>
      </c>
      <c r="L166" s="126"/>
      <c r="M166" s="131"/>
      <c r="P166" s="132">
        <f>SUM(P167:P170)</f>
        <v>0</v>
      </c>
      <c r="R166" s="132">
        <f>SUM(R167:R170)</f>
        <v>210.98590040999997</v>
      </c>
      <c r="T166" s="133">
        <f>SUM(T167:T170)</f>
        <v>0</v>
      </c>
      <c r="AR166" s="127" t="s">
        <v>76</v>
      </c>
      <c r="AT166" s="134" t="s">
        <v>71</v>
      </c>
      <c r="AU166" s="134" t="s">
        <v>76</v>
      </c>
      <c r="AY166" s="127" t="s">
        <v>193</v>
      </c>
      <c r="BK166" s="135">
        <f>SUM(BK167:BK170)</f>
        <v>0</v>
      </c>
    </row>
    <row r="167" spans="2:65" s="1" customFormat="1" ht="37.75" customHeight="1">
      <c r="B167" s="138"/>
      <c r="C167" s="139" t="s">
        <v>390</v>
      </c>
      <c r="D167" s="139" t="s">
        <v>195</v>
      </c>
      <c r="E167" s="140" t="s">
        <v>1604</v>
      </c>
      <c r="F167" s="141" t="s">
        <v>1605</v>
      </c>
      <c r="G167" s="142" t="s">
        <v>198</v>
      </c>
      <c r="H167" s="143">
        <v>95.864999999999995</v>
      </c>
      <c r="I167" s="144"/>
      <c r="J167" s="145">
        <f>ROUND(I167*H167,2)</f>
        <v>0</v>
      </c>
      <c r="K167" s="146"/>
      <c r="L167" s="28"/>
      <c r="M167" s="147" t="s">
        <v>1</v>
      </c>
      <c r="N167" s="148" t="s">
        <v>38</v>
      </c>
      <c r="P167" s="149">
        <f>O167*H167</f>
        <v>0</v>
      </c>
      <c r="Q167" s="149">
        <v>1.8907700000000001</v>
      </c>
      <c r="R167" s="149">
        <f>Q167*H167</f>
        <v>181.25866604999999</v>
      </c>
      <c r="S167" s="149">
        <v>0</v>
      </c>
      <c r="T167" s="150">
        <f>S167*H167</f>
        <v>0</v>
      </c>
      <c r="AR167" s="151" t="s">
        <v>109</v>
      </c>
      <c r="AT167" s="151" t="s">
        <v>195</v>
      </c>
      <c r="AU167" s="151" t="s">
        <v>84</v>
      </c>
      <c r="AY167" s="13" t="s">
        <v>193</v>
      </c>
      <c r="BE167" s="152">
        <f>IF(N167="základná",J167,0)</f>
        <v>0</v>
      </c>
      <c r="BF167" s="152">
        <f>IF(N167="znížená",J167,0)</f>
        <v>0</v>
      </c>
      <c r="BG167" s="152">
        <f>IF(N167="zákl. prenesená",J167,0)</f>
        <v>0</v>
      </c>
      <c r="BH167" s="152">
        <f>IF(N167="zníž. prenesená",J167,0)</f>
        <v>0</v>
      </c>
      <c r="BI167" s="152">
        <f>IF(N167="nulová",J167,0)</f>
        <v>0</v>
      </c>
      <c r="BJ167" s="13" t="s">
        <v>84</v>
      </c>
      <c r="BK167" s="152">
        <f>ROUND(I167*H167,2)</f>
        <v>0</v>
      </c>
      <c r="BL167" s="13" t="s">
        <v>109</v>
      </c>
      <c r="BM167" s="151" t="s">
        <v>2107</v>
      </c>
    </row>
    <row r="168" spans="2:65" s="1" customFormat="1" ht="24.25" customHeight="1">
      <c r="B168" s="138"/>
      <c r="C168" s="139" t="s">
        <v>394</v>
      </c>
      <c r="D168" s="139" t="s">
        <v>195</v>
      </c>
      <c r="E168" s="140" t="s">
        <v>1607</v>
      </c>
      <c r="F168" s="141" t="s">
        <v>696</v>
      </c>
      <c r="G168" s="142" t="s">
        <v>198</v>
      </c>
      <c r="H168" s="143">
        <v>3.1869999999999998</v>
      </c>
      <c r="I168" s="144"/>
      <c r="J168" s="145">
        <f>ROUND(I168*H168,2)</f>
        <v>0</v>
      </c>
      <c r="K168" s="146"/>
      <c r="L168" s="28"/>
      <c r="M168" s="147" t="s">
        <v>1</v>
      </c>
      <c r="N168" s="148" t="s">
        <v>38</v>
      </c>
      <c r="P168" s="149">
        <f>O168*H168</f>
        <v>0</v>
      </c>
      <c r="Q168" s="149">
        <v>2.1922799999999998</v>
      </c>
      <c r="R168" s="149">
        <f>Q168*H168</f>
        <v>6.9867963599999987</v>
      </c>
      <c r="S168" s="149">
        <v>0</v>
      </c>
      <c r="T168" s="150">
        <f>S168*H168</f>
        <v>0</v>
      </c>
      <c r="AR168" s="151" t="s">
        <v>109</v>
      </c>
      <c r="AT168" s="151" t="s">
        <v>195</v>
      </c>
      <c r="AU168" s="151" t="s">
        <v>84</v>
      </c>
      <c r="AY168" s="13" t="s">
        <v>193</v>
      </c>
      <c r="BE168" s="152">
        <f>IF(N168="základná",J168,0)</f>
        <v>0</v>
      </c>
      <c r="BF168" s="152">
        <f>IF(N168="znížená",J168,0)</f>
        <v>0</v>
      </c>
      <c r="BG168" s="152">
        <f>IF(N168="zákl. prenesená",J168,0)</f>
        <v>0</v>
      </c>
      <c r="BH168" s="152">
        <f>IF(N168="zníž. prenesená",J168,0)</f>
        <v>0</v>
      </c>
      <c r="BI168" s="152">
        <f>IF(N168="nulová",J168,0)</f>
        <v>0</v>
      </c>
      <c r="BJ168" s="13" t="s">
        <v>84</v>
      </c>
      <c r="BK168" s="152">
        <f>ROUND(I168*H168,2)</f>
        <v>0</v>
      </c>
      <c r="BL168" s="13" t="s">
        <v>109</v>
      </c>
      <c r="BM168" s="151" t="s">
        <v>2108</v>
      </c>
    </row>
    <row r="169" spans="2:65" s="1" customFormat="1" ht="33" customHeight="1">
      <c r="B169" s="138"/>
      <c r="C169" s="139" t="s">
        <v>398</v>
      </c>
      <c r="D169" s="139" t="s">
        <v>195</v>
      </c>
      <c r="E169" s="140" t="s">
        <v>1609</v>
      </c>
      <c r="F169" s="141" t="s">
        <v>1610</v>
      </c>
      <c r="G169" s="142" t="s">
        <v>234</v>
      </c>
      <c r="H169" s="143">
        <v>23.92</v>
      </c>
      <c r="I169" s="144"/>
      <c r="J169" s="145">
        <f>ROUND(I169*H169,2)</f>
        <v>0</v>
      </c>
      <c r="K169" s="146"/>
      <c r="L169" s="28"/>
      <c r="M169" s="147" t="s">
        <v>1</v>
      </c>
      <c r="N169" s="148" t="s">
        <v>38</v>
      </c>
      <c r="P169" s="149">
        <f>O169*H169</f>
        <v>0</v>
      </c>
      <c r="Q169" s="149">
        <v>4.3499999999999997E-3</v>
      </c>
      <c r="R169" s="149">
        <f>Q169*H169</f>
        <v>0.10405200000000001</v>
      </c>
      <c r="S169" s="149">
        <v>0</v>
      </c>
      <c r="T169" s="150">
        <f>S169*H169</f>
        <v>0</v>
      </c>
      <c r="AR169" s="151" t="s">
        <v>109</v>
      </c>
      <c r="AT169" s="151" t="s">
        <v>195</v>
      </c>
      <c r="AU169" s="151" t="s">
        <v>84</v>
      </c>
      <c r="AY169" s="13" t="s">
        <v>193</v>
      </c>
      <c r="BE169" s="152">
        <f>IF(N169="základná",J169,0)</f>
        <v>0</v>
      </c>
      <c r="BF169" s="152">
        <f>IF(N169="znížená",J169,0)</f>
        <v>0</v>
      </c>
      <c r="BG169" s="152">
        <f>IF(N169="zákl. prenesená",J169,0)</f>
        <v>0</v>
      </c>
      <c r="BH169" s="152">
        <f>IF(N169="zníž. prenesená",J169,0)</f>
        <v>0</v>
      </c>
      <c r="BI169" s="152">
        <f>IF(N169="nulová",J169,0)</f>
        <v>0</v>
      </c>
      <c r="BJ169" s="13" t="s">
        <v>84</v>
      </c>
      <c r="BK169" s="152">
        <f>ROUND(I169*H169,2)</f>
        <v>0</v>
      </c>
      <c r="BL169" s="13" t="s">
        <v>109</v>
      </c>
      <c r="BM169" s="151" t="s">
        <v>2109</v>
      </c>
    </row>
    <row r="170" spans="2:65" s="1" customFormat="1" ht="33" customHeight="1">
      <c r="B170" s="138"/>
      <c r="C170" s="139" t="s">
        <v>402</v>
      </c>
      <c r="D170" s="139" t="s">
        <v>195</v>
      </c>
      <c r="E170" s="140" t="s">
        <v>2110</v>
      </c>
      <c r="F170" s="141" t="s">
        <v>2111</v>
      </c>
      <c r="G170" s="142" t="s">
        <v>198</v>
      </c>
      <c r="H170" s="143">
        <v>11.3</v>
      </c>
      <c r="I170" s="144"/>
      <c r="J170" s="145">
        <f>ROUND(I170*H170,2)</f>
        <v>0</v>
      </c>
      <c r="K170" s="146"/>
      <c r="L170" s="28"/>
      <c r="M170" s="147" t="s">
        <v>1</v>
      </c>
      <c r="N170" s="148" t="s">
        <v>38</v>
      </c>
      <c r="P170" s="149">
        <f>O170*H170</f>
        <v>0</v>
      </c>
      <c r="Q170" s="149">
        <v>2.0032199999999998</v>
      </c>
      <c r="R170" s="149">
        <f>Q170*H170</f>
        <v>22.636385999999998</v>
      </c>
      <c r="S170" s="149">
        <v>0</v>
      </c>
      <c r="T170" s="150">
        <f>S170*H170</f>
        <v>0</v>
      </c>
      <c r="AR170" s="151" t="s">
        <v>109</v>
      </c>
      <c r="AT170" s="151" t="s">
        <v>195</v>
      </c>
      <c r="AU170" s="151" t="s">
        <v>84</v>
      </c>
      <c r="AY170" s="13" t="s">
        <v>193</v>
      </c>
      <c r="BE170" s="152">
        <f>IF(N170="základná",J170,0)</f>
        <v>0</v>
      </c>
      <c r="BF170" s="152">
        <f>IF(N170="znížená",J170,0)</f>
        <v>0</v>
      </c>
      <c r="BG170" s="152">
        <f>IF(N170="zákl. prenesená",J170,0)</f>
        <v>0</v>
      </c>
      <c r="BH170" s="152">
        <f>IF(N170="zníž. prenesená",J170,0)</f>
        <v>0</v>
      </c>
      <c r="BI170" s="152">
        <f>IF(N170="nulová",J170,0)</f>
        <v>0</v>
      </c>
      <c r="BJ170" s="13" t="s">
        <v>84</v>
      </c>
      <c r="BK170" s="152">
        <f>ROUND(I170*H170,2)</f>
        <v>0</v>
      </c>
      <c r="BL170" s="13" t="s">
        <v>109</v>
      </c>
      <c r="BM170" s="151" t="s">
        <v>2112</v>
      </c>
    </row>
    <row r="171" spans="2:65" s="11" customFormat="1" ht="22.75" customHeight="1">
      <c r="B171" s="126"/>
      <c r="D171" s="127" t="s">
        <v>71</v>
      </c>
      <c r="E171" s="136" t="s">
        <v>112</v>
      </c>
      <c r="F171" s="136" t="s">
        <v>426</v>
      </c>
      <c r="I171" s="129"/>
      <c r="J171" s="137">
        <f>BK171</f>
        <v>0</v>
      </c>
      <c r="L171" s="126"/>
      <c r="M171" s="131"/>
      <c r="P171" s="132">
        <f>SUM(P172:P181)</f>
        <v>0</v>
      </c>
      <c r="R171" s="132">
        <f>SUM(R172:R181)</f>
        <v>712.54323999999997</v>
      </c>
      <c r="T171" s="133">
        <f>SUM(T172:T181)</f>
        <v>0</v>
      </c>
      <c r="AR171" s="127" t="s">
        <v>76</v>
      </c>
      <c r="AT171" s="134" t="s">
        <v>71</v>
      </c>
      <c r="AU171" s="134" t="s">
        <v>76</v>
      </c>
      <c r="AY171" s="127" t="s">
        <v>193</v>
      </c>
      <c r="BK171" s="135">
        <f>SUM(BK172:BK181)</f>
        <v>0</v>
      </c>
    </row>
    <row r="172" spans="2:65" s="1" customFormat="1" ht="37.75" customHeight="1">
      <c r="B172" s="138"/>
      <c r="C172" s="139" t="s">
        <v>406</v>
      </c>
      <c r="D172" s="139" t="s">
        <v>195</v>
      </c>
      <c r="E172" s="140" t="s">
        <v>2113</v>
      </c>
      <c r="F172" s="141" t="s">
        <v>2114</v>
      </c>
      <c r="G172" s="142" t="s">
        <v>234</v>
      </c>
      <c r="H172" s="143">
        <v>462</v>
      </c>
      <c r="I172" s="144"/>
      <c r="J172" s="145">
        <f t="shared" ref="J172:J181" si="10">ROUND(I172*H172,2)</f>
        <v>0</v>
      </c>
      <c r="K172" s="146"/>
      <c r="L172" s="28"/>
      <c r="M172" s="147" t="s">
        <v>1</v>
      </c>
      <c r="N172" s="148" t="s">
        <v>38</v>
      </c>
      <c r="P172" s="149">
        <f t="shared" ref="P172:P181" si="11">O172*H172</f>
        <v>0</v>
      </c>
      <c r="Q172" s="149">
        <v>0.34838999999999998</v>
      </c>
      <c r="R172" s="149">
        <f t="shared" ref="R172:R181" si="12">Q172*H172</f>
        <v>160.95617999999999</v>
      </c>
      <c r="S172" s="149">
        <v>0</v>
      </c>
      <c r="T172" s="150">
        <f t="shared" ref="T172:T181" si="13">S172*H172</f>
        <v>0</v>
      </c>
      <c r="AR172" s="151" t="s">
        <v>109</v>
      </c>
      <c r="AT172" s="151" t="s">
        <v>195</v>
      </c>
      <c r="AU172" s="151" t="s">
        <v>84</v>
      </c>
      <c r="AY172" s="13" t="s">
        <v>193</v>
      </c>
      <c r="BE172" s="152">
        <f t="shared" ref="BE172:BE181" si="14">IF(N172="základná",J172,0)</f>
        <v>0</v>
      </c>
      <c r="BF172" s="152">
        <f t="shared" ref="BF172:BF181" si="15">IF(N172="znížená",J172,0)</f>
        <v>0</v>
      </c>
      <c r="BG172" s="152">
        <f t="shared" ref="BG172:BG181" si="16">IF(N172="zákl. prenesená",J172,0)</f>
        <v>0</v>
      </c>
      <c r="BH172" s="152">
        <f t="shared" ref="BH172:BH181" si="17">IF(N172="zníž. prenesená",J172,0)</f>
        <v>0</v>
      </c>
      <c r="BI172" s="152">
        <f t="shared" ref="BI172:BI181" si="18">IF(N172="nulová",J172,0)</f>
        <v>0</v>
      </c>
      <c r="BJ172" s="13" t="s">
        <v>84</v>
      </c>
      <c r="BK172" s="152">
        <f t="shared" ref="BK172:BK181" si="19">ROUND(I172*H172,2)</f>
        <v>0</v>
      </c>
      <c r="BL172" s="13" t="s">
        <v>109</v>
      </c>
      <c r="BM172" s="151" t="s">
        <v>2115</v>
      </c>
    </row>
    <row r="173" spans="2:65" s="1" customFormat="1" ht="37.75" customHeight="1">
      <c r="B173" s="138"/>
      <c r="C173" s="139" t="s">
        <v>410</v>
      </c>
      <c r="D173" s="139" t="s">
        <v>195</v>
      </c>
      <c r="E173" s="140" t="s">
        <v>2116</v>
      </c>
      <c r="F173" s="141" t="s">
        <v>2117</v>
      </c>
      <c r="G173" s="142" t="s">
        <v>234</v>
      </c>
      <c r="H173" s="143">
        <v>360.8</v>
      </c>
      <c r="I173" s="144"/>
      <c r="J173" s="145">
        <f t="shared" si="10"/>
        <v>0</v>
      </c>
      <c r="K173" s="146"/>
      <c r="L173" s="28"/>
      <c r="M173" s="147" t="s">
        <v>1</v>
      </c>
      <c r="N173" s="148" t="s">
        <v>38</v>
      </c>
      <c r="P173" s="149">
        <f t="shared" si="11"/>
        <v>0</v>
      </c>
      <c r="Q173" s="149">
        <v>0.38625999999999999</v>
      </c>
      <c r="R173" s="149">
        <f t="shared" si="12"/>
        <v>139.36260799999999</v>
      </c>
      <c r="S173" s="149">
        <v>0</v>
      </c>
      <c r="T173" s="150">
        <f t="shared" si="13"/>
        <v>0</v>
      </c>
      <c r="AR173" s="151" t="s">
        <v>109</v>
      </c>
      <c r="AT173" s="151" t="s">
        <v>195</v>
      </c>
      <c r="AU173" s="151" t="s">
        <v>84</v>
      </c>
      <c r="AY173" s="13" t="s">
        <v>193</v>
      </c>
      <c r="BE173" s="152">
        <f t="shared" si="14"/>
        <v>0</v>
      </c>
      <c r="BF173" s="152">
        <f t="shared" si="15"/>
        <v>0</v>
      </c>
      <c r="BG173" s="152">
        <f t="shared" si="16"/>
        <v>0</v>
      </c>
      <c r="BH173" s="152">
        <f t="shared" si="17"/>
        <v>0</v>
      </c>
      <c r="BI173" s="152">
        <f t="shared" si="18"/>
        <v>0</v>
      </c>
      <c r="BJ173" s="13" t="s">
        <v>84</v>
      </c>
      <c r="BK173" s="152">
        <f t="shared" si="19"/>
        <v>0</v>
      </c>
      <c r="BL173" s="13" t="s">
        <v>109</v>
      </c>
      <c r="BM173" s="151" t="s">
        <v>2118</v>
      </c>
    </row>
    <row r="174" spans="2:65" s="1" customFormat="1" ht="24.25" customHeight="1">
      <c r="B174" s="138"/>
      <c r="C174" s="139" t="s">
        <v>414</v>
      </c>
      <c r="D174" s="139" t="s">
        <v>195</v>
      </c>
      <c r="E174" s="140" t="s">
        <v>2119</v>
      </c>
      <c r="F174" s="141" t="s">
        <v>2120</v>
      </c>
      <c r="G174" s="142" t="s">
        <v>234</v>
      </c>
      <c r="H174" s="143">
        <v>462</v>
      </c>
      <c r="I174" s="144"/>
      <c r="J174" s="145">
        <f t="shared" si="10"/>
        <v>0</v>
      </c>
      <c r="K174" s="146"/>
      <c r="L174" s="28"/>
      <c r="M174" s="147" t="s">
        <v>1</v>
      </c>
      <c r="N174" s="148" t="s">
        <v>38</v>
      </c>
      <c r="P174" s="149">
        <f t="shared" si="11"/>
        <v>0</v>
      </c>
      <c r="Q174" s="149">
        <v>0.26177</v>
      </c>
      <c r="R174" s="149">
        <f t="shared" si="12"/>
        <v>120.93774000000001</v>
      </c>
      <c r="S174" s="149">
        <v>0</v>
      </c>
      <c r="T174" s="150">
        <f t="shared" si="13"/>
        <v>0</v>
      </c>
      <c r="AR174" s="151" t="s">
        <v>109</v>
      </c>
      <c r="AT174" s="151" t="s">
        <v>195</v>
      </c>
      <c r="AU174" s="151" t="s">
        <v>84</v>
      </c>
      <c r="AY174" s="13" t="s">
        <v>193</v>
      </c>
      <c r="BE174" s="152">
        <f t="shared" si="14"/>
        <v>0</v>
      </c>
      <c r="BF174" s="152">
        <f t="shared" si="15"/>
        <v>0</v>
      </c>
      <c r="BG174" s="152">
        <f t="shared" si="16"/>
        <v>0</v>
      </c>
      <c r="BH174" s="152">
        <f t="shared" si="17"/>
        <v>0</v>
      </c>
      <c r="BI174" s="152">
        <f t="shared" si="18"/>
        <v>0</v>
      </c>
      <c r="BJ174" s="13" t="s">
        <v>84</v>
      </c>
      <c r="BK174" s="152">
        <f t="shared" si="19"/>
        <v>0</v>
      </c>
      <c r="BL174" s="13" t="s">
        <v>109</v>
      </c>
      <c r="BM174" s="151" t="s">
        <v>2121</v>
      </c>
    </row>
    <row r="175" spans="2:65" s="1" customFormat="1" ht="24.25" customHeight="1">
      <c r="B175" s="138"/>
      <c r="C175" s="139" t="s">
        <v>418</v>
      </c>
      <c r="D175" s="139" t="s">
        <v>195</v>
      </c>
      <c r="E175" s="140" t="s">
        <v>2122</v>
      </c>
      <c r="F175" s="141" t="s">
        <v>2123</v>
      </c>
      <c r="G175" s="142" t="s">
        <v>234</v>
      </c>
      <c r="H175" s="143">
        <v>360.8</v>
      </c>
      <c r="I175" s="144"/>
      <c r="J175" s="145">
        <f t="shared" si="10"/>
        <v>0</v>
      </c>
      <c r="K175" s="146"/>
      <c r="L175" s="28"/>
      <c r="M175" s="147" t="s">
        <v>1</v>
      </c>
      <c r="N175" s="148" t="s">
        <v>38</v>
      </c>
      <c r="P175" s="149">
        <f t="shared" si="11"/>
        <v>0</v>
      </c>
      <c r="Q175" s="149">
        <v>0.27994000000000002</v>
      </c>
      <c r="R175" s="149">
        <f t="shared" si="12"/>
        <v>101.00235200000002</v>
      </c>
      <c r="S175" s="149">
        <v>0</v>
      </c>
      <c r="T175" s="150">
        <f t="shared" si="13"/>
        <v>0</v>
      </c>
      <c r="AR175" s="151" t="s">
        <v>109</v>
      </c>
      <c r="AT175" s="151" t="s">
        <v>195</v>
      </c>
      <c r="AU175" s="151" t="s">
        <v>84</v>
      </c>
      <c r="AY175" s="13" t="s">
        <v>193</v>
      </c>
      <c r="BE175" s="152">
        <f t="shared" si="14"/>
        <v>0</v>
      </c>
      <c r="BF175" s="152">
        <f t="shared" si="15"/>
        <v>0</v>
      </c>
      <c r="BG175" s="152">
        <f t="shared" si="16"/>
        <v>0</v>
      </c>
      <c r="BH175" s="152">
        <f t="shared" si="17"/>
        <v>0</v>
      </c>
      <c r="BI175" s="152">
        <f t="shared" si="18"/>
        <v>0</v>
      </c>
      <c r="BJ175" s="13" t="s">
        <v>84</v>
      </c>
      <c r="BK175" s="152">
        <f t="shared" si="19"/>
        <v>0</v>
      </c>
      <c r="BL175" s="13" t="s">
        <v>109</v>
      </c>
      <c r="BM175" s="151" t="s">
        <v>2124</v>
      </c>
    </row>
    <row r="176" spans="2:65" s="1" customFormat="1" ht="33" customHeight="1">
      <c r="B176" s="138"/>
      <c r="C176" s="139" t="s">
        <v>422</v>
      </c>
      <c r="D176" s="139" t="s">
        <v>195</v>
      </c>
      <c r="E176" s="140" t="s">
        <v>1905</v>
      </c>
      <c r="F176" s="141" t="s">
        <v>1906</v>
      </c>
      <c r="G176" s="142" t="s">
        <v>234</v>
      </c>
      <c r="H176" s="143">
        <v>924</v>
      </c>
      <c r="I176" s="144"/>
      <c r="J176" s="145">
        <f t="shared" si="10"/>
        <v>0</v>
      </c>
      <c r="K176" s="146"/>
      <c r="L176" s="28"/>
      <c r="M176" s="147" t="s">
        <v>1</v>
      </c>
      <c r="N176" s="148" t="s">
        <v>38</v>
      </c>
      <c r="P176" s="149">
        <f t="shared" si="11"/>
        <v>0</v>
      </c>
      <c r="Q176" s="149">
        <v>7.1000000000000002E-4</v>
      </c>
      <c r="R176" s="149">
        <f t="shared" si="12"/>
        <v>0.65604000000000007</v>
      </c>
      <c r="S176" s="149">
        <v>0</v>
      </c>
      <c r="T176" s="150">
        <f t="shared" si="13"/>
        <v>0</v>
      </c>
      <c r="AR176" s="151" t="s">
        <v>109</v>
      </c>
      <c r="AT176" s="151" t="s">
        <v>195</v>
      </c>
      <c r="AU176" s="151" t="s">
        <v>84</v>
      </c>
      <c r="AY176" s="13" t="s">
        <v>193</v>
      </c>
      <c r="BE176" s="152">
        <f t="shared" si="14"/>
        <v>0</v>
      </c>
      <c r="BF176" s="152">
        <f t="shared" si="15"/>
        <v>0</v>
      </c>
      <c r="BG176" s="152">
        <f t="shared" si="16"/>
        <v>0</v>
      </c>
      <c r="BH176" s="152">
        <f t="shared" si="17"/>
        <v>0</v>
      </c>
      <c r="BI176" s="152">
        <f t="shared" si="18"/>
        <v>0</v>
      </c>
      <c r="BJ176" s="13" t="s">
        <v>84</v>
      </c>
      <c r="BK176" s="152">
        <f t="shared" si="19"/>
        <v>0</v>
      </c>
      <c r="BL176" s="13" t="s">
        <v>109</v>
      </c>
      <c r="BM176" s="151" t="s">
        <v>2125</v>
      </c>
    </row>
    <row r="177" spans="2:65" s="1" customFormat="1" ht="33" customHeight="1">
      <c r="B177" s="138"/>
      <c r="C177" s="139" t="s">
        <v>427</v>
      </c>
      <c r="D177" s="139" t="s">
        <v>195</v>
      </c>
      <c r="E177" s="140" t="s">
        <v>2126</v>
      </c>
      <c r="F177" s="141" t="s">
        <v>2127</v>
      </c>
      <c r="G177" s="142" t="s">
        <v>234</v>
      </c>
      <c r="H177" s="143">
        <v>462</v>
      </c>
      <c r="I177" s="144"/>
      <c r="J177" s="145">
        <f t="shared" si="10"/>
        <v>0</v>
      </c>
      <c r="K177" s="146"/>
      <c r="L177" s="28"/>
      <c r="M177" s="147" t="s">
        <v>1</v>
      </c>
      <c r="N177" s="148" t="s">
        <v>38</v>
      </c>
      <c r="P177" s="149">
        <f t="shared" si="11"/>
        <v>0</v>
      </c>
      <c r="Q177" s="149">
        <v>0.18740000000000001</v>
      </c>
      <c r="R177" s="149">
        <f t="shared" si="12"/>
        <v>86.578800000000001</v>
      </c>
      <c r="S177" s="149">
        <v>0</v>
      </c>
      <c r="T177" s="150">
        <f t="shared" si="13"/>
        <v>0</v>
      </c>
      <c r="AR177" s="151" t="s">
        <v>109</v>
      </c>
      <c r="AT177" s="151" t="s">
        <v>195</v>
      </c>
      <c r="AU177" s="151" t="s">
        <v>84</v>
      </c>
      <c r="AY177" s="13" t="s">
        <v>193</v>
      </c>
      <c r="BE177" s="152">
        <f t="shared" si="14"/>
        <v>0</v>
      </c>
      <c r="BF177" s="152">
        <f t="shared" si="15"/>
        <v>0</v>
      </c>
      <c r="BG177" s="152">
        <f t="shared" si="16"/>
        <v>0</v>
      </c>
      <c r="BH177" s="152">
        <f t="shared" si="17"/>
        <v>0</v>
      </c>
      <c r="BI177" s="152">
        <f t="shared" si="18"/>
        <v>0</v>
      </c>
      <c r="BJ177" s="13" t="s">
        <v>84</v>
      </c>
      <c r="BK177" s="152">
        <f t="shared" si="19"/>
        <v>0</v>
      </c>
      <c r="BL177" s="13" t="s">
        <v>109</v>
      </c>
      <c r="BM177" s="151" t="s">
        <v>2128</v>
      </c>
    </row>
    <row r="178" spans="2:65" s="1" customFormat="1" ht="33" customHeight="1">
      <c r="B178" s="138"/>
      <c r="C178" s="139" t="s">
        <v>431</v>
      </c>
      <c r="D178" s="139" t="s">
        <v>195</v>
      </c>
      <c r="E178" s="140" t="s">
        <v>2129</v>
      </c>
      <c r="F178" s="141" t="s">
        <v>2130</v>
      </c>
      <c r="G178" s="142" t="s">
        <v>234</v>
      </c>
      <c r="H178" s="143">
        <v>462</v>
      </c>
      <c r="I178" s="144"/>
      <c r="J178" s="145">
        <f t="shared" si="10"/>
        <v>0</v>
      </c>
      <c r="K178" s="146"/>
      <c r="L178" s="28"/>
      <c r="M178" s="147" t="s">
        <v>1</v>
      </c>
      <c r="N178" s="148" t="s">
        <v>38</v>
      </c>
      <c r="P178" s="149">
        <f t="shared" si="11"/>
        <v>0</v>
      </c>
      <c r="Q178" s="149">
        <v>0.12966</v>
      </c>
      <c r="R178" s="149">
        <f t="shared" si="12"/>
        <v>59.902920000000002</v>
      </c>
      <c r="S178" s="149">
        <v>0</v>
      </c>
      <c r="T178" s="150">
        <f t="shared" si="13"/>
        <v>0</v>
      </c>
      <c r="AR178" s="151" t="s">
        <v>109</v>
      </c>
      <c r="AT178" s="151" t="s">
        <v>195</v>
      </c>
      <c r="AU178" s="151" t="s">
        <v>84</v>
      </c>
      <c r="AY178" s="13" t="s">
        <v>193</v>
      </c>
      <c r="BE178" s="152">
        <f t="shared" si="14"/>
        <v>0</v>
      </c>
      <c r="BF178" s="152">
        <f t="shared" si="15"/>
        <v>0</v>
      </c>
      <c r="BG178" s="152">
        <f t="shared" si="16"/>
        <v>0</v>
      </c>
      <c r="BH178" s="152">
        <f t="shared" si="17"/>
        <v>0</v>
      </c>
      <c r="BI178" s="152">
        <f t="shared" si="18"/>
        <v>0</v>
      </c>
      <c r="BJ178" s="13" t="s">
        <v>84</v>
      </c>
      <c r="BK178" s="152">
        <f t="shared" si="19"/>
        <v>0</v>
      </c>
      <c r="BL178" s="13" t="s">
        <v>109</v>
      </c>
      <c r="BM178" s="151" t="s">
        <v>2131</v>
      </c>
    </row>
    <row r="179" spans="2:65" s="1" customFormat="1" ht="24.25" customHeight="1">
      <c r="B179" s="138"/>
      <c r="C179" s="139" t="s">
        <v>435</v>
      </c>
      <c r="D179" s="139" t="s">
        <v>195</v>
      </c>
      <c r="E179" s="140" t="s">
        <v>1612</v>
      </c>
      <c r="F179" s="141" t="s">
        <v>1613</v>
      </c>
      <c r="G179" s="142" t="s">
        <v>234</v>
      </c>
      <c r="H179" s="143">
        <v>90</v>
      </c>
      <c r="I179" s="144"/>
      <c r="J179" s="145">
        <f t="shared" si="10"/>
        <v>0</v>
      </c>
      <c r="K179" s="146"/>
      <c r="L179" s="28"/>
      <c r="M179" s="147" t="s">
        <v>1</v>
      </c>
      <c r="N179" s="148" t="s">
        <v>38</v>
      </c>
      <c r="P179" s="149">
        <f t="shared" si="11"/>
        <v>0</v>
      </c>
      <c r="Q179" s="149">
        <v>8.3500000000000005E-2</v>
      </c>
      <c r="R179" s="149">
        <f t="shared" si="12"/>
        <v>7.5150000000000006</v>
      </c>
      <c r="S179" s="149">
        <v>0</v>
      </c>
      <c r="T179" s="150">
        <f t="shared" si="13"/>
        <v>0</v>
      </c>
      <c r="AR179" s="151" t="s">
        <v>109</v>
      </c>
      <c r="AT179" s="151" t="s">
        <v>195</v>
      </c>
      <c r="AU179" s="151" t="s">
        <v>84</v>
      </c>
      <c r="AY179" s="13" t="s">
        <v>193</v>
      </c>
      <c r="BE179" s="152">
        <f t="shared" si="14"/>
        <v>0</v>
      </c>
      <c r="BF179" s="152">
        <f t="shared" si="15"/>
        <v>0</v>
      </c>
      <c r="BG179" s="152">
        <f t="shared" si="16"/>
        <v>0</v>
      </c>
      <c r="BH179" s="152">
        <f t="shared" si="17"/>
        <v>0</v>
      </c>
      <c r="BI179" s="152">
        <f t="shared" si="18"/>
        <v>0</v>
      </c>
      <c r="BJ179" s="13" t="s">
        <v>84</v>
      </c>
      <c r="BK179" s="152">
        <f t="shared" si="19"/>
        <v>0</v>
      </c>
      <c r="BL179" s="13" t="s">
        <v>109</v>
      </c>
      <c r="BM179" s="151" t="s">
        <v>2132</v>
      </c>
    </row>
    <row r="180" spans="2:65" s="1" customFormat="1" ht="24.25" customHeight="1">
      <c r="B180" s="138"/>
      <c r="C180" s="153" t="s">
        <v>440</v>
      </c>
      <c r="D180" s="153" t="s">
        <v>236</v>
      </c>
      <c r="E180" s="154" t="s">
        <v>1615</v>
      </c>
      <c r="F180" s="155" t="s">
        <v>1616</v>
      </c>
      <c r="G180" s="156" t="s">
        <v>319</v>
      </c>
      <c r="H180" s="157">
        <v>15</v>
      </c>
      <c r="I180" s="158"/>
      <c r="J180" s="159">
        <f t="shared" si="10"/>
        <v>0</v>
      </c>
      <c r="K180" s="160"/>
      <c r="L180" s="161"/>
      <c r="M180" s="162" t="s">
        <v>1</v>
      </c>
      <c r="N180" s="163" t="s">
        <v>38</v>
      </c>
      <c r="P180" s="149">
        <f t="shared" si="11"/>
        <v>0</v>
      </c>
      <c r="Q180" s="149">
        <v>2.25</v>
      </c>
      <c r="R180" s="149">
        <f t="shared" si="12"/>
        <v>33.75</v>
      </c>
      <c r="S180" s="149">
        <v>0</v>
      </c>
      <c r="T180" s="150">
        <f t="shared" si="13"/>
        <v>0</v>
      </c>
      <c r="AR180" s="151" t="s">
        <v>163</v>
      </c>
      <c r="AT180" s="151" t="s">
        <v>236</v>
      </c>
      <c r="AU180" s="151" t="s">
        <v>84</v>
      </c>
      <c r="AY180" s="13" t="s">
        <v>193</v>
      </c>
      <c r="BE180" s="152">
        <f t="shared" si="14"/>
        <v>0</v>
      </c>
      <c r="BF180" s="152">
        <f t="shared" si="15"/>
        <v>0</v>
      </c>
      <c r="BG180" s="152">
        <f t="shared" si="16"/>
        <v>0</v>
      </c>
      <c r="BH180" s="152">
        <f t="shared" si="17"/>
        <v>0</v>
      </c>
      <c r="BI180" s="152">
        <f t="shared" si="18"/>
        <v>0</v>
      </c>
      <c r="BJ180" s="13" t="s">
        <v>84</v>
      </c>
      <c r="BK180" s="152">
        <f t="shared" si="19"/>
        <v>0</v>
      </c>
      <c r="BL180" s="13" t="s">
        <v>109</v>
      </c>
      <c r="BM180" s="151" t="s">
        <v>2133</v>
      </c>
    </row>
    <row r="181" spans="2:65" s="1" customFormat="1" ht="33" customHeight="1">
      <c r="B181" s="138"/>
      <c r="C181" s="139" t="s">
        <v>444</v>
      </c>
      <c r="D181" s="139" t="s">
        <v>195</v>
      </c>
      <c r="E181" s="140" t="s">
        <v>2134</v>
      </c>
      <c r="F181" s="141" t="s">
        <v>2135</v>
      </c>
      <c r="G181" s="142" t="s">
        <v>257</v>
      </c>
      <c r="H181" s="143">
        <v>840</v>
      </c>
      <c r="I181" s="144"/>
      <c r="J181" s="145">
        <f t="shared" si="10"/>
        <v>0</v>
      </c>
      <c r="K181" s="146"/>
      <c r="L181" s="28"/>
      <c r="M181" s="147" t="s">
        <v>1</v>
      </c>
      <c r="N181" s="148" t="s">
        <v>38</v>
      </c>
      <c r="P181" s="149">
        <f t="shared" si="11"/>
        <v>0</v>
      </c>
      <c r="Q181" s="149">
        <v>2.2399999999999998E-3</v>
      </c>
      <c r="R181" s="149">
        <f t="shared" si="12"/>
        <v>1.8815999999999999</v>
      </c>
      <c r="S181" s="149">
        <v>0</v>
      </c>
      <c r="T181" s="150">
        <f t="shared" si="13"/>
        <v>0</v>
      </c>
      <c r="AR181" s="151" t="s">
        <v>109</v>
      </c>
      <c r="AT181" s="151" t="s">
        <v>195</v>
      </c>
      <c r="AU181" s="151" t="s">
        <v>84</v>
      </c>
      <c r="AY181" s="13" t="s">
        <v>193</v>
      </c>
      <c r="BE181" s="152">
        <f t="shared" si="14"/>
        <v>0</v>
      </c>
      <c r="BF181" s="152">
        <f t="shared" si="15"/>
        <v>0</v>
      </c>
      <c r="BG181" s="152">
        <f t="shared" si="16"/>
        <v>0</v>
      </c>
      <c r="BH181" s="152">
        <f t="shared" si="17"/>
        <v>0</v>
      </c>
      <c r="BI181" s="152">
        <f t="shared" si="18"/>
        <v>0</v>
      </c>
      <c r="BJ181" s="13" t="s">
        <v>84</v>
      </c>
      <c r="BK181" s="152">
        <f t="shared" si="19"/>
        <v>0</v>
      </c>
      <c r="BL181" s="13" t="s">
        <v>109</v>
      </c>
      <c r="BM181" s="151" t="s">
        <v>2136</v>
      </c>
    </row>
    <row r="182" spans="2:65" s="11" customFormat="1" ht="22.75" customHeight="1">
      <c r="B182" s="126"/>
      <c r="D182" s="127" t="s">
        <v>71</v>
      </c>
      <c r="E182" s="136" t="s">
        <v>163</v>
      </c>
      <c r="F182" s="136" t="s">
        <v>732</v>
      </c>
      <c r="I182" s="129"/>
      <c r="J182" s="137">
        <f>BK182</f>
        <v>0</v>
      </c>
      <c r="L182" s="126"/>
      <c r="M182" s="131"/>
      <c r="P182" s="132">
        <f>SUM(P183:P220)</f>
        <v>0</v>
      </c>
      <c r="R182" s="132">
        <f>SUM(R183:R220)</f>
        <v>12.932893680000001</v>
      </c>
      <c r="T182" s="133">
        <f>SUM(T183:T220)</f>
        <v>0</v>
      </c>
      <c r="AR182" s="127" t="s">
        <v>76</v>
      </c>
      <c r="AT182" s="134" t="s">
        <v>71</v>
      </c>
      <c r="AU182" s="134" t="s">
        <v>76</v>
      </c>
      <c r="AY182" s="127" t="s">
        <v>193</v>
      </c>
      <c r="BK182" s="135">
        <f>SUM(BK183:BK220)</f>
        <v>0</v>
      </c>
    </row>
    <row r="183" spans="2:65" s="1" customFormat="1" ht="24.25" customHeight="1">
      <c r="B183" s="138"/>
      <c r="C183" s="139" t="s">
        <v>448</v>
      </c>
      <c r="D183" s="139" t="s">
        <v>195</v>
      </c>
      <c r="E183" s="140" t="s">
        <v>1630</v>
      </c>
      <c r="F183" s="141" t="s">
        <v>1631</v>
      </c>
      <c r="G183" s="142" t="s">
        <v>319</v>
      </c>
      <c r="H183" s="143">
        <v>11</v>
      </c>
      <c r="I183" s="144"/>
      <c r="J183" s="145">
        <f t="shared" ref="J183:J220" si="20">ROUND(I183*H183,2)</f>
        <v>0</v>
      </c>
      <c r="K183" s="146"/>
      <c r="L183" s="28"/>
      <c r="M183" s="147" t="s">
        <v>1</v>
      </c>
      <c r="N183" s="148" t="s">
        <v>38</v>
      </c>
      <c r="P183" s="149">
        <f t="shared" ref="P183:P220" si="21">O183*H183</f>
        <v>0</v>
      </c>
      <c r="Q183" s="149">
        <v>3.82E-3</v>
      </c>
      <c r="R183" s="149">
        <f t="shared" ref="R183:R220" si="22">Q183*H183</f>
        <v>4.2020000000000002E-2</v>
      </c>
      <c r="S183" s="149">
        <v>0</v>
      </c>
      <c r="T183" s="150">
        <f t="shared" ref="T183:T220" si="23">S183*H183</f>
        <v>0</v>
      </c>
      <c r="AR183" s="151" t="s">
        <v>109</v>
      </c>
      <c r="AT183" s="151" t="s">
        <v>195</v>
      </c>
      <c r="AU183" s="151" t="s">
        <v>84</v>
      </c>
      <c r="AY183" s="13" t="s">
        <v>193</v>
      </c>
      <c r="BE183" s="152">
        <f t="shared" ref="BE183:BE220" si="24">IF(N183="základná",J183,0)</f>
        <v>0</v>
      </c>
      <c r="BF183" s="152">
        <f t="shared" ref="BF183:BF220" si="25">IF(N183="znížená",J183,0)</f>
        <v>0</v>
      </c>
      <c r="BG183" s="152">
        <f t="shared" ref="BG183:BG220" si="26">IF(N183="zákl. prenesená",J183,0)</f>
        <v>0</v>
      </c>
      <c r="BH183" s="152">
        <f t="shared" ref="BH183:BH220" si="27">IF(N183="zníž. prenesená",J183,0)</f>
        <v>0</v>
      </c>
      <c r="BI183" s="152">
        <f t="shared" ref="BI183:BI220" si="28">IF(N183="nulová",J183,0)</f>
        <v>0</v>
      </c>
      <c r="BJ183" s="13" t="s">
        <v>84</v>
      </c>
      <c r="BK183" s="152">
        <f t="shared" ref="BK183:BK220" si="29">ROUND(I183*H183,2)</f>
        <v>0</v>
      </c>
      <c r="BL183" s="13" t="s">
        <v>109</v>
      </c>
      <c r="BM183" s="151" t="s">
        <v>2137</v>
      </c>
    </row>
    <row r="184" spans="2:65" s="1" customFormat="1" ht="16.5" customHeight="1">
      <c r="B184" s="138"/>
      <c r="C184" s="153" t="s">
        <v>452</v>
      </c>
      <c r="D184" s="153" t="s">
        <v>236</v>
      </c>
      <c r="E184" s="154" t="s">
        <v>1633</v>
      </c>
      <c r="F184" s="155" t="s">
        <v>1634</v>
      </c>
      <c r="G184" s="156" t="s">
        <v>319</v>
      </c>
      <c r="H184" s="157">
        <v>11</v>
      </c>
      <c r="I184" s="158"/>
      <c r="J184" s="159">
        <f t="shared" si="20"/>
        <v>0</v>
      </c>
      <c r="K184" s="160"/>
      <c r="L184" s="161"/>
      <c r="M184" s="162" t="s">
        <v>1</v>
      </c>
      <c r="N184" s="163" t="s">
        <v>38</v>
      </c>
      <c r="P184" s="149">
        <f t="shared" si="21"/>
        <v>0</v>
      </c>
      <c r="Q184" s="149">
        <v>2.5000000000000001E-2</v>
      </c>
      <c r="R184" s="149">
        <f t="shared" si="22"/>
        <v>0.27500000000000002</v>
      </c>
      <c r="S184" s="149">
        <v>0</v>
      </c>
      <c r="T184" s="150">
        <f t="shared" si="23"/>
        <v>0</v>
      </c>
      <c r="AR184" s="151" t="s">
        <v>163</v>
      </c>
      <c r="AT184" s="151" t="s">
        <v>236</v>
      </c>
      <c r="AU184" s="151" t="s">
        <v>84</v>
      </c>
      <c r="AY184" s="13" t="s">
        <v>193</v>
      </c>
      <c r="BE184" s="152">
        <f t="shared" si="24"/>
        <v>0</v>
      </c>
      <c r="BF184" s="152">
        <f t="shared" si="25"/>
        <v>0</v>
      </c>
      <c r="BG184" s="152">
        <f t="shared" si="26"/>
        <v>0</v>
      </c>
      <c r="BH184" s="152">
        <f t="shared" si="27"/>
        <v>0</v>
      </c>
      <c r="BI184" s="152">
        <f t="shared" si="28"/>
        <v>0</v>
      </c>
      <c r="BJ184" s="13" t="s">
        <v>84</v>
      </c>
      <c r="BK184" s="152">
        <f t="shared" si="29"/>
        <v>0</v>
      </c>
      <c r="BL184" s="13" t="s">
        <v>109</v>
      </c>
      <c r="BM184" s="151" t="s">
        <v>2138</v>
      </c>
    </row>
    <row r="185" spans="2:65" s="1" customFormat="1" ht="24.25" customHeight="1">
      <c r="B185" s="138"/>
      <c r="C185" s="139" t="s">
        <v>457</v>
      </c>
      <c r="D185" s="139" t="s">
        <v>195</v>
      </c>
      <c r="E185" s="140" t="s">
        <v>2139</v>
      </c>
      <c r="F185" s="141" t="s">
        <v>2140</v>
      </c>
      <c r="G185" s="142" t="s">
        <v>319</v>
      </c>
      <c r="H185" s="143">
        <v>1</v>
      </c>
      <c r="I185" s="144"/>
      <c r="J185" s="145">
        <f t="shared" si="20"/>
        <v>0</v>
      </c>
      <c r="K185" s="146"/>
      <c r="L185" s="28"/>
      <c r="M185" s="147" t="s">
        <v>1</v>
      </c>
      <c r="N185" s="148" t="s">
        <v>38</v>
      </c>
      <c r="P185" s="149">
        <f t="shared" si="21"/>
        <v>0</v>
      </c>
      <c r="Q185" s="149">
        <v>3.8240000000000001E-3</v>
      </c>
      <c r="R185" s="149">
        <f t="shared" si="22"/>
        <v>3.8240000000000001E-3</v>
      </c>
      <c r="S185" s="149">
        <v>0</v>
      </c>
      <c r="T185" s="150">
        <f t="shared" si="23"/>
        <v>0</v>
      </c>
      <c r="AR185" s="151" t="s">
        <v>109</v>
      </c>
      <c r="AT185" s="151" t="s">
        <v>195</v>
      </c>
      <c r="AU185" s="151" t="s">
        <v>84</v>
      </c>
      <c r="AY185" s="13" t="s">
        <v>193</v>
      </c>
      <c r="BE185" s="152">
        <f t="shared" si="24"/>
        <v>0</v>
      </c>
      <c r="BF185" s="152">
        <f t="shared" si="25"/>
        <v>0</v>
      </c>
      <c r="BG185" s="152">
        <f t="shared" si="26"/>
        <v>0</v>
      </c>
      <c r="BH185" s="152">
        <f t="shared" si="27"/>
        <v>0</v>
      </c>
      <c r="BI185" s="152">
        <f t="shared" si="28"/>
        <v>0</v>
      </c>
      <c r="BJ185" s="13" t="s">
        <v>84</v>
      </c>
      <c r="BK185" s="152">
        <f t="shared" si="29"/>
        <v>0</v>
      </c>
      <c r="BL185" s="13" t="s">
        <v>109</v>
      </c>
      <c r="BM185" s="151" t="s">
        <v>2141</v>
      </c>
    </row>
    <row r="186" spans="2:65" s="1" customFormat="1" ht="24.25" customHeight="1">
      <c r="B186" s="138"/>
      <c r="C186" s="153" t="s">
        <v>461</v>
      </c>
      <c r="D186" s="153" t="s">
        <v>236</v>
      </c>
      <c r="E186" s="154" t="s">
        <v>2142</v>
      </c>
      <c r="F186" s="155" t="s">
        <v>2143</v>
      </c>
      <c r="G186" s="156" t="s">
        <v>319</v>
      </c>
      <c r="H186" s="157">
        <v>1</v>
      </c>
      <c r="I186" s="158"/>
      <c r="J186" s="159">
        <f t="shared" si="20"/>
        <v>0</v>
      </c>
      <c r="K186" s="160"/>
      <c r="L186" s="161"/>
      <c r="M186" s="162" t="s">
        <v>1</v>
      </c>
      <c r="N186" s="163" t="s">
        <v>38</v>
      </c>
      <c r="P186" s="149">
        <f t="shared" si="21"/>
        <v>0</v>
      </c>
      <c r="Q186" s="149">
        <v>1.4999999999999999E-2</v>
      </c>
      <c r="R186" s="149">
        <f t="shared" si="22"/>
        <v>1.4999999999999999E-2</v>
      </c>
      <c r="S186" s="149">
        <v>0</v>
      </c>
      <c r="T186" s="150">
        <f t="shared" si="23"/>
        <v>0</v>
      </c>
      <c r="AR186" s="151" t="s">
        <v>163</v>
      </c>
      <c r="AT186" s="151" t="s">
        <v>236</v>
      </c>
      <c r="AU186" s="151" t="s">
        <v>84</v>
      </c>
      <c r="AY186" s="13" t="s">
        <v>193</v>
      </c>
      <c r="BE186" s="152">
        <f t="shared" si="24"/>
        <v>0</v>
      </c>
      <c r="BF186" s="152">
        <f t="shared" si="25"/>
        <v>0</v>
      </c>
      <c r="BG186" s="152">
        <f t="shared" si="26"/>
        <v>0</v>
      </c>
      <c r="BH186" s="152">
        <f t="shared" si="27"/>
        <v>0</v>
      </c>
      <c r="BI186" s="152">
        <f t="shared" si="28"/>
        <v>0</v>
      </c>
      <c r="BJ186" s="13" t="s">
        <v>84</v>
      </c>
      <c r="BK186" s="152">
        <f t="shared" si="29"/>
        <v>0</v>
      </c>
      <c r="BL186" s="13" t="s">
        <v>109</v>
      </c>
      <c r="BM186" s="151" t="s">
        <v>2144</v>
      </c>
    </row>
    <row r="187" spans="2:65" s="1" customFormat="1" ht="33" customHeight="1">
      <c r="B187" s="138"/>
      <c r="C187" s="139" t="s">
        <v>465</v>
      </c>
      <c r="D187" s="139" t="s">
        <v>195</v>
      </c>
      <c r="E187" s="140" t="s">
        <v>1649</v>
      </c>
      <c r="F187" s="141" t="s">
        <v>1650</v>
      </c>
      <c r="G187" s="142" t="s">
        <v>257</v>
      </c>
      <c r="H187" s="143">
        <v>721.5</v>
      </c>
      <c r="I187" s="144"/>
      <c r="J187" s="145">
        <f t="shared" si="20"/>
        <v>0</v>
      </c>
      <c r="K187" s="146"/>
      <c r="L187" s="28"/>
      <c r="M187" s="147" t="s">
        <v>1</v>
      </c>
      <c r="N187" s="148" t="s">
        <v>38</v>
      </c>
      <c r="P187" s="149">
        <f t="shared" si="21"/>
        <v>0</v>
      </c>
      <c r="Q187" s="149">
        <v>0</v>
      </c>
      <c r="R187" s="149">
        <f t="shared" si="22"/>
        <v>0</v>
      </c>
      <c r="S187" s="149">
        <v>0</v>
      </c>
      <c r="T187" s="150">
        <f t="shared" si="23"/>
        <v>0</v>
      </c>
      <c r="AR187" s="151" t="s">
        <v>109</v>
      </c>
      <c r="AT187" s="151" t="s">
        <v>195</v>
      </c>
      <c r="AU187" s="151" t="s">
        <v>84</v>
      </c>
      <c r="AY187" s="13" t="s">
        <v>193</v>
      </c>
      <c r="BE187" s="152">
        <f t="shared" si="24"/>
        <v>0</v>
      </c>
      <c r="BF187" s="152">
        <f t="shared" si="25"/>
        <v>0</v>
      </c>
      <c r="BG187" s="152">
        <f t="shared" si="26"/>
        <v>0</v>
      </c>
      <c r="BH187" s="152">
        <f t="shared" si="27"/>
        <v>0</v>
      </c>
      <c r="BI187" s="152">
        <f t="shared" si="28"/>
        <v>0</v>
      </c>
      <c r="BJ187" s="13" t="s">
        <v>84</v>
      </c>
      <c r="BK187" s="152">
        <f t="shared" si="29"/>
        <v>0</v>
      </c>
      <c r="BL187" s="13" t="s">
        <v>109</v>
      </c>
      <c r="BM187" s="151" t="s">
        <v>2145</v>
      </c>
    </row>
    <row r="188" spans="2:65" s="1" customFormat="1" ht="33" customHeight="1">
      <c r="B188" s="138"/>
      <c r="C188" s="153" t="s">
        <v>469</v>
      </c>
      <c r="D188" s="153" t="s">
        <v>236</v>
      </c>
      <c r="E188" s="154" t="s">
        <v>1033</v>
      </c>
      <c r="F188" s="155" t="s">
        <v>1034</v>
      </c>
      <c r="G188" s="156" t="s">
        <v>257</v>
      </c>
      <c r="H188" s="157">
        <v>721.5</v>
      </c>
      <c r="I188" s="158"/>
      <c r="J188" s="159">
        <f t="shared" si="20"/>
        <v>0</v>
      </c>
      <c r="K188" s="160"/>
      <c r="L188" s="161"/>
      <c r="M188" s="162" t="s">
        <v>1</v>
      </c>
      <c r="N188" s="163" t="s">
        <v>38</v>
      </c>
      <c r="P188" s="149">
        <f t="shared" si="21"/>
        <v>0</v>
      </c>
      <c r="Q188" s="149">
        <v>2.1900000000000001E-3</v>
      </c>
      <c r="R188" s="149">
        <f t="shared" si="22"/>
        <v>1.5800850000000002</v>
      </c>
      <c r="S188" s="149">
        <v>0</v>
      </c>
      <c r="T188" s="150">
        <f t="shared" si="23"/>
        <v>0</v>
      </c>
      <c r="AR188" s="151" t="s">
        <v>163</v>
      </c>
      <c r="AT188" s="151" t="s">
        <v>236</v>
      </c>
      <c r="AU188" s="151" t="s">
        <v>84</v>
      </c>
      <c r="AY188" s="13" t="s">
        <v>193</v>
      </c>
      <c r="BE188" s="152">
        <f t="shared" si="24"/>
        <v>0</v>
      </c>
      <c r="BF188" s="152">
        <f t="shared" si="25"/>
        <v>0</v>
      </c>
      <c r="BG188" s="152">
        <f t="shared" si="26"/>
        <v>0</v>
      </c>
      <c r="BH188" s="152">
        <f t="shared" si="27"/>
        <v>0</v>
      </c>
      <c r="BI188" s="152">
        <f t="shared" si="28"/>
        <v>0</v>
      </c>
      <c r="BJ188" s="13" t="s">
        <v>84</v>
      </c>
      <c r="BK188" s="152">
        <f t="shared" si="29"/>
        <v>0</v>
      </c>
      <c r="BL188" s="13" t="s">
        <v>109</v>
      </c>
      <c r="BM188" s="151" t="s">
        <v>2146</v>
      </c>
    </row>
    <row r="189" spans="2:65" s="1" customFormat="1" ht="33" customHeight="1">
      <c r="B189" s="138"/>
      <c r="C189" s="139" t="s">
        <v>473</v>
      </c>
      <c r="D189" s="139" t="s">
        <v>195</v>
      </c>
      <c r="E189" s="140" t="s">
        <v>2011</v>
      </c>
      <c r="F189" s="141" t="s">
        <v>2012</v>
      </c>
      <c r="G189" s="142" t="s">
        <v>257</v>
      </c>
      <c r="H189" s="143">
        <v>162.5</v>
      </c>
      <c r="I189" s="144"/>
      <c r="J189" s="145">
        <f t="shared" si="20"/>
        <v>0</v>
      </c>
      <c r="K189" s="146"/>
      <c r="L189" s="28"/>
      <c r="M189" s="147" t="s">
        <v>1</v>
      </c>
      <c r="N189" s="148" t="s">
        <v>38</v>
      </c>
      <c r="P189" s="149">
        <f t="shared" si="21"/>
        <v>0</v>
      </c>
      <c r="Q189" s="149">
        <v>0</v>
      </c>
      <c r="R189" s="149">
        <f t="shared" si="22"/>
        <v>0</v>
      </c>
      <c r="S189" s="149">
        <v>0</v>
      </c>
      <c r="T189" s="150">
        <f t="shared" si="23"/>
        <v>0</v>
      </c>
      <c r="AR189" s="151" t="s">
        <v>109</v>
      </c>
      <c r="AT189" s="151" t="s">
        <v>195</v>
      </c>
      <c r="AU189" s="151" t="s">
        <v>84</v>
      </c>
      <c r="AY189" s="13" t="s">
        <v>193</v>
      </c>
      <c r="BE189" s="152">
        <f t="shared" si="24"/>
        <v>0</v>
      </c>
      <c r="BF189" s="152">
        <f t="shared" si="25"/>
        <v>0</v>
      </c>
      <c r="BG189" s="152">
        <f t="shared" si="26"/>
        <v>0</v>
      </c>
      <c r="BH189" s="152">
        <f t="shared" si="27"/>
        <v>0</v>
      </c>
      <c r="BI189" s="152">
        <f t="shared" si="28"/>
        <v>0</v>
      </c>
      <c r="BJ189" s="13" t="s">
        <v>84</v>
      </c>
      <c r="BK189" s="152">
        <f t="shared" si="29"/>
        <v>0</v>
      </c>
      <c r="BL189" s="13" t="s">
        <v>109</v>
      </c>
      <c r="BM189" s="151" t="s">
        <v>2147</v>
      </c>
    </row>
    <row r="190" spans="2:65" s="1" customFormat="1" ht="33" customHeight="1">
      <c r="B190" s="138"/>
      <c r="C190" s="153" t="s">
        <v>479</v>
      </c>
      <c r="D190" s="153" t="s">
        <v>236</v>
      </c>
      <c r="E190" s="154" t="s">
        <v>2014</v>
      </c>
      <c r="F190" s="155" t="s">
        <v>2015</v>
      </c>
      <c r="G190" s="156" t="s">
        <v>257</v>
      </c>
      <c r="H190" s="157">
        <v>162.5</v>
      </c>
      <c r="I190" s="158"/>
      <c r="J190" s="159">
        <f t="shared" si="20"/>
        <v>0</v>
      </c>
      <c r="K190" s="160"/>
      <c r="L190" s="161"/>
      <c r="M190" s="162" t="s">
        <v>1</v>
      </c>
      <c r="N190" s="163" t="s">
        <v>38</v>
      </c>
      <c r="P190" s="149">
        <f t="shared" si="21"/>
        <v>0</v>
      </c>
      <c r="Q190" s="149">
        <v>4.5199999999999997E-3</v>
      </c>
      <c r="R190" s="149">
        <f t="shared" si="22"/>
        <v>0.73449999999999993</v>
      </c>
      <c r="S190" s="149">
        <v>0</v>
      </c>
      <c r="T190" s="150">
        <f t="shared" si="23"/>
        <v>0</v>
      </c>
      <c r="AR190" s="151" t="s">
        <v>163</v>
      </c>
      <c r="AT190" s="151" t="s">
        <v>236</v>
      </c>
      <c r="AU190" s="151" t="s">
        <v>84</v>
      </c>
      <c r="AY190" s="13" t="s">
        <v>193</v>
      </c>
      <c r="BE190" s="152">
        <f t="shared" si="24"/>
        <v>0</v>
      </c>
      <c r="BF190" s="152">
        <f t="shared" si="25"/>
        <v>0</v>
      </c>
      <c r="BG190" s="152">
        <f t="shared" si="26"/>
        <v>0</v>
      </c>
      <c r="BH190" s="152">
        <f t="shared" si="27"/>
        <v>0</v>
      </c>
      <c r="BI190" s="152">
        <f t="shared" si="28"/>
        <v>0</v>
      </c>
      <c r="BJ190" s="13" t="s">
        <v>84</v>
      </c>
      <c r="BK190" s="152">
        <f t="shared" si="29"/>
        <v>0</v>
      </c>
      <c r="BL190" s="13" t="s">
        <v>109</v>
      </c>
      <c r="BM190" s="151" t="s">
        <v>2148</v>
      </c>
    </row>
    <row r="191" spans="2:65" s="1" customFormat="1" ht="24.25" customHeight="1">
      <c r="B191" s="138"/>
      <c r="C191" s="139" t="s">
        <v>487</v>
      </c>
      <c r="D191" s="139" t="s">
        <v>195</v>
      </c>
      <c r="E191" s="140" t="s">
        <v>1664</v>
      </c>
      <c r="F191" s="141" t="s">
        <v>1665</v>
      </c>
      <c r="G191" s="142" t="s">
        <v>319</v>
      </c>
      <c r="H191" s="143">
        <v>11</v>
      </c>
      <c r="I191" s="144"/>
      <c r="J191" s="145">
        <f t="shared" si="20"/>
        <v>0</v>
      </c>
      <c r="K191" s="146"/>
      <c r="L191" s="28"/>
      <c r="M191" s="147" t="s">
        <v>1</v>
      </c>
      <c r="N191" s="148" t="s">
        <v>38</v>
      </c>
      <c r="P191" s="149">
        <f t="shared" si="21"/>
        <v>0</v>
      </c>
      <c r="Q191" s="149">
        <v>7.9000000000000001E-4</v>
      </c>
      <c r="R191" s="149">
        <f t="shared" si="22"/>
        <v>8.6899999999999998E-3</v>
      </c>
      <c r="S191" s="149">
        <v>0</v>
      </c>
      <c r="T191" s="150">
        <f t="shared" si="23"/>
        <v>0</v>
      </c>
      <c r="AR191" s="151" t="s">
        <v>109</v>
      </c>
      <c r="AT191" s="151" t="s">
        <v>195</v>
      </c>
      <c r="AU191" s="151" t="s">
        <v>84</v>
      </c>
      <c r="AY191" s="13" t="s">
        <v>193</v>
      </c>
      <c r="BE191" s="152">
        <f t="shared" si="24"/>
        <v>0</v>
      </c>
      <c r="BF191" s="152">
        <f t="shared" si="25"/>
        <v>0</v>
      </c>
      <c r="BG191" s="152">
        <f t="shared" si="26"/>
        <v>0</v>
      </c>
      <c r="BH191" s="152">
        <f t="shared" si="27"/>
        <v>0</v>
      </c>
      <c r="BI191" s="152">
        <f t="shared" si="28"/>
        <v>0</v>
      </c>
      <c r="BJ191" s="13" t="s">
        <v>84</v>
      </c>
      <c r="BK191" s="152">
        <f t="shared" si="29"/>
        <v>0</v>
      </c>
      <c r="BL191" s="13" t="s">
        <v>109</v>
      </c>
      <c r="BM191" s="151" t="s">
        <v>2149</v>
      </c>
    </row>
    <row r="192" spans="2:65" s="1" customFormat="1" ht="16.5" customHeight="1">
      <c r="B192" s="138"/>
      <c r="C192" s="153" t="s">
        <v>491</v>
      </c>
      <c r="D192" s="153" t="s">
        <v>236</v>
      </c>
      <c r="E192" s="154" t="s">
        <v>1667</v>
      </c>
      <c r="F192" s="155" t="s">
        <v>1668</v>
      </c>
      <c r="G192" s="156" t="s">
        <v>319</v>
      </c>
      <c r="H192" s="157">
        <v>11</v>
      </c>
      <c r="I192" s="158"/>
      <c r="J192" s="159">
        <f t="shared" si="20"/>
        <v>0</v>
      </c>
      <c r="K192" s="160"/>
      <c r="L192" s="161"/>
      <c r="M192" s="162" t="s">
        <v>1</v>
      </c>
      <c r="N192" s="163" t="s">
        <v>38</v>
      </c>
      <c r="P192" s="149">
        <f t="shared" si="21"/>
        <v>0</v>
      </c>
      <c r="Q192" s="149">
        <v>2.1999999999999999E-2</v>
      </c>
      <c r="R192" s="149">
        <f t="shared" si="22"/>
        <v>0.24199999999999999</v>
      </c>
      <c r="S192" s="149">
        <v>0</v>
      </c>
      <c r="T192" s="150">
        <f t="shared" si="23"/>
        <v>0</v>
      </c>
      <c r="AR192" s="151" t="s">
        <v>163</v>
      </c>
      <c r="AT192" s="151" t="s">
        <v>236</v>
      </c>
      <c r="AU192" s="151" t="s">
        <v>84</v>
      </c>
      <c r="AY192" s="13" t="s">
        <v>193</v>
      </c>
      <c r="BE192" s="152">
        <f t="shared" si="24"/>
        <v>0</v>
      </c>
      <c r="BF192" s="152">
        <f t="shared" si="25"/>
        <v>0</v>
      </c>
      <c r="BG192" s="152">
        <f t="shared" si="26"/>
        <v>0</v>
      </c>
      <c r="BH192" s="152">
        <f t="shared" si="27"/>
        <v>0</v>
      </c>
      <c r="BI192" s="152">
        <f t="shared" si="28"/>
        <v>0</v>
      </c>
      <c r="BJ192" s="13" t="s">
        <v>84</v>
      </c>
      <c r="BK192" s="152">
        <f t="shared" si="29"/>
        <v>0</v>
      </c>
      <c r="BL192" s="13" t="s">
        <v>109</v>
      </c>
      <c r="BM192" s="151" t="s">
        <v>2150</v>
      </c>
    </row>
    <row r="193" spans="2:65" s="1" customFormat="1" ht="24.25" customHeight="1">
      <c r="B193" s="138"/>
      <c r="C193" s="153" t="s">
        <v>495</v>
      </c>
      <c r="D193" s="153" t="s">
        <v>236</v>
      </c>
      <c r="E193" s="154" t="s">
        <v>1670</v>
      </c>
      <c r="F193" s="155" t="s">
        <v>1671</v>
      </c>
      <c r="G193" s="156" t="s">
        <v>319</v>
      </c>
      <c r="H193" s="157">
        <v>11</v>
      </c>
      <c r="I193" s="158"/>
      <c r="J193" s="159">
        <f t="shared" si="20"/>
        <v>0</v>
      </c>
      <c r="K193" s="160"/>
      <c r="L193" s="161"/>
      <c r="M193" s="162" t="s">
        <v>1</v>
      </c>
      <c r="N193" s="163" t="s">
        <v>38</v>
      </c>
      <c r="P193" s="149">
        <f t="shared" si="21"/>
        <v>0</v>
      </c>
      <c r="Q193" s="149">
        <v>6.3E-3</v>
      </c>
      <c r="R193" s="149">
        <f t="shared" si="22"/>
        <v>6.93E-2</v>
      </c>
      <c r="S193" s="149">
        <v>0</v>
      </c>
      <c r="T193" s="150">
        <f t="shared" si="23"/>
        <v>0</v>
      </c>
      <c r="AR193" s="151" t="s">
        <v>163</v>
      </c>
      <c r="AT193" s="151" t="s">
        <v>236</v>
      </c>
      <c r="AU193" s="151" t="s">
        <v>84</v>
      </c>
      <c r="AY193" s="13" t="s">
        <v>193</v>
      </c>
      <c r="BE193" s="152">
        <f t="shared" si="24"/>
        <v>0</v>
      </c>
      <c r="BF193" s="152">
        <f t="shared" si="25"/>
        <v>0</v>
      </c>
      <c r="BG193" s="152">
        <f t="shared" si="26"/>
        <v>0</v>
      </c>
      <c r="BH193" s="152">
        <f t="shared" si="27"/>
        <v>0</v>
      </c>
      <c r="BI193" s="152">
        <f t="shared" si="28"/>
        <v>0</v>
      </c>
      <c r="BJ193" s="13" t="s">
        <v>84</v>
      </c>
      <c r="BK193" s="152">
        <f t="shared" si="29"/>
        <v>0</v>
      </c>
      <c r="BL193" s="13" t="s">
        <v>109</v>
      </c>
      <c r="BM193" s="151" t="s">
        <v>2151</v>
      </c>
    </row>
    <row r="194" spans="2:65" s="1" customFormat="1" ht="33" customHeight="1">
      <c r="B194" s="138"/>
      <c r="C194" s="139" t="s">
        <v>499</v>
      </c>
      <c r="D194" s="139" t="s">
        <v>195</v>
      </c>
      <c r="E194" s="140" t="s">
        <v>2152</v>
      </c>
      <c r="F194" s="141" t="s">
        <v>2153</v>
      </c>
      <c r="G194" s="142" t="s">
        <v>319</v>
      </c>
      <c r="H194" s="143">
        <v>2</v>
      </c>
      <c r="I194" s="144"/>
      <c r="J194" s="145">
        <f t="shared" si="20"/>
        <v>0</v>
      </c>
      <c r="K194" s="146"/>
      <c r="L194" s="28"/>
      <c r="M194" s="147" t="s">
        <v>1</v>
      </c>
      <c r="N194" s="148" t="s">
        <v>38</v>
      </c>
      <c r="P194" s="149">
        <f t="shared" si="21"/>
        <v>0</v>
      </c>
      <c r="Q194" s="149">
        <v>7.6000000000000004E-4</v>
      </c>
      <c r="R194" s="149">
        <f t="shared" si="22"/>
        <v>1.5200000000000001E-3</v>
      </c>
      <c r="S194" s="149">
        <v>0</v>
      </c>
      <c r="T194" s="150">
        <f t="shared" si="23"/>
        <v>0</v>
      </c>
      <c r="AR194" s="151" t="s">
        <v>109</v>
      </c>
      <c r="AT194" s="151" t="s">
        <v>195</v>
      </c>
      <c r="AU194" s="151" t="s">
        <v>84</v>
      </c>
      <c r="AY194" s="13" t="s">
        <v>193</v>
      </c>
      <c r="BE194" s="152">
        <f t="shared" si="24"/>
        <v>0</v>
      </c>
      <c r="BF194" s="152">
        <f t="shared" si="25"/>
        <v>0</v>
      </c>
      <c r="BG194" s="152">
        <f t="shared" si="26"/>
        <v>0</v>
      </c>
      <c r="BH194" s="152">
        <f t="shared" si="27"/>
        <v>0</v>
      </c>
      <c r="BI194" s="152">
        <f t="shared" si="28"/>
        <v>0</v>
      </c>
      <c r="BJ194" s="13" t="s">
        <v>84</v>
      </c>
      <c r="BK194" s="152">
        <f t="shared" si="29"/>
        <v>0</v>
      </c>
      <c r="BL194" s="13" t="s">
        <v>109</v>
      </c>
      <c r="BM194" s="151" t="s">
        <v>2154</v>
      </c>
    </row>
    <row r="195" spans="2:65" s="1" customFormat="1" ht="24.25" customHeight="1">
      <c r="B195" s="138"/>
      <c r="C195" s="153" t="s">
        <v>503</v>
      </c>
      <c r="D195" s="153" t="s">
        <v>236</v>
      </c>
      <c r="E195" s="154" t="s">
        <v>2155</v>
      </c>
      <c r="F195" s="155" t="s">
        <v>2156</v>
      </c>
      <c r="G195" s="156" t="s">
        <v>319</v>
      </c>
      <c r="H195" s="157">
        <v>2</v>
      </c>
      <c r="I195" s="158"/>
      <c r="J195" s="159">
        <f t="shared" si="20"/>
        <v>0</v>
      </c>
      <c r="K195" s="160"/>
      <c r="L195" s="161"/>
      <c r="M195" s="162" t="s">
        <v>1</v>
      </c>
      <c r="N195" s="163" t="s">
        <v>38</v>
      </c>
      <c r="P195" s="149">
        <f t="shared" si="21"/>
        <v>0</v>
      </c>
      <c r="Q195" s="149">
        <v>3.0200000000000001E-2</v>
      </c>
      <c r="R195" s="149">
        <f t="shared" si="22"/>
        <v>6.0400000000000002E-2</v>
      </c>
      <c r="S195" s="149">
        <v>0</v>
      </c>
      <c r="T195" s="150">
        <f t="shared" si="23"/>
        <v>0</v>
      </c>
      <c r="AR195" s="151" t="s">
        <v>163</v>
      </c>
      <c r="AT195" s="151" t="s">
        <v>236</v>
      </c>
      <c r="AU195" s="151" t="s">
        <v>84</v>
      </c>
      <c r="AY195" s="13" t="s">
        <v>193</v>
      </c>
      <c r="BE195" s="152">
        <f t="shared" si="24"/>
        <v>0</v>
      </c>
      <c r="BF195" s="152">
        <f t="shared" si="25"/>
        <v>0</v>
      </c>
      <c r="BG195" s="152">
        <f t="shared" si="26"/>
        <v>0</v>
      </c>
      <c r="BH195" s="152">
        <f t="shared" si="27"/>
        <v>0</v>
      </c>
      <c r="BI195" s="152">
        <f t="shared" si="28"/>
        <v>0</v>
      </c>
      <c r="BJ195" s="13" t="s">
        <v>84</v>
      </c>
      <c r="BK195" s="152">
        <f t="shared" si="29"/>
        <v>0</v>
      </c>
      <c r="BL195" s="13" t="s">
        <v>109</v>
      </c>
      <c r="BM195" s="151" t="s">
        <v>2157</v>
      </c>
    </row>
    <row r="196" spans="2:65" s="1" customFormat="1" ht="24.25" customHeight="1">
      <c r="B196" s="138"/>
      <c r="C196" s="139" t="s">
        <v>507</v>
      </c>
      <c r="D196" s="139" t="s">
        <v>195</v>
      </c>
      <c r="E196" s="140" t="s">
        <v>1673</v>
      </c>
      <c r="F196" s="141" t="s">
        <v>1674</v>
      </c>
      <c r="G196" s="142" t="s">
        <v>319</v>
      </c>
      <c r="H196" s="143">
        <v>9</v>
      </c>
      <c r="I196" s="144"/>
      <c r="J196" s="145">
        <f t="shared" si="20"/>
        <v>0</v>
      </c>
      <c r="K196" s="146"/>
      <c r="L196" s="28"/>
      <c r="M196" s="147" t="s">
        <v>1</v>
      </c>
      <c r="N196" s="148" t="s">
        <v>38</v>
      </c>
      <c r="P196" s="149">
        <f t="shared" si="21"/>
        <v>0</v>
      </c>
      <c r="Q196" s="149">
        <v>3.4000000000000002E-4</v>
      </c>
      <c r="R196" s="149">
        <f t="shared" si="22"/>
        <v>3.0600000000000002E-3</v>
      </c>
      <c r="S196" s="149">
        <v>0</v>
      </c>
      <c r="T196" s="150">
        <f t="shared" si="23"/>
        <v>0</v>
      </c>
      <c r="AR196" s="151" t="s">
        <v>109</v>
      </c>
      <c r="AT196" s="151" t="s">
        <v>195</v>
      </c>
      <c r="AU196" s="151" t="s">
        <v>84</v>
      </c>
      <c r="AY196" s="13" t="s">
        <v>193</v>
      </c>
      <c r="BE196" s="152">
        <f t="shared" si="24"/>
        <v>0</v>
      </c>
      <c r="BF196" s="152">
        <f t="shared" si="25"/>
        <v>0</v>
      </c>
      <c r="BG196" s="152">
        <f t="shared" si="26"/>
        <v>0</v>
      </c>
      <c r="BH196" s="152">
        <f t="shared" si="27"/>
        <v>0</v>
      </c>
      <c r="BI196" s="152">
        <f t="shared" si="28"/>
        <v>0</v>
      </c>
      <c r="BJ196" s="13" t="s">
        <v>84</v>
      </c>
      <c r="BK196" s="152">
        <f t="shared" si="29"/>
        <v>0</v>
      </c>
      <c r="BL196" s="13" t="s">
        <v>109</v>
      </c>
      <c r="BM196" s="151" t="s">
        <v>2158</v>
      </c>
    </row>
    <row r="197" spans="2:65" s="1" customFormat="1" ht="33" customHeight="1">
      <c r="B197" s="138"/>
      <c r="C197" s="153" t="s">
        <v>511</v>
      </c>
      <c r="D197" s="153" t="s">
        <v>236</v>
      </c>
      <c r="E197" s="154" t="s">
        <v>1676</v>
      </c>
      <c r="F197" s="155" t="s">
        <v>1677</v>
      </c>
      <c r="G197" s="156" t="s">
        <v>319</v>
      </c>
      <c r="H197" s="157">
        <v>9</v>
      </c>
      <c r="I197" s="158"/>
      <c r="J197" s="159">
        <f t="shared" si="20"/>
        <v>0</v>
      </c>
      <c r="K197" s="160"/>
      <c r="L197" s="161"/>
      <c r="M197" s="162" t="s">
        <v>1</v>
      </c>
      <c r="N197" s="163" t="s">
        <v>38</v>
      </c>
      <c r="P197" s="149">
        <f t="shared" si="21"/>
        <v>0</v>
      </c>
      <c r="Q197" s="149">
        <v>3.5499999999999997E-2</v>
      </c>
      <c r="R197" s="149">
        <f t="shared" si="22"/>
        <v>0.31949999999999995</v>
      </c>
      <c r="S197" s="149">
        <v>0</v>
      </c>
      <c r="T197" s="150">
        <f t="shared" si="23"/>
        <v>0</v>
      </c>
      <c r="AR197" s="151" t="s">
        <v>163</v>
      </c>
      <c r="AT197" s="151" t="s">
        <v>236</v>
      </c>
      <c r="AU197" s="151" t="s">
        <v>84</v>
      </c>
      <c r="AY197" s="13" t="s">
        <v>193</v>
      </c>
      <c r="BE197" s="152">
        <f t="shared" si="24"/>
        <v>0</v>
      </c>
      <c r="BF197" s="152">
        <f t="shared" si="25"/>
        <v>0</v>
      </c>
      <c r="BG197" s="152">
        <f t="shared" si="26"/>
        <v>0</v>
      </c>
      <c r="BH197" s="152">
        <f t="shared" si="27"/>
        <v>0</v>
      </c>
      <c r="BI197" s="152">
        <f t="shared" si="28"/>
        <v>0</v>
      </c>
      <c r="BJ197" s="13" t="s">
        <v>84</v>
      </c>
      <c r="BK197" s="152">
        <f t="shared" si="29"/>
        <v>0</v>
      </c>
      <c r="BL197" s="13" t="s">
        <v>109</v>
      </c>
      <c r="BM197" s="151" t="s">
        <v>2159</v>
      </c>
    </row>
    <row r="198" spans="2:65" s="1" customFormat="1" ht="24.25" customHeight="1">
      <c r="B198" s="138"/>
      <c r="C198" s="139" t="s">
        <v>515</v>
      </c>
      <c r="D198" s="139" t="s">
        <v>195</v>
      </c>
      <c r="E198" s="140" t="s">
        <v>1679</v>
      </c>
      <c r="F198" s="141" t="s">
        <v>1680</v>
      </c>
      <c r="G198" s="142" t="s">
        <v>319</v>
      </c>
      <c r="H198" s="143">
        <v>1</v>
      </c>
      <c r="I198" s="144"/>
      <c r="J198" s="145">
        <f t="shared" si="20"/>
        <v>0</v>
      </c>
      <c r="K198" s="146"/>
      <c r="L198" s="28"/>
      <c r="M198" s="147" t="s">
        <v>1</v>
      </c>
      <c r="N198" s="148" t="s">
        <v>38</v>
      </c>
      <c r="P198" s="149">
        <f t="shared" si="21"/>
        <v>0</v>
      </c>
      <c r="Q198" s="149">
        <v>1.58E-3</v>
      </c>
      <c r="R198" s="149">
        <f t="shared" si="22"/>
        <v>1.58E-3</v>
      </c>
      <c r="S198" s="149">
        <v>0</v>
      </c>
      <c r="T198" s="150">
        <f t="shared" si="23"/>
        <v>0</v>
      </c>
      <c r="AR198" s="151" t="s">
        <v>109</v>
      </c>
      <c r="AT198" s="151" t="s">
        <v>195</v>
      </c>
      <c r="AU198" s="151" t="s">
        <v>84</v>
      </c>
      <c r="AY198" s="13" t="s">
        <v>193</v>
      </c>
      <c r="BE198" s="152">
        <f t="shared" si="24"/>
        <v>0</v>
      </c>
      <c r="BF198" s="152">
        <f t="shared" si="25"/>
        <v>0</v>
      </c>
      <c r="BG198" s="152">
        <f t="shared" si="26"/>
        <v>0</v>
      </c>
      <c r="BH198" s="152">
        <f t="shared" si="27"/>
        <v>0</v>
      </c>
      <c r="BI198" s="152">
        <f t="shared" si="28"/>
        <v>0</v>
      </c>
      <c r="BJ198" s="13" t="s">
        <v>84</v>
      </c>
      <c r="BK198" s="152">
        <f t="shared" si="29"/>
        <v>0</v>
      </c>
      <c r="BL198" s="13" t="s">
        <v>109</v>
      </c>
      <c r="BM198" s="151" t="s">
        <v>2160</v>
      </c>
    </row>
    <row r="199" spans="2:65" s="1" customFormat="1" ht="16.5" customHeight="1">
      <c r="B199" s="138"/>
      <c r="C199" s="153" t="s">
        <v>519</v>
      </c>
      <c r="D199" s="153" t="s">
        <v>236</v>
      </c>
      <c r="E199" s="154" t="s">
        <v>1051</v>
      </c>
      <c r="F199" s="155" t="s">
        <v>1052</v>
      </c>
      <c r="G199" s="156" t="s">
        <v>319</v>
      </c>
      <c r="H199" s="157">
        <v>1</v>
      </c>
      <c r="I199" s="158"/>
      <c r="J199" s="159">
        <f t="shared" si="20"/>
        <v>0</v>
      </c>
      <c r="K199" s="160"/>
      <c r="L199" s="161"/>
      <c r="M199" s="162" t="s">
        <v>1</v>
      </c>
      <c r="N199" s="163" t="s">
        <v>38</v>
      </c>
      <c r="P199" s="149">
        <f t="shared" si="21"/>
        <v>0</v>
      </c>
      <c r="Q199" s="149">
        <v>3.1E-2</v>
      </c>
      <c r="R199" s="149">
        <f t="shared" si="22"/>
        <v>3.1E-2</v>
      </c>
      <c r="S199" s="149">
        <v>0</v>
      </c>
      <c r="T199" s="150">
        <f t="shared" si="23"/>
        <v>0</v>
      </c>
      <c r="AR199" s="151" t="s">
        <v>163</v>
      </c>
      <c r="AT199" s="151" t="s">
        <v>236</v>
      </c>
      <c r="AU199" s="151" t="s">
        <v>84</v>
      </c>
      <c r="AY199" s="13" t="s">
        <v>193</v>
      </c>
      <c r="BE199" s="152">
        <f t="shared" si="24"/>
        <v>0</v>
      </c>
      <c r="BF199" s="152">
        <f t="shared" si="25"/>
        <v>0</v>
      </c>
      <c r="BG199" s="152">
        <f t="shared" si="26"/>
        <v>0</v>
      </c>
      <c r="BH199" s="152">
        <f t="shared" si="27"/>
        <v>0</v>
      </c>
      <c r="BI199" s="152">
        <f t="shared" si="28"/>
        <v>0</v>
      </c>
      <c r="BJ199" s="13" t="s">
        <v>84</v>
      </c>
      <c r="BK199" s="152">
        <f t="shared" si="29"/>
        <v>0</v>
      </c>
      <c r="BL199" s="13" t="s">
        <v>109</v>
      </c>
      <c r="BM199" s="151" t="s">
        <v>2161</v>
      </c>
    </row>
    <row r="200" spans="2:65" s="1" customFormat="1" ht="24.25" customHeight="1">
      <c r="B200" s="138"/>
      <c r="C200" s="153" t="s">
        <v>525</v>
      </c>
      <c r="D200" s="153" t="s">
        <v>236</v>
      </c>
      <c r="E200" s="154" t="s">
        <v>1683</v>
      </c>
      <c r="F200" s="155" t="s">
        <v>1684</v>
      </c>
      <c r="G200" s="156" t="s">
        <v>319</v>
      </c>
      <c r="H200" s="157">
        <v>1</v>
      </c>
      <c r="I200" s="158"/>
      <c r="J200" s="159">
        <f t="shared" si="20"/>
        <v>0</v>
      </c>
      <c r="K200" s="160"/>
      <c r="L200" s="161"/>
      <c r="M200" s="162" t="s">
        <v>1</v>
      </c>
      <c r="N200" s="163" t="s">
        <v>38</v>
      </c>
      <c r="P200" s="149">
        <f t="shared" si="21"/>
        <v>0</v>
      </c>
      <c r="Q200" s="149">
        <v>9.4999999999999998E-3</v>
      </c>
      <c r="R200" s="149">
        <f t="shared" si="22"/>
        <v>9.4999999999999998E-3</v>
      </c>
      <c r="S200" s="149">
        <v>0</v>
      </c>
      <c r="T200" s="150">
        <f t="shared" si="23"/>
        <v>0</v>
      </c>
      <c r="AR200" s="151" t="s">
        <v>163</v>
      </c>
      <c r="AT200" s="151" t="s">
        <v>236</v>
      </c>
      <c r="AU200" s="151" t="s">
        <v>84</v>
      </c>
      <c r="AY200" s="13" t="s">
        <v>193</v>
      </c>
      <c r="BE200" s="152">
        <f t="shared" si="24"/>
        <v>0</v>
      </c>
      <c r="BF200" s="152">
        <f t="shared" si="25"/>
        <v>0</v>
      </c>
      <c r="BG200" s="152">
        <f t="shared" si="26"/>
        <v>0</v>
      </c>
      <c r="BH200" s="152">
        <f t="shared" si="27"/>
        <v>0</v>
      </c>
      <c r="BI200" s="152">
        <f t="shared" si="28"/>
        <v>0</v>
      </c>
      <c r="BJ200" s="13" t="s">
        <v>84</v>
      </c>
      <c r="BK200" s="152">
        <f t="shared" si="29"/>
        <v>0</v>
      </c>
      <c r="BL200" s="13" t="s">
        <v>109</v>
      </c>
      <c r="BM200" s="151" t="s">
        <v>2162</v>
      </c>
    </row>
    <row r="201" spans="2:65" s="1" customFormat="1" ht="24.25" customHeight="1">
      <c r="B201" s="138"/>
      <c r="C201" s="139" t="s">
        <v>529</v>
      </c>
      <c r="D201" s="139" t="s">
        <v>195</v>
      </c>
      <c r="E201" s="140" t="s">
        <v>2163</v>
      </c>
      <c r="F201" s="141" t="s">
        <v>2164</v>
      </c>
      <c r="G201" s="142" t="s">
        <v>319</v>
      </c>
      <c r="H201" s="143">
        <v>2</v>
      </c>
      <c r="I201" s="144"/>
      <c r="J201" s="145">
        <f t="shared" si="20"/>
        <v>0</v>
      </c>
      <c r="K201" s="146"/>
      <c r="L201" s="28"/>
      <c r="M201" s="147" t="s">
        <v>1</v>
      </c>
      <c r="N201" s="148" t="s">
        <v>38</v>
      </c>
      <c r="P201" s="149">
        <f t="shared" si="21"/>
        <v>0</v>
      </c>
      <c r="Q201" s="149">
        <v>2.71908E-3</v>
      </c>
      <c r="R201" s="149">
        <f t="shared" si="22"/>
        <v>5.43816E-3</v>
      </c>
      <c r="S201" s="149">
        <v>0</v>
      </c>
      <c r="T201" s="150">
        <f t="shared" si="23"/>
        <v>0</v>
      </c>
      <c r="AR201" s="151" t="s">
        <v>109</v>
      </c>
      <c r="AT201" s="151" t="s">
        <v>195</v>
      </c>
      <c r="AU201" s="151" t="s">
        <v>84</v>
      </c>
      <c r="AY201" s="13" t="s">
        <v>193</v>
      </c>
      <c r="BE201" s="152">
        <f t="shared" si="24"/>
        <v>0</v>
      </c>
      <c r="BF201" s="152">
        <f t="shared" si="25"/>
        <v>0</v>
      </c>
      <c r="BG201" s="152">
        <f t="shared" si="26"/>
        <v>0</v>
      </c>
      <c r="BH201" s="152">
        <f t="shared" si="27"/>
        <v>0</v>
      </c>
      <c r="BI201" s="152">
        <f t="shared" si="28"/>
        <v>0</v>
      </c>
      <c r="BJ201" s="13" t="s">
        <v>84</v>
      </c>
      <c r="BK201" s="152">
        <f t="shared" si="29"/>
        <v>0</v>
      </c>
      <c r="BL201" s="13" t="s">
        <v>109</v>
      </c>
      <c r="BM201" s="151" t="s">
        <v>2165</v>
      </c>
    </row>
    <row r="202" spans="2:65" s="1" customFormat="1" ht="16.5" customHeight="1">
      <c r="B202" s="138"/>
      <c r="C202" s="153" t="s">
        <v>533</v>
      </c>
      <c r="D202" s="153" t="s">
        <v>236</v>
      </c>
      <c r="E202" s="154" t="s">
        <v>2166</v>
      </c>
      <c r="F202" s="155" t="s">
        <v>2167</v>
      </c>
      <c r="G202" s="156" t="s">
        <v>319</v>
      </c>
      <c r="H202" s="157">
        <v>2</v>
      </c>
      <c r="I202" s="158"/>
      <c r="J202" s="159">
        <f t="shared" si="20"/>
        <v>0</v>
      </c>
      <c r="K202" s="160"/>
      <c r="L202" s="161"/>
      <c r="M202" s="162" t="s">
        <v>1</v>
      </c>
      <c r="N202" s="163" t="s">
        <v>38</v>
      </c>
      <c r="P202" s="149">
        <f t="shared" si="21"/>
        <v>0</v>
      </c>
      <c r="Q202" s="149">
        <v>9.4999999999999998E-3</v>
      </c>
      <c r="R202" s="149">
        <f t="shared" si="22"/>
        <v>1.9E-2</v>
      </c>
      <c r="S202" s="149">
        <v>0</v>
      </c>
      <c r="T202" s="150">
        <f t="shared" si="23"/>
        <v>0</v>
      </c>
      <c r="AR202" s="151" t="s">
        <v>163</v>
      </c>
      <c r="AT202" s="151" t="s">
        <v>236</v>
      </c>
      <c r="AU202" s="151" t="s">
        <v>84</v>
      </c>
      <c r="AY202" s="13" t="s">
        <v>193</v>
      </c>
      <c r="BE202" s="152">
        <f t="shared" si="24"/>
        <v>0</v>
      </c>
      <c r="BF202" s="152">
        <f t="shared" si="25"/>
        <v>0</v>
      </c>
      <c r="BG202" s="152">
        <f t="shared" si="26"/>
        <v>0</v>
      </c>
      <c r="BH202" s="152">
        <f t="shared" si="27"/>
        <v>0</v>
      </c>
      <c r="BI202" s="152">
        <f t="shared" si="28"/>
        <v>0</v>
      </c>
      <c r="BJ202" s="13" t="s">
        <v>84</v>
      </c>
      <c r="BK202" s="152">
        <f t="shared" si="29"/>
        <v>0</v>
      </c>
      <c r="BL202" s="13" t="s">
        <v>109</v>
      </c>
      <c r="BM202" s="151" t="s">
        <v>2168</v>
      </c>
    </row>
    <row r="203" spans="2:65" s="1" customFormat="1" ht="16.5" customHeight="1">
      <c r="B203" s="138"/>
      <c r="C203" s="153" t="s">
        <v>539</v>
      </c>
      <c r="D203" s="153" t="s">
        <v>236</v>
      </c>
      <c r="E203" s="154" t="s">
        <v>2169</v>
      </c>
      <c r="F203" s="155" t="s">
        <v>2170</v>
      </c>
      <c r="G203" s="156" t="s">
        <v>319</v>
      </c>
      <c r="H203" s="157">
        <v>2</v>
      </c>
      <c r="I203" s="158"/>
      <c r="J203" s="159">
        <f t="shared" si="20"/>
        <v>0</v>
      </c>
      <c r="K203" s="160"/>
      <c r="L203" s="161"/>
      <c r="M203" s="162" t="s">
        <v>1</v>
      </c>
      <c r="N203" s="163" t="s">
        <v>38</v>
      </c>
      <c r="P203" s="149">
        <f t="shared" si="21"/>
        <v>0</v>
      </c>
      <c r="Q203" s="149">
        <v>7.8E-2</v>
      </c>
      <c r="R203" s="149">
        <f t="shared" si="22"/>
        <v>0.156</v>
      </c>
      <c r="S203" s="149">
        <v>0</v>
      </c>
      <c r="T203" s="150">
        <f t="shared" si="23"/>
        <v>0</v>
      </c>
      <c r="AR203" s="151" t="s">
        <v>163</v>
      </c>
      <c r="AT203" s="151" t="s">
        <v>236</v>
      </c>
      <c r="AU203" s="151" t="s">
        <v>84</v>
      </c>
      <c r="AY203" s="13" t="s">
        <v>193</v>
      </c>
      <c r="BE203" s="152">
        <f t="shared" si="24"/>
        <v>0</v>
      </c>
      <c r="BF203" s="152">
        <f t="shared" si="25"/>
        <v>0</v>
      </c>
      <c r="BG203" s="152">
        <f t="shared" si="26"/>
        <v>0</v>
      </c>
      <c r="BH203" s="152">
        <f t="shared" si="27"/>
        <v>0</v>
      </c>
      <c r="BI203" s="152">
        <f t="shared" si="28"/>
        <v>0</v>
      </c>
      <c r="BJ203" s="13" t="s">
        <v>84</v>
      </c>
      <c r="BK203" s="152">
        <f t="shared" si="29"/>
        <v>0</v>
      </c>
      <c r="BL203" s="13" t="s">
        <v>109</v>
      </c>
      <c r="BM203" s="151" t="s">
        <v>2171</v>
      </c>
    </row>
    <row r="204" spans="2:65" s="1" customFormat="1" ht="24.25" customHeight="1">
      <c r="B204" s="138"/>
      <c r="C204" s="139" t="s">
        <v>543</v>
      </c>
      <c r="D204" s="139" t="s">
        <v>195</v>
      </c>
      <c r="E204" s="140" t="s">
        <v>1686</v>
      </c>
      <c r="F204" s="141" t="s">
        <v>1687</v>
      </c>
      <c r="G204" s="142" t="s">
        <v>257</v>
      </c>
      <c r="H204" s="143">
        <v>721.5</v>
      </c>
      <c r="I204" s="144"/>
      <c r="J204" s="145">
        <f t="shared" si="20"/>
        <v>0</v>
      </c>
      <c r="K204" s="146"/>
      <c r="L204" s="28"/>
      <c r="M204" s="147" t="s">
        <v>1</v>
      </c>
      <c r="N204" s="148" t="s">
        <v>38</v>
      </c>
      <c r="P204" s="149">
        <f t="shared" si="21"/>
        <v>0</v>
      </c>
      <c r="Q204" s="149">
        <v>0</v>
      </c>
      <c r="R204" s="149">
        <f t="shared" si="22"/>
        <v>0</v>
      </c>
      <c r="S204" s="149">
        <v>0</v>
      </c>
      <c r="T204" s="150">
        <f t="shared" si="23"/>
        <v>0</v>
      </c>
      <c r="AR204" s="151" t="s">
        <v>109</v>
      </c>
      <c r="AT204" s="151" t="s">
        <v>195</v>
      </c>
      <c r="AU204" s="151" t="s">
        <v>84</v>
      </c>
      <c r="AY204" s="13" t="s">
        <v>193</v>
      </c>
      <c r="BE204" s="152">
        <f t="shared" si="24"/>
        <v>0</v>
      </c>
      <c r="BF204" s="152">
        <f t="shared" si="25"/>
        <v>0</v>
      </c>
      <c r="BG204" s="152">
        <f t="shared" si="26"/>
        <v>0</v>
      </c>
      <c r="BH204" s="152">
        <f t="shared" si="27"/>
        <v>0</v>
      </c>
      <c r="BI204" s="152">
        <f t="shared" si="28"/>
        <v>0</v>
      </c>
      <c r="BJ204" s="13" t="s">
        <v>84</v>
      </c>
      <c r="BK204" s="152">
        <f t="shared" si="29"/>
        <v>0</v>
      </c>
      <c r="BL204" s="13" t="s">
        <v>109</v>
      </c>
      <c r="BM204" s="151" t="s">
        <v>2172</v>
      </c>
    </row>
    <row r="205" spans="2:65" s="1" customFormat="1" ht="24.25" customHeight="1">
      <c r="B205" s="138"/>
      <c r="C205" s="139" t="s">
        <v>547</v>
      </c>
      <c r="D205" s="139" t="s">
        <v>195</v>
      </c>
      <c r="E205" s="140" t="s">
        <v>1689</v>
      </c>
      <c r="F205" s="141" t="s">
        <v>1690</v>
      </c>
      <c r="G205" s="142" t="s">
        <v>257</v>
      </c>
      <c r="H205" s="143">
        <v>721.5</v>
      </c>
      <c r="I205" s="144"/>
      <c r="J205" s="145">
        <f t="shared" si="20"/>
        <v>0</v>
      </c>
      <c r="K205" s="146"/>
      <c r="L205" s="28"/>
      <c r="M205" s="147" t="s">
        <v>1</v>
      </c>
      <c r="N205" s="148" t="s">
        <v>38</v>
      </c>
      <c r="P205" s="149">
        <f t="shared" si="21"/>
        <v>0</v>
      </c>
      <c r="Q205" s="149">
        <v>0</v>
      </c>
      <c r="R205" s="149">
        <f t="shared" si="22"/>
        <v>0</v>
      </c>
      <c r="S205" s="149">
        <v>0</v>
      </c>
      <c r="T205" s="150">
        <f t="shared" si="23"/>
        <v>0</v>
      </c>
      <c r="AR205" s="151" t="s">
        <v>109</v>
      </c>
      <c r="AT205" s="151" t="s">
        <v>195</v>
      </c>
      <c r="AU205" s="151" t="s">
        <v>84</v>
      </c>
      <c r="AY205" s="13" t="s">
        <v>193</v>
      </c>
      <c r="BE205" s="152">
        <f t="shared" si="24"/>
        <v>0</v>
      </c>
      <c r="BF205" s="152">
        <f t="shared" si="25"/>
        <v>0</v>
      </c>
      <c r="BG205" s="152">
        <f t="shared" si="26"/>
        <v>0</v>
      </c>
      <c r="BH205" s="152">
        <f t="shared" si="27"/>
        <v>0</v>
      </c>
      <c r="BI205" s="152">
        <f t="shared" si="28"/>
        <v>0</v>
      </c>
      <c r="BJ205" s="13" t="s">
        <v>84</v>
      </c>
      <c r="BK205" s="152">
        <f t="shared" si="29"/>
        <v>0</v>
      </c>
      <c r="BL205" s="13" t="s">
        <v>109</v>
      </c>
      <c r="BM205" s="151" t="s">
        <v>2173</v>
      </c>
    </row>
    <row r="206" spans="2:65" s="1" customFormat="1" ht="24.25" customHeight="1">
      <c r="B206" s="138"/>
      <c r="C206" s="139" t="s">
        <v>551</v>
      </c>
      <c r="D206" s="139" t="s">
        <v>195</v>
      </c>
      <c r="E206" s="140" t="s">
        <v>2017</v>
      </c>
      <c r="F206" s="141" t="s">
        <v>2018</v>
      </c>
      <c r="G206" s="142" t="s">
        <v>257</v>
      </c>
      <c r="H206" s="143">
        <v>162.5</v>
      </c>
      <c r="I206" s="144"/>
      <c r="J206" s="145">
        <f t="shared" si="20"/>
        <v>0</v>
      </c>
      <c r="K206" s="146"/>
      <c r="L206" s="28"/>
      <c r="M206" s="147" t="s">
        <v>1</v>
      </c>
      <c r="N206" s="148" t="s">
        <v>38</v>
      </c>
      <c r="P206" s="149">
        <f t="shared" si="21"/>
        <v>0</v>
      </c>
      <c r="Q206" s="149">
        <v>0</v>
      </c>
      <c r="R206" s="149">
        <f t="shared" si="22"/>
        <v>0</v>
      </c>
      <c r="S206" s="149">
        <v>0</v>
      </c>
      <c r="T206" s="150">
        <f t="shared" si="23"/>
        <v>0</v>
      </c>
      <c r="AR206" s="151" t="s">
        <v>109</v>
      </c>
      <c r="AT206" s="151" t="s">
        <v>195</v>
      </c>
      <c r="AU206" s="151" t="s">
        <v>84</v>
      </c>
      <c r="AY206" s="13" t="s">
        <v>193</v>
      </c>
      <c r="BE206" s="152">
        <f t="shared" si="24"/>
        <v>0</v>
      </c>
      <c r="BF206" s="152">
        <f t="shared" si="25"/>
        <v>0</v>
      </c>
      <c r="BG206" s="152">
        <f t="shared" si="26"/>
        <v>0</v>
      </c>
      <c r="BH206" s="152">
        <f t="shared" si="27"/>
        <v>0</v>
      </c>
      <c r="BI206" s="152">
        <f t="shared" si="28"/>
        <v>0</v>
      </c>
      <c r="BJ206" s="13" t="s">
        <v>84</v>
      </c>
      <c r="BK206" s="152">
        <f t="shared" si="29"/>
        <v>0</v>
      </c>
      <c r="BL206" s="13" t="s">
        <v>109</v>
      </c>
      <c r="BM206" s="151" t="s">
        <v>2174</v>
      </c>
    </row>
    <row r="207" spans="2:65" s="1" customFormat="1" ht="24.25" customHeight="1">
      <c r="B207" s="138"/>
      <c r="C207" s="139" t="s">
        <v>555</v>
      </c>
      <c r="D207" s="139" t="s">
        <v>195</v>
      </c>
      <c r="E207" s="140" t="s">
        <v>2020</v>
      </c>
      <c r="F207" s="141" t="s">
        <v>2021</v>
      </c>
      <c r="G207" s="142" t="s">
        <v>257</v>
      </c>
      <c r="H207" s="143">
        <v>162.5</v>
      </c>
      <c r="I207" s="144"/>
      <c r="J207" s="145">
        <f t="shared" si="20"/>
        <v>0</v>
      </c>
      <c r="K207" s="146"/>
      <c r="L207" s="28"/>
      <c r="M207" s="147" t="s">
        <v>1</v>
      </c>
      <c r="N207" s="148" t="s">
        <v>38</v>
      </c>
      <c r="P207" s="149">
        <f t="shared" si="21"/>
        <v>0</v>
      </c>
      <c r="Q207" s="149">
        <v>0</v>
      </c>
      <c r="R207" s="149">
        <f t="shared" si="22"/>
        <v>0</v>
      </c>
      <c r="S207" s="149">
        <v>0</v>
      </c>
      <c r="T207" s="150">
        <f t="shared" si="23"/>
        <v>0</v>
      </c>
      <c r="AR207" s="151" t="s">
        <v>109</v>
      </c>
      <c r="AT207" s="151" t="s">
        <v>195</v>
      </c>
      <c r="AU207" s="151" t="s">
        <v>84</v>
      </c>
      <c r="AY207" s="13" t="s">
        <v>193</v>
      </c>
      <c r="BE207" s="152">
        <f t="shared" si="24"/>
        <v>0</v>
      </c>
      <c r="BF207" s="152">
        <f t="shared" si="25"/>
        <v>0</v>
      </c>
      <c r="BG207" s="152">
        <f t="shared" si="26"/>
        <v>0</v>
      </c>
      <c r="BH207" s="152">
        <f t="shared" si="27"/>
        <v>0</v>
      </c>
      <c r="BI207" s="152">
        <f t="shared" si="28"/>
        <v>0</v>
      </c>
      <c r="BJ207" s="13" t="s">
        <v>84</v>
      </c>
      <c r="BK207" s="152">
        <f t="shared" si="29"/>
        <v>0</v>
      </c>
      <c r="BL207" s="13" t="s">
        <v>109</v>
      </c>
      <c r="BM207" s="151" t="s">
        <v>2175</v>
      </c>
    </row>
    <row r="208" spans="2:65" s="1" customFormat="1" ht="24.25" customHeight="1">
      <c r="B208" s="138"/>
      <c r="C208" s="139" t="s">
        <v>562</v>
      </c>
      <c r="D208" s="139" t="s">
        <v>195</v>
      </c>
      <c r="E208" s="140" t="s">
        <v>1692</v>
      </c>
      <c r="F208" s="141" t="s">
        <v>1693</v>
      </c>
      <c r="G208" s="142" t="s">
        <v>319</v>
      </c>
      <c r="H208" s="143">
        <v>2</v>
      </c>
      <c r="I208" s="144"/>
      <c r="J208" s="145">
        <f t="shared" si="20"/>
        <v>0</v>
      </c>
      <c r="K208" s="146"/>
      <c r="L208" s="28"/>
      <c r="M208" s="147" t="s">
        <v>1</v>
      </c>
      <c r="N208" s="148" t="s">
        <v>38</v>
      </c>
      <c r="P208" s="149">
        <f t="shared" si="21"/>
        <v>0</v>
      </c>
      <c r="Q208" s="149">
        <v>1.581726E-2</v>
      </c>
      <c r="R208" s="149">
        <f t="shared" si="22"/>
        <v>3.1634519999999999E-2</v>
      </c>
      <c r="S208" s="149">
        <v>0</v>
      </c>
      <c r="T208" s="150">
        <f t="shared" si="23"/>
        <v>0</v>
      </c>
      <c r="AR208" s="151" t="s">
        <v>109</v>
      </c>
      <c r="AT208" s="151" t="s">
        <v>195</v>
      </c>
      <c r="AU208" s="151" t="s">
        <v>84</v>
      </c>
      <c r="AY208" s="13" t="s">
        <v>193</v>
      </c>
      <c r="BE208" s="152">
        <f t="shared" si="24"/>
        <v>0</v>
      </c>
      <c r="BF208" s="152">
        <f t="shared" si="25"/>
        <v>0</v>
      </c>
      <c r="BG208" s="152">
        <f t="shared" si="26"/>
        <v>0</v>
      </c>
      <c r="BH208" s="152">
        <f t="shared" si="27"/>
        <v>0</v>
      </c>
      <c r="BI208" s="152">
        <f t="shared" si="28"/>
        <v>0</v>
      </c>
      <c r="BJ208" s="13" t="s">
        <v>84</v>
      </c>
      <c r="BK208" s="152">
        <f t="shared" si="29"/>
        <v>0</v>
      </c>
      <c r="BL208" s="13" t="s">
        <v>109</v>
      </c>
      <c r="BM208" s="151" t="s">
        <v>2176</v>
      </c>
    </row>
    <row r="209" spans="2:65" s="1" customFormat="1" ht="16.5" customHeight="1">
      <c r="B209" s="138"/>
      <c r="C209" s="139" t="s">
        <v>566</v>
      </c>
      <c r="D209" s="139" t="s">
        <v>195</v>
      </c>
      <c r="E209" s="140" t="s">
        <v>1718</v>
      </c>
      <c r="F209" s="141" t="s">
        <v>1719</v>
      </c>
      <c r="G209" s="142" t="s">
        <v>319</v>
      </c>
      <c r="H209" s="143">
        <v>14</v>
      </c>
      <c r="I209" s="144"/>
      <c r="J209" s="145">
        <f t="shared" si="20"/>
        <v>0</v>
      </c>
      <c r="K209" s="146"/>
      <c r="L209" s="28"/>
      <c r="M209" s="147" t="s">
        <v>1</v>
      </c>
      <c r="N209" s="148" t="s">
        <v>38</v>
      </c>
      <c r="P209" s="149">
        <f t="shared" si="21"/>
        <v>0</v>
      </c>
      <c r="Q209" s="149">
        <v>0.10419</v>
      </c>
      <c r="R209" s="149">
        <f t="shared" si="22"/>
        <v>1.4586600000000001</v>
      </c>
      <c r="S209" s="149">
        <v>0</v>
      </c>
      <c r="T209" s="150">
        <f t="shared" si="23"/>
        <v>0</v>
      </c>
      <c r="AR209" s="151" t="s">
        <v>109</v>
      </c>
      <c r="AT209" s="151" t="s">
        <v>195</v>
      </c>
      <c r="AU209" s="151" t="s">
        <v>84</v>
      </c>
      <c r="AY209" s="13" t="s">
        <v>193</v>
      </c>
      <c r="BE209" s="152">
        <f t="shared" si="24"/>
        <v>0</v>
      </c>
      <c r="BF209" s="152">
        <f t="shared" si="25"/>
        <v>0</v>
      </c>
      <c r="BG209" s="152">
        <f t="shared" si="26"/>
        <v>0</v>
      </c>
      <c r="BH209" s="152">
        <f t="shared" si="27"/>
        <v>0</v>
      </c>
      <c r="BI209" s="152">
        <f t="shared" si="28"/>
        <v>0</v>
      </c>
      <c r="BJ209" s="13" t="s">
        <v>84</v>
      </c>
      <c r="BK209" s="152">
        <f t="shared" si="29"/>
        <v>0</v>
      </c>
      <c r="BL209" s="13" t="s">
        <v>109</v>
      </c>
      <c r="BM209" s="151" t="s">
        <v>2177</v>
      </c>
    </row>
    <row r="210" spans="2:65" s="1" customFormat="1" ht="16.5" customHeight="1">
      <c r="B210" s="138"/>
      <c r="C210" s="153" t="s">
        <v>572</v>
      </c>
      <c r="D210" s="153" t="s">
        <v>236</v>
      </c>
      <c r="E210" s="154" t="s">
        <v>1721</v>
      </c>
      <c r="F210" s="155" t="s">
        <v>1722</v>
      </c>
      <c r="G210" s="156" t="s">
        <v>319</v>
      </c>
      <c r="H210" s="157">
        <v>14</v>
      </c>
      <c r="I210" s="158"/>
      <c r="J210" s="159">
        <f t="shared" si="20"/>
        <v>0</v>
      </c>
      <c r="K210" s="160"/>
      <c r="L210" s="161"/>
      <c r="M210" s="162" t="s">
        <v>1</v>
      </c>
      <c r="N210" s="163" t="s">
        <v>38</v>
      </c>
      <c r="P210" s="149">
        <f t="shared" si="21"/>
        <v>0</v>
      </c>
      <c r="Q210" s="149">
        <v>1.6E-2</v>
      </c>
      <c r="R210" s="149">
        <f t="shared" si="22"/>
        <v>0.224</v>
      </c>
      <c r="S210" s="149">
        <v>0</v>
      </c>
      <c r="T210" s="150">
        <f t="shared" si="23"/>
        <v>0</v>
      </c>
      <c r="AR210" s="151" t="s">
        <v>163</v>
      </c>
      <c r="AT210" s="151" t="s">
        <v>236</v>
      </c>
      <c r="AU210" s="151" t="s">
        <v>84</v>
      </c>
      <c r="AY210" s="13" t="s">
        <v>193</v>
      </c>
      <c r="BE210" s="152">
        <f t="shared" si="24"/>
        <v>0</v>
      </c>
      <c r="BF210" s="152">
        <f t="shared" si="25"/>
        <v>0</v>
      </c>
      <c r="BG210" s="152">
        <f t="shared" si="26"/>
        <v>0</v>
      </c>
      <c r="BH210" s="152">
        <f t="shared" si="27"/>
        <v>0</v>
      </c>
      <c r="BI210" s="152">
        <f t="shared" si="28"/>
        <v>0</v>
      </c>
      <c r="BJ210" s="13" t="s">
        <v>84</v>
      </c>
      <c r="BK210" s="152">
        <f t="shared" si="29"/>
        <v>0</v>
      </c>
      <c r="BL210" s="13" t="s">
        <v>109</v>
      </c>
      <c r="BM210" s="151" t="s">
        <v>2178</v>
      </c>
    </row>
    <row r="211" spans="2:65" s="1" customFormat="1" ht="16.5" customHeight="1">
      <c r="B211" s="138"/>
      <c r="C211" s="139" t="s">
        <v>576</v>
      </c>
      <c r="D211" s="139" t="s">
        <v>195</v>
      </c>
      <c r="E211" s="140" t="s">
        <v>1724</v>
      </c>
      <c r="F211" s="141" t="s">
        <v>1725</v>
      </c>
      <c r="G211" s="142" t="s">
        <v>319</v>
      </c>
      <c r="H211" s="143">
        <v>9</v>
      </c>
      <c r="I211" s="144"/>
      <c r="J211" s="145">
        <f t="shared" si="20"/>
        <v>0</v>
      </c>
      <c r="K211" s="146"/>
      <c r="L211" s="28"/>
      <c r="M211" s="147" t="s">
        <v>1</v>
      </c>
      <c r="N211" s="148" t="s">
        <v>38</v>
      </c>
      <c r="P211" s="149">
        <f t="shared" si="21"/>
        <v>0</v>
      </c>
      <c r="Q211" s="149">
        <v>0.27825</v>
      </c>
      <c r="R211" s="149">
        <f t="shared" si="22"/>
        <v>2.5042499999999999</v>
      </c>
      <c r="S211" s="149">
        <v>0</v>
      </c>
      <c r="T211" s="150">
        <f t="shared" si="23"/>
        <v>0</v>
      </c>
      <c r="AR211" s="151" t="s">
        <v>109</v>
      </c>
      <c r="AT211" s="151" t="s">
        <v>195</v>
      </c>
      <c r="AU211" s="151" t="s">
        <v>84</v>
      </c>
      <c r="AY211" s="13" t="s">
        <v>193</v>
      </c>
      <c r="BE211" s="152">
        <f t="shared" si="24"/>
        <v>0</v>
      </c>
      <c r="BF211" s="152">
        <f t="shared" si="25"/>
        <v>0</v>
      </c>
      <c r="BG211" s="152">
        <f t="shared" si="26"/>
        <v>0</v>
      </c>
      <c r="BH211" s="152">
        <f t="shared" si="27"/>
        <v>0</v>
      </c>
      <c r="BI211" s="152">
        <f t="shared" si="28"/>
        <v>0</v>
      </c>
      <c r="BJ211" s="13" t="s">
        <v>84</v>
      </c>
      <c r="BK211" s="152">
        <f t="shared" si="29"/>
        <v>0</v>
      </c>
      <c r="BL211" s="13" t="s">
        <v>109</v>
      </c>
      <c r="BM211" s="151" t="s">
        <v>2179</v>
      </c>
    </row>
    <row r="212" spans="2:65" s="1" customFormat="1" ht="24.25" customHeight="1">
      <c r="B212" s="138"/>
      <c r="C212" s="153" t="s">
        <v>580</v>
      </c>
      <c r="D212" s="153" t="s">
        <v>236</v>
      </c>
      <c r="E212" s="154" t="s">
        <v>1727</v>
      </c>
      <c r="F212" s="155" t="s">
        <v>1728</v>
      </c>
      <c r="G212" s="156" t="s">
        <v>319</v>
      </c>
      <c r="H212" s="157">
        <v>9</v>
      </c>
      <c r="I212" s="158"/>
      <c r="J212" s="159">
        <f t="shared" si="20"/>
        <v>0</v>
      </c>
      <c r="K212" s="160"/>
      <c r="L212" s="161"/>
      <c r="M212" s="162" t="s">
        <v>1</v>
      </c>
      <c r="N212" s="163" t="s">
        <v>38</v>
      </c>
      <c r="P212" s="149">
        <f t="shared" si="21"/>
        <v>0</v>
      </c>
      <c r="Q212" s="149">
        <v>3.2000000000000001E-2</v>
      </c>
      <c r="R212" s="149">
        <f t="shared" si="22"/>
        <v>0.28800000000000003</v>
      </c>
      <c r="S212" s="149">
        <v>0</v>
      </c>
      <c r="T212" s="150">
        <f t="shared" si="23"/>
        <v>0</v>
      </c>
      <c r="AR212" s="151" t="s">
        <v>163</v>
      </c>
      <c r="AT212" s="151" t="s">
        <v>236</v>
      </c>
      <c r="AU212" s="151" t="s">
        <v>84</v>
      </c>
      <c r="AY212" s="13" t="s">
        <v>193</v>
      </c>
      <c r="BE212" s="152">
        <f t="shared" si="24"/>
        <v>0</v>
      </c>
      <c r="BF212" s="152">
        <f t="shared" si="25"/>
        <v>0</v>
      </c>
      <c r="BG212" s="152">
        <f t="shared" si="26"/>
        <v>0</v>
      </c>
      <c r="BH212" s="152">
        <f t="shared" si="27"/>
        <v>0</v>
      </c>
      <c r="BI212" s="152">
        <f t="shared" si="28"/>
        <v>0</v>
      </c>
      <c r="BJ212" s="13" t="s">
        <v>84</v>
      </c>
      <c r="BK212" s="152">
        <f t="shared" si="29"/>
        <v>0</v>
      </c>
      <c r="BL212" s="13" t="s">
        <v>109</v>
      </c>
      <c r="BM212" s="151" t="s">
        <v>2180</v>
      </c>
    </row>
    <row r="213" spans="2:65" s="1" customFormat="1" ht="16.5" customHeight="1">
      <c r="B213" s="138"/>
      <c r="C213" s="139" t="s">
        <v>586</v>
      </c>
      <c r="D213" s="139" t="s">
        <v>195</v>
      </c>
      <c r="E213" s="140" t="s">
        <v>2181</v>
      </c>
      <c r="F213" s="141" t="s">
        <v>2182</v>
      </c>
      <c r="G213" s="142" t="s">
        <v>319</v>
      </c>
      <c r="H213" s="143">
        <v>2</v>
      </c>
      <c r="I213" s="144"/>
      <c r="J213" s="145">
        <f t="shared" si="20"/>
        <v>0</v>
      </c>
      <c r="K213" s="146"/>
      <c r="L213" s="28"/>
      <c r="M213" s="147" t="s">
        <v>1</v>
      </c>
      <c r="N213" s="148" t="s">
        <v>38</v>
      </c>
      <c r="P213" s="149">
        <f t="shared" si="21"/>
        <v>0</v>
      </c>
      <c r="Q213" s="149">
        <v>0.27825</v>
      </c>
      <c r="R213" s="149">
        <f t="shared" si="22"/>
        <v>0.55649999999999999</v>
      </c>
      <c r="S213" s="149">
        <v>0</v>
      </c>
      <c r="T213" s="150">
        <f t="shared" si="23"/>
        <v>0</v>
      </c>
      <c r="AR213" s="151" t="s">
        <v>109</v>
      </c>
      <c r="AT213" s="151" t="s">
        <v>195</v>
      </c>
      <c r="AU213" s="151" t="s">
        <v>84</v>
      </c>
      <c r="AY213" s="13" t="s">
        <v>193</v>
      </c>
      <c r="BE213" s="152">
        <f t="shared" si="24"/>
        <v>0</v>
      </c>
      <c r="BF213" s="152">
        <f t="shared" si="25"/>
        <v>0</v>
      </c>
      <c r="BG213" s="152">
        <f t="shared" si="26"/>
        <v>0</v>
      </c>
      <c r="BH213" s="152">
        <f t="shared" si="27"/>
        <v>0</v>
      </c>
      <c r="BI213" s="152">
        <f t="shared" si="28"/>
        <v>0</v>
      </c>
      <c r="BJ213" s="13" t="s">
        <v>84</v>
      </c>
      <c r="BK213" s="152">
        <f t="shared" si="29"/>
        <v>0</v>
      </c>
      <c r="BL213" s="13" t="s">
        <v>109</v>
      </c>
      <c r="BM213" s="151" t="s">
        <v>2183</v>
      </c>
    </row>
    <row r="214" spans="2:65" s="1" customFormat="1" ht="24.25" customHeight="1">
      <c r="B214" s="138"/>
      <c r="C214" s="153" t="s">
        <v>590</v>
      </c>
      <c r="D214" s="153" t="s">
        <v>236</v>
      </c>
      <c r="E214" s="154" t="s">
        <v>2184</v>
      </c>
      <c r="F214" s="155" t="s">
        <v>2185</v>
      </c>
      <c r="G214" s="156" t="s">
        <v>319</v>
      </c>
      <c r="H214" s="157">
        <v>2</v>
      </c>
      <c r="I214" s="158"/>
      <c r="J214" s="159">
        <f t="shared" si="20"/>
        <v>0</v>
      </c>
      <c r="K214" s="160"/>
      <c r="L214" s="161"/>
      <c r="M214" s="162" t="s">
        <v>1</v>
      </c>
      <c r="N214" s="163" t="s">
        <v>38</v>
      </c>
      <c r="P214" s="149">
        <f t="shared" si="21"/>
        <v>0</v>
      </c>
      <c r="Q214" s="149">
        <v>0</v>
      </c>
      <c r="R214" s="149">
        <f t="shared" si="22"/>
        <v>0</v>
      </c>
      <c r="S214" s="149">
        <v>0</v>
      </c>
      <c r="T214" s="150">
        <f t="shared" si="23"/>
        <v>0</v>
      </c>
      <c r="AR214" s="151" t="s">
        <v>163</v>
      </c>
      <c r="AT214" s="151" t="s">
        <v>236</v>
      </c>
      <c r="AU214" s="151" t="s">
        <v>84</v>
      </c>
      <c r="AY214" s="13" t="s">
        <v>193</v>
      </c>
      <c r="BE214" s="152">
        <f t="shared" si="24"/>
        <v>0</v>
      </c>
      <c r="BF214" s="152">
        <f t="shared" si="25"/>
        <v>0</v>
      </c>
      <c r="BG214" s="152">
        <f t="shared" si="26"/>
        <v>0</v>
      </c>
      <c r="BH214" s="152">
        <f t="shared" si="27"/>
        <v>0</v>
      </c>
      <c r="BI214" s="152">
        <f t="shared" si="28"/>
        <v>0</v>
      </c>
      <c r="BJ214" s="13" t="s">
        <v>84</v>
      </c>
      <c r="BK214" s="152">
        <f t="shared" si="29"/>
        <v>0</v>
      </c>
      <c r="BL214" s="13" t="s">
        <v>109</v>
      </c>
      <c r="BM214" s="151" t="s">
        <v>2186</v>
      </c>
    </row>
    <row r="215" spans="2:65" s="1" customFormat="1" ht="33" customHeight="1">
      <c r="B215" s="138"/>
      <c r="C215" s="139" t="s">
        <v>594</v>
      </c>
      <c r="D215" s="139" t="s">
        <v>195</v>
      </c>
      <c r="E215" s="140" t="s">
        <v>2187</v>
      </c>
      <c r="F215" s="141" t="s">
        <v>2188</v>
      </c>
      <c r="G215" s="142" t="s">
        <v>198</v>
      </c>
      <c r="H215" s="143">
        <v>1.8</v>
      </c>
      <c r="I215" s="144"/>
      <c r="J215" s="145">
        <f t="shared" si="20"/>
        <v>0</v>
      </c>
      <c r="K215" s="146"/>
      <c r="L215" s="28"/>
      <c r="M215" s="147" t="s">
        <v>1</v>
      </c>
      <c r="N215" s="148" t="s">
        <v>38</v>
      </c>
      <c r="P215" s="149">
        <f t="shared" si="21"/>
        <v>0</v>
      </c>
      <c r="Q215" s="149">
        <v>2.2404799999999998</v>
      </c>
      <c r="R215" s="149">
        <f t="shared" si="22"/>
        <v>4.032864</v>
      </c>
      <c r="S215" s="149">
        <v>0</v>
      </c>
      <c r="T215" s="150">
        <f t="shared" si="23"/>
        <v>0</v>
      </c>
      <c r="AR215" s="151" t="s">
        <v>109</v>
      </c>
      <c r="AT215" s="151" t="s">
        <v>195</v>
      </c>
      <c r="AU215" s="151" t="s">
        <v>84</v>
      </c>
      <c r="AY215" s="13" t="s">
        <v>193</v>
      </c>
      <c r="BE215" s="152">
        <f t="shared" si="24"/>
        <v>0</v>
      </c>
      <c r="BF215" s="152">
        <f t="shared" si="25"/>
        <v>0</v>
      </c>
      <c r="BG215" s="152">
        <f t="shared" si="26"/>
        <v>0</v>
      </c>
      <c r="BH215" s="152">
        <f t="shared" si="27"/>
        <v>0</v>
      </c>
      <c r="BI215" s="152">
        <f t="shared" si="28"/>
        <v>0</v>
      </c>
      <c r="BJ215" s="13" t="s">
        <v>84</v>
      </c>
      <c r="BK215" s="152">
        <f t="shared" si="29"/>
        <v>0</v>
      </c>
      <c r="BL215" s="13" t="s">
        <v>109</v>
      </c>
      <c r="BM215" s="151" t="s">
        <v>2189</v>
      </c>
    </row>
    <row r="216" spans="2:65" s="1" customFormat="1" ht="24.25" customHeight="1">
      <c r="B216" s="138"/>
      <c r="C216" s="139" t="s">
        <v>598</v>
      </c>
      <c r="D216" s="139" t="s">
        <v>195</v>
      </c>
      <c r="E216" s="140" t="s">
        <v>2190</v>
      </c>
      <c r="F216" s="141" t="s">
        <v>2191</v>
      </c>
      <c r="G216" s="142" t="s">
        <v>234</v>
      </c>
      <c r="H216" s="143">
        <v>22.4</v>
      </c>
      <c r="I216" s="144"/>
      <c r="J216" s="145">
        <f t="shared" si="20"/>
        <v>0</v>
      </c>
      <c r="K216" s="146"/>
      <c r="L216" s="28"/>
      <c r="M216" s="147" t="s">
        <v>1</v>
      </c>
      <c r="N216" s="148" t="s">
        <v>38</v>
      </c>
      <c r="P216" s="149">
        <f t="shared" si="21"/>
        <v>0</v>
      </c>
      <c r="Q216" s="149">
        <v>3.62E-3</v>
      </c>
      <c r="R216" s="149">
        <f t="shared" si="22"/>
        <v>8.1087999999999993E-2</v>
      </c>
      <c r="S216" s="149">
        <v>0</v>
      </c>
      <c r="T216" s="150">
        <f t="shared" si="23"/>
        <v>0</v>
      </c>
      <c r="AR216" s="151" t="s">
        <v>109</v>
      </c>
      <c r="AT216" s="151" t="s">
        <v>195</v>
      </c>
      <c r="AU216" s="151" t="s">
        <v>84</v>
      </c>
      <c r="AY216" s="13" t="s">
        <v>193</v>
      </c>
      <c r="BE216" s="152">
        <f t="shared" si="24"/>
        <v>0</v>
      </c>
      <c r="BF216" s="152">
        <f t="shared" si="25"/>
        <v>0</v>
      </c>
      <c r="BG216" s="152">
        <f t="shared" si="26"/>
        <v>0</v>
      </c>
      <c r="BH216" s="152">
        <f t="shared" si="27"/>
        <v>0</v>
      </c>
      <c r="BI216" s="152">
        <f t="shared" si="28"/>
        <v>0</v>
      </c>
      <c r="BJ216" s="13" t="s">
        <v>84</v>
      </c>
      <c r="BK216" s="152">
        <f t="shared" si="29"/>
        <v>0</v>
      </c>
      <c r="BL216" s="13" t="s">
        <v>109</v>
      </c>
      <c r="BM216" s="151" t="s">
        <v>2192</v>
      </c>
    </row>
    <row r="217" spans="2:65" s="1" customFormat="1" ht="33" customHeight="1">
      <c r="B217" s="138"/>
      <c r="C217" s="139" t="s">
        <v>602</v>
      </c>
      <c r="D217" s="139" t="s">
        <v>195</v>
      </c>
      <c r="E217" s="140" t="s">
        <v>1730</v>
      </c>
      <c r="F217" s="141" t="s">
        <v>1731</v>
      </c>
      <c r="G217" s="142" t="s">
        <v>319</v>
      </c>
      <c r="H217" s="143">
        <v>7</v>
      </c>
      <c r="I217" s="144"/>
      <c r="J217" s="145">
        <f t="shared" si="20"/>
        <v>0</v>
      </c>
      <c r="K217" s="146"/>
      <c r="L217" s="28"/>
      <c r="M217" s="147" t="s">
        <v>1</v>
      </c>
      <c r="N217" s="148" t="s">
        <v>38</v>
      </c>
      <c r="P217" s="149">
        <f t="shared" si="21"/>
        <v>0</v>
      </c>
      <c r="Q217" s="149">
        <v>2.4000000000000001E-4</v>
      </c>
      <c r="R217" s="149">
        <f t="shared" si="22"/>
        <v>1.6800000000000001E-3</v>
      </c>
      <c r="S217" s="149">
        <v>0</v>
      </c>
      <c r="T217" s="150">
        <f t="shared" si="23"/>
        <v>0</v>
      </c>
      <c r="AR217" s="151" t="s">
        <v>109</v>
      </c>
      <c r="AT217" s="151" t="s">
        <v>195</v>
      </c>
      <c r="AU217" s="151" t="s">
        <v>84</v>
      </c>
      <c r="AY217" s="13" t="s">
        <v>193</v>
      </c>
      <c r="BE217" s="152">
        <f t="shared" si="24"/>
        <v>0</v>
      </c>
      <c r="BF217" s="152">
        <f t="shared" si="25"/>
        <v>0</v>
      </c>
      <c r="BG217" s="152">
        <f t="shared" si="26"/>
        <v>0</v>
      </c>
      <c r="BH217" s="152">
        <f t="shared" si="27"/>
        <v>0</v>
      </c>
      <c r="BI217" s="152">
        <f t="shared" si="28"/>
        <v>0</v>
      </c>
      <c r="BJ217" s="13" t="s">
        <v>84</v>
      </c>
      <c r="BK217" s="152">
        <f t="shared" si="29"/>
        <v>0</v>
      </c>
      <c r="BL217" s="13" t="s">
        <v>109</v>
      </c>
      <c r="BM217" s="151" t="s">
        <v>2193</v>
      </c>
    </row>
    <row r="218" spans="2:65" s="1" customFormat="1" ht="37.75" customHeight="1">
      <c r="B218" s="138"/>
      <c r="C218" s="153" t="s">
        <v>606</v>
      </c>
      <c r="D218" s="153" t="s">
        <v>236</v>
      </c>
      <c r="E218" s="154" t="s">
        <v>1733</v>
      </c>
      <c r="F218" s="155" t="s">
        <v>1734</v>
      </c>
      <c r="G218" s="156" t="s">
        <v>319</v>
      </c>
      <c r="H218" s="157">
        <v>7</v>
      </c>
      <c r="I218" s="158"/>
      <c r="J218" s="159">
        <f t="shared" si="20"/>
        <v>0</v>
      </c>
      <c r="K218" s="160"/>
      <c r="L218" s="161"/>
      <c r="M218" s="162" t="s">
        <v>1</v>
      </c>
      <c r="N218" s="163" t="s">
        <v>38</v>
      </c>
      <c r="P218" s="149">
        <f t="shared" si="21"/>
        <v>0</v>
      </c>
      <c r="Q218" s="149">
        <v>7.0000000000000001E-3</v>
      </c>
      <c r="R218" s="149">
        <f t="shared" si="22"/>
        <v>4.9000000000000002E-2</v>
      </c>
      <c r="S218" s="149">
        <v>0</v>
      </c>
      <c r="T218" s="150">
        <f t="shared" si="23"/>
        <v>0</v>
      </c>
      <c r="AR218" s="151" t="s">
        <v>163</v>
      </c>
      <c r="AT218" s="151" t="s">
        <v>236</v>
      </c>
      <c r="AU218" s="151" t="s">
        <v>84</v>
      </c>
      <c r="AY218" s="13" t="s">
        <v>193</v>
      </c>
      <c r="BE218" s="152">
        <f t="shared" si="24"/>
        <v>0</v>
      </c>
      <c r="BF218" s="152">
        <f t="shared" si="25"/>
        <v>0</v>
      </c>
      <c r="BG218" s="152">
        <f t="shared" si="26"/>
        <v>0</v>
      </c>
      <c r="BH218" s="152">
        <f t="shared" si="27"/>
        <v>0</v>
      </c>
      <c r="BI218" s="152">
        <f t="shared" si="28"/>
        <v>0</v>
      </c>
      <c r="BJ218" s="13" t="s">
        <v>84</v>
      </c>
      <c r="BK218" s="152">
        <f t="shared" si="29"/>
        <v>0</v>
      </c>
      <c r="BL218" s="13" t="s">
        <v>109</v>
      </c>
      <c r="BM218" s="151" t="s">
        <v>2194</v>
      </c>
    </row>
    <row r="219" spans="2:65" s="1" customFormat="1" ht="24.25" customHeight="1">
      <c r="B219" s="138"/>
      <c r="C219" s="153" t="s">
        <v>831</v>
      </c>
      <c r="D219" s="153" t="s">
        <v>236</v>
      </c>
      <c r="E219" s="154" t="s">
        <v>1736</v>
      </c>
      <c r="F219" s="155" t="s">
        <v>1737</v>
      </c>
      <c r="G219" s="156" t="s">
        <v>319</v>
      </c>
      <c r="H219" s="157">
        <v>7</v>
      </c>
      <c r="I219" s="158"/>
      <c r="J219" s="159">
        <f t="shared" si="20"/>
        <v>0</v>
      </c>
      <c r="K219" s="160"/>
      <c r="L219" s="161"/>
      <c r="M219" s="162" t="s">
        <v>1</v>
      </c>
      <c r="N219" s="163" t="s">
        <v>38</v>
      </c>
      <c r="P219" s="149">
        <f t="shared" si="21"/>
        <v>0</v>
      </c>
      <c r="Q219" s="149">
        <v>6.3E-3</v>
      </c>
      <c r="R219" s="149">
        <f t="shared" si="22"/>
        <v>4.41E-2</v>
      </c>
      <c r="S219" s="149">
        <v>0</v>
      </c>
      <c r="T219" s="150">
        <f t="shared" si="23"/>
        <v>0</v>
      </c>
      <c r="AR219" s="151" t="s">
        <v>163</v>
      </c>
      <c r="AT219" s="151" t="s">
        <v>236</v>
      </c>
      <c r="AU219" s="151" t="s">
        <v>84</v>
      </c>
      <c r="AY219" s="13" t="s">
        <v>193</v>
      </c>
      <c r="BE219" s="152">
        <f t="shared" si="24"/>
        <v>0</v>
      </c>
      <c r="BF219" s="152">
        <f t="shared" si="25"/>
        <v>0</v>
      </c>
      <c r="BG219" s="152">
        <f t="shared" si="26"/>
        <v>0</v>
      </c>
      <c r="BH219" s="152">
        <f t="shared" si="27"/>
        <v>0</v>
      </c>
      <c r="BI219" s="152">
        <f t="shared" si="28"/>
        <v>0</v>
      </c>
      <c r="BJ219" s="13" t="s">
        <v>84</v>
      </c>
      <c r="BK219" s="152">
        <f t="shared" si="29"/>
        <v>0</v>
      </c>
      <c r="BL219" s="13" t="s">
        <v>109</v>
      </c>
      <c r="BM219" s="151" t="s">
        <v>2195</v>
      </c>
    </row>
    <row r="220" spans="2:65" s="1" customFormat="1" ht="16.5" customHeight="1">
      <c r="B220" s="138"/>
      <c r="C220" s="139" t="s">
        <v>835</v>
      </c>
      <c r="D220" s="139" t="s">
        <v>195</v>
      </c>
      <c r="E220" s="140" t="s">
        <v>1739</v>
      </c>
      <c r="F220" s="141" t="s">
        <v>1740</v>
      </c>
      <c r="G220" s="142" t="s">
        <v>257</v>
      </c>
      <c r="H220" s="143">
        <v>930</v>
      </c>
      <c r="I220" s="144"/>
      <c r="J220" s="145">
        <f t="shared" si="20"/>
        <v>0</v>
      </c>
      <c r="K220" s="146"/>
      <c r="L220" s="28"/>
      <c r="M220" s="147" t="s">
        <v>1</v>
      </c>
      <c r="N220" s="148" t="s">
        <v>38</v>
      </c>
      <c r="P220" s="149">
        <f t="shared" si="21"/>
        <v>0</v>
      </c>
      <c r="Q220" s="149">
        <v>9.0000000000000006E-5</v>
      </c>
      <c r="R220" s="149">
        <f t="shared" si="22"/>
        <v>8.3700000000000011E-2</v>
      </c>
      <c r="S220" s="149">
        <v>0</v>
      </c>
      <c r="T220" s="150">
        <f t="shared" si="23"/>
        <v>0</v>
      </c>
      <c r="AR220" s="151" t="s">
        <v>109</v>
      </c>
      <c r="AT220" s="151" t="s">
        <v>195</v>
      </c>
      <c r="AU220" s="151" t="s">
        <v>84</v>
      </c>
      <c r="AY220" s="13" t="s">
        <v>193</v>
      </c>
      <c r="BE220" s="152">
        <f t="shared" si="24"/>
        <v>0</v>
      </c>
      <c r="BF220" s="152">
        <f t="shared" si="25"/>
        <v>0</v>
      </c>
      <c r="BG220" s="152">
        <f t="shared" si="26"/>
        <v>0</v>
      </c>
      <c r="BH220" s="152">
        <f t="shared" si="27"/>
        <v>0</v>
      </c>
      <c r="BI220" s="152">
        <f t="shared" si="28"/>
        <v>0</v>
      </c>
      <c r="BJ220" s="13" t="s">
        <v>84</v>
      </c>
      <c r="BK220" s="152">
        <f t="shared" si="29"/>
        <v>0</v>
      </c>
      <c r="BL220" s="13" t="s">
        <v>109</v>
      </c>
      <c r="BM220" s="151" t="s">
        <v>2196</v>
      </c>
    </row>
    <row r="221" spans="2:65" s="11" customFormat="1" ht="22.75" customHeight="1">
      <c r="B221" s="126"/>
      <c r="D221" s="127" t="s">
        <v>71</v>
      </c>
      <c r="E221" s="136" t="s">
        <v>221</v>
      </c>
      <c r="F221" s="136" t="s">
        <v>456</v>
      </c>
      <c r="I221" s="129"/>
      <c r="J221" s="137">
        <f>BK221</f>
        <v>0</v>
      </c>
      <c r="L221" s="126"/>
      <c r="M221" s="131"/>
      <c r="P221" s="132">
        <f>SUM(P222:P227)</f>
        <v>0</v>
      </c>
      <c r="R221" s="132">
        <f>SUM(R222:R227)</f>
        <v>2.0999999999999998E-4</v>
      </c>
      <c r="T221" s="133">
        <f>SUM(T222:T227)</f>
        <v>0</v>
      </c>
      <c r="AR221" s="127" t="s">
        <v>76</v>
      </c>
      <c r="AT221" s="134" t="s">
        <v>71</v>
      </c>
      <c r="AU221" s="134" t="s">
        <v>76</v>
      </c>
      <c r="AY221" s="127" t="s">
        <v>193</v>
      </c>
      <c r="BK221" s="135">
        <f>SUM(BK222:BK227)</f>
        <v>0</v>
      </c>
    </row>
    <row r="222" spans="2:65" s="1" customFormat="1" ht="24.25" customHeight="1">
      <c r="B222" s="138"/>
      <c r="C222" s="139" t="s">
        <v>839</v>
      </c>
      <c r="D222" s="139" t="s">
        <v>195</v>
      </c>
      <c r="E222" s="140" t="s">
        <v>2197</v>
      </c>
      <c r="F222" s="141" t="s">
        <v>2198</v>
      </c>
      <c r="G222" s="142" t="s">
        <v>257</v>
      </c>
      <c r="H222" s="143">
        <v>840</v>
      </c>
      <c r="I222" s="144"/>
      <c r="J222" s="145">
        <f t="shared" ref="J222:J227" si="30">ROUND(I222*H222,2)</f>
        <v>0</v>
      </c>
      <c r="K222" s="146"/>
      <c r="L222" s="28"/>
      <c r="M222" s="147" t="s">
        <v>1</v>
      </c>
      <c r="N222" s="148" t="s">
        <v>38</v>
      </c>
      <c r="P222" s="149">
        <f t="shared" ref="P222:P227" si="31">O222*H222</f>
        <v>0</v>
      </c>
      <c r="Q222" s="149">
        <v>2.4999999999999999E-7</v>
      </c>
      <c r="R222" s="149">
        <f t="shared" ref="R222:R227" si="32">Q222*H222</f>
        <v>2.0999999999999998E-4</v>
      </c>
      <c r="S222" s="149">
        <v>0</v>
      </c>
      <c r="T222" s="150">
        <f t="shared" ref="T222:T227" si="33">S222*H222</f>
        <v>0</v>
      </c>
      <c r="AR222" s="151" t="s">
        <v>109</v>
      </c>
      <c r="AT222" s="151" t="s">
        <v>195</v>
      </c>
      <c r="AU222" s="151" t="s">
        <v>84</v>
      </c>
      <c r="AY222" s="13" t="s">
        <v>193</v>
      </c>
      <c r="BE222" s="152">
        <f t="shared" ref="BE222:BE227" si="34">IF(N222="základná",J222,0)</f>
        <v>0</v>
      </c>
      <c r="BF222" s="152">
        <f t="shared" ref="BF222:BF227" si="35">IF(N222="znížená",J222,0)</f>
        <v>0</v>
      </c>
      <c r="BG222" s="152">
        <f t="shared" ref="BG222:BG227" si="36">IF(N222="zákl. prenesená",J222,0)</f>
        <v>0</v>
      </c>
      <c r="BH222" s="152">
        <f t="shared" ref="BH222:BH227" si="37">IF(N222="zníž. prenesená",J222,0)</f>
        <v>0</v>
      </c>
      <c r="BI222" s="152">
        <f t="shared" ref="BI222:BI227" si="38">IF(N222="nulová",J222,0)</f>
        <v>0</v>
      </c>
      <c r="BJ222" s="13" t="s">
        <v>84</v>
      </c>
      <c r="BK222" s="152">
        <f t="shared" ref="BK222:BK227" si="39">ROUND(I222*H222,2)</f>
        <v>0</v>
      </c>
      <c r="BL222" s="13" t="s">
        <v>109</v>
      </c>
      <c r="BM222" s="151" t="s">
        <v>2199</v>
      </c>
    </row>
    <row r="223" spans="2:65" s="1" customFormat="1" ht="24.25" customHeight="1">
      <c r="B223" s="138"/>
      <c r="C223" s="139" t="s">
        <v>843</v>
      </c>
      <c r="D223" s="139" t="s">
        <v>195</v>
      </c>
      <c r="E223" s="140" t="s">
        <v>1742</v>
      </c>
      <c r="F223" s="141" t="s">
        <v>1743</v>
      </c>
      <c r="G223" s="142" t="s">
        <v>296</v>
      </c>
      <c r="H223" s="143">
        <v>529.19000000000005</v>
      </c>
      <c r="I223" s="144"/>
      <c r="J223" s="145">
        <f t="shared" si="30"/>
        <v>0</v>
      </c>
      <c r="K223" s="146"/>
      <c r="L223" s="28"/>
      <c r="M223" s="147" t="s">
        <v>1</v>
      </c>
      <c r="N223" s="148" t="s">
        <v>38</v>
      </c>
      <c r="P223" s="149">
        <f t="shared" si="31"/>
        <v>0</v>
      </c>
      <c r="Q223" s="149">
        <v>0</v>
      </c>
      <c r="R223" s="149">
        <f t="shared" si="32"/>
        <v>0</v>
      </c>
      <c r="S223" s="149">
        <v>0</v>
      </c>
      <c r="T223" s="150">
        <f t="shared" si="33"/>
        <v>0</v>
      </c>
      <c r="AR223" s="151" t="s">
        <v>109</v>
      </c>
      <c r="AT223" s="151" t="s">
        <v>195</v>
      </c>
      <c r="AU223" s="151" t="s">
        <v>84</v>
      </c>
      <c r="AY223" s="13" t="s">
        <v>193</v>
      </c>
      <c r="BE223" s="152">
        <f t="shared" si="34"/>
        <v>0</v>
      </c>
      <c r="BF223" s="152">
        <f t="shared" si="35"/>
        <v>0</v>
      </c>
      <c r="BG223" s="152">
        <f t="shared" si="36"/>
        <v>0</v>
      </c>
      <c r="BH223" s="152">
        <f t="shared" si="37"/>
        <v>0</v>
      </c>
      <c r="BI223" s="152">
        <f t="shared" si="38"/>
        <v>0</v>
      </c>
      <c r="BJ223" s="13" t="s">
        <v>84</v>
      </c>
      <c r="BK223" s="152">
        <f t="shared" si="39"/>
        <v>0</v>
      </c>
      <c r="BL223" s="13" t="s">
        <v>109</v>
      </c>
      <c r="BM223" s="151" t="s">
        <v>2200</v>
      </c>
    </row>
    <row r="224" spans="2:65" s="1" customFormat="1" ht="24.25" customHeight="1">
      <c r="B224" s="138"/>
      <c r="C224" s="139" t="s">
        <v>847</v>
      </c>
      <c r="D224" s="139" t="s">
        <v>195</v>
      </c>
      <c r="E224" s="140" t="s">
        <v>1745</v>
      </c>
      <c r="F224" s="141" t="s">
        <v>1746</v>
      </c>
      <c r="G224" s="142" t="s">
        <v>296</v>
      </c>
      <c r="H224" s="143">
        <v>4762.71</v>
      </c>
      <c r="I224" s="144"/>
      <c r="J224" s="145">
        <f t="shared" si="30"/>
        <v>0</v>
      </c>
      <c r="K224" s="146"/>
      <c r="L224" s="28"/>
      <c r="M224" s="147" t="s">
        <v>1</v>
      </c>
      <c r="N224" s="148" t="s">
        <v>38</v>
      </c>
      <c r="P224" s="149">
        <f t="shared" si="31"/>
        <v>0</v>
      </c>
      <c r="Q224" s="149">
        <v>0</v>
      </c>
      <c r="R224" s="149">
        <f t="shared" si="32"/>
        <v>0</v>
      </c>
      <c r="S224" s="149">
        <v>0</v>
      </c>
      <c r="T224" s="150">
        <f t="shared" si="33"/>
        <v>0</v>
      </c>
      <c r="AR224" s="151" t="s">
        <v>109</v>
      </c>
      <c r="AT224" s="151" t="s">
        <v>195</v>
      </c>
      <c r="AU224" s="151" t="s">
        <v>84</v>
      </c>
      <c r="AY224" s="13" t="s">
        <v>193</v>
      </c>
      <c r="BE224" s="152">
        <f t="shared" si="34"/>
        <v>0</v>
      </c>
      <c r="BF224" s="152">
        <f t="shared" si="35"/>
        <v>0</v>
      </c>
      <c r="BG224" s="152">
        <f t="shared" si="36"/>
        <v>0</v>
      </c>
      <c r="BH224" s="152">
        <f t="shared" si="37"/>
        <v>0</v>
      </c>
      <c r="BI224" s="152">
        <f t="shared" si="38"/>
        <v>0</v>
      </c>
      <c r="BJ224" s="13" t="s">
        <v>84</v>
      </c>
      <c r="BK224" s="152">
        <f t="shared" si="39"/>
        <v>0</v>
      </c>
      <c r="BL224" s="13" t="s">
        <v>109</v>
      </c>
      <c r="BM224" s="151" t="s">
        <v>2201</v>
      </c>
    </row>
    <row r="225" spans="2:65" s="1" customFormat="1" ht="24.25" customHeight="1">
      <c r="B225" s="138"/>
      <c r="C225" s="139" t="s">
        <v>851</v>
      </c>
      <c r="D225" s="139" t="s">
        <v>195</v>
      </c>
      <c r="E225" s="140" t="s">
        <v>1748</v>
      </c>
      <c r="F225" s="141" t="s">
        <v>1749</v>
      </c>
      <c r="G225" s="142" t="s">
        <v>296</v>
      </c>
      <c r="H225" s="143">
        <v>529.19000000000005</v>
      </c>
      <c r="I225" s="144"/>
      <c r="J225" s="145">
        <f t="shared" si="30"/>
        <v>0</v>
      </c>
      <c r="K225" s="146"/>
      <c r="L225" s="28"/>
      <c r="M225" s="147" t="s">
        <v>1</v>
      </c>
      <c r="N225" s="148" t="s">
        <v>38</v>
      </c>
      <c r="P225" s="149">
        <f t="shared" si="31"/>
        <v>0</v>
      </c>
      <c r="Q225" s="149">
        <v>0</v>
      </c>
      <c r="R225" s="149">
        <f t="shared" si="32"/>
        <v>0</v>
      </c>
      <c r="S225" s="149">
        <v>0</v>
      </c>
      <c r="T225" s="150">
        <f t="shared" si="33"/>
        <v>0</v>
      </c>
      <c r="AR225" s="151" t="s">
        <v>109</v>
      </c>
      <c r="AT225" s="151" t="s">
        <v>195</v>
      </c>
      <c r="AU225" s="151" t="s">
        <v>84</v>
      </c>
      <c r="AY225" s="13" t="s">
        <v>193</v>
      </c>
      <c r="BE225" s="152">
        <f t="shared" si="34"/>
        <v>0</v>
      </c>
      <c r="BF225" s="152">
        <f t="shared" si="35"/>
        <v>0</v>
      </c>
      <c r="BG225" s="152">
        <f t="shared" si="36"/>
        <v>0</v>
      </c>
      <c r="BH225" s="152">
        <f t="shared" si="37"/>
        <v>0</v>
      </c>
      <c r="BI225" s="152">
        <f t="shared" si="38"/>
        <v>0</v>
      </c>
      <c r="BJ225" s="13" t="s">
        <v>84</v>
      </c>
      <c r="BK225" s="152">
        <f t="shared" si="39"/>
        <v>0</v>
      </c>
      <c r="BL225" s="13" t="s">
        <v>109</v>
      </c>
      <c r="BM225" s="151" t="s">
        <v>2202</v>
      </c>
    </row>
    <row r="226" spans="2:65" s="1" customFormat="1" ht="24.25" customHeight="1">
      <c r="B226" s="138"/>
      <c r="C226" s="139" t="s">
        <v>855</v>
      </c>
      <c r="D226" s="139" t="s">
        <v>195</v>
      </c>
      <c r="E226" s="140" t="s">
        <v>2203</v>
      </c>
      <c r="F226" s="141" t="s">
        <v>2204</v>
      </c>
      <c r="G226" s="142" t="s">
        <v>296</v>
      </c>
      <c r="H226" s="143">
        <v>529.19000000000005</v>
      </c>
      <c r="I226" s="144"/>
      <c r="J226" s="145">
        <f t="shared" si="30"/>
        <v>0</v>
      </c>
      <c r="K226" s="146"/>
      <c r="L226" s="28"/>
      <c r="M226" s="147" t="s">
        <v>1</v>
      </c>
      <c r="N226" s="148" t="s">
        <v>38</v>
      </c>
      <c r="P226" s="149">
        <f t="shared" si="31"/>
        <v>0</v>
      </c>
      <c r="Q226" s="149">
        <v>0</v>
      </c>
      <c r="R226" s="149">
        <f t="shared" si="32"/>
        <v>0</v>
      </c>
      <c r="S226" s="149">
        <v>0</v>
      </c>
      <c r="T226" s="150">
        <f t="shared" si="33"/>
        <v>0</v>
      </c>
      <c r="AR226" s="151" t="s">
        <v>109</v>
      </c>
      <c r="AT226" s="151" t="s">
        <v>195</v>
      </c>
      <c r="AU226" s="151" t="s">
        <v>84</v>
      </c>
      <c r="AY226" s="13" t="s">
        <v>193</v>
      </c>
      <c r="BE226" s="152">
        <f t="shared" si="34"/>
        <v>0</v>
      </c>
      <c r="BF226" s="152">
        <f t="shared" si="35"/>
        <v>0</v>
      </c>
      <c r="BG226" s="152">
        <f t="shared" si="36"/>
        <v>0</v>
      </c>
      <c r="BH226" s="152">
        <f t="shared" si="37"/>
        <v>0</v>
      </c>
      <c r="BI226" s="152">
        <f t="shared" si="38"/>
        <v>0</v>
      </c>
      <c r="BJ226" s="13" t="s">
        <v>84</v>
      </c>
      <c r="BK226" s="152">
        <f t="shared" si="39"/>
        <v>0</v>
      </c>
      <c r="BL226" s="13" t="s">
        <v>109</v>
      </c>
      <c r="BM226" s="151" t="s">
        <v>2205</v>
      </c>
    </row>
    <row r="227" spans="2:65" s="1" customFormat="1" ht="24.25" customHeight="1">
      <c r="B227" s="138"/>
      <c r="C227" s="139" t="s">
        <v>859</v>
      </c>
      <c r="D227" s="139" t="s">
        <v>195</v>
      </c>
      <c r="E227" s="140" t="s">
        <v>1754</v>
      </c>
      <c r="F227" s="141" t="s">
        <v>1755</v>
      </c>
      <c r="G227" s="142" t="s">
        <v>296</v>
      </c>
      <c r="H227" s="143">
        <v>529.19000000000005</v>
      </c>
      <c r="I227" s="144"/>
      <c r="J227" s="145">
        <f t="shared" si="30"/>
        <v>0</v>
      </c>
      <c r="K227" s="146"/>
      <c r="L227" s="28"/>
      <c r="M227" s="147" t="s">
        <v>1</v>
      </c>
      <c r="N227" s="148" t="s">
        <v>38</v>
      </c>
      <c r="P227" s="149">
        <f t="shared" si="31"/>
        <v>0</v>
      </c>
      <c r="Q227" s="149">
        <v>0</v>
      </c>
      <c r="R227" s="149">
        <f t="shared" si="32"/>
        <v>0</v>
      </c>
      <c r="S227" s="149">
        <v>0</v>
      </c>
      <c r="T227" s="150">
        <f t="shared" si="33"/>
        <v>0</v>
      </c>
      <c r="AR227" s="151" t="s">
        <v>109</v>
      </c>
      <c r="AT227" s="151" t="s">
        <v>195</v>
      </c>
      <c r="AU227" s="151" t="s">
        <v>84</v>
      </c>
      <c r="AY227" s="13" t="s">
        <v>193</v>
      </c>
      <c r="BE227" s="152">
        <f t="shared" si="34"/>
        <v>0</v>
      </c>
      <c r="BF227" s="152">
        <f t="shared" si="35"/>
        <v>0</v>
      </c>
      <c r="BG227" s="152">
        <f t="shared" si="36"/>
        <v>0</v>
      </c>
      <c r="BH227" s="152">
        <f t="shared" si="37"/>
        <v>0</v>
      </c>
      <c r="BI227" s="152">
        <f t="shared" si="38"/>
        <v>0</v>
      </c>
      <c r="BJ227" s="13" t="s">
        <v>84</v>
      </c>
      <c r="BK227" s="152">
        <f t="shared" si="39"/>
        <v>0</v>
      </c>
      <c r="BL227" s="13" t="s">
        <v>109</v>
      </c>
      <c r="BM227" s="151" t="s">
        <v>2206</v>
      </c>
    </row>
    <row r="228" spans="2:65" s="11" customFormat="1" ht="22.75" customHeight="1">
      <c r="B228" s="126"/>
      <c r="D228" s="127" t="s">
        <v>71</v>
      </c>
      <c r="E228" s="136" t="s">
        <v>477</v>
      </c>
      <c r="F228" s="136" t="s">
        <v>478</v>
      </c>
      <c r="I228" s="129"/>
      <c r="J228" s="137">
        <f>BK228</f>
        <v>0</v>
      </c>
      <c r="L228" s="126"/>
      <c r="M228" s="131"/>
      <c r="P228" s="132">
        <f>P229</f>
        <v>0</v>
      </c>
      <c r="R228" s="132">
        <f>R229</f>
        <v>0</v>
      </c>
      <c r="T228" s="133">
        <f>T229</f>
        <v>0</v>
      </c>
      <c r="AR228" s="127" t="s">
        <v>76</v>
      </c>
      <c r="AT228" s="134" t="s">
        <v>71</v>
      </c>
      <c r="AU228" s="134" t="s">
        <v>76</v>
      </c>
      <c r="AY228" s="127" t="s">
        <v>193</v>
      </c>
      <c r="BK228" s="135">
        <f>BK229</f>
        <v>0</v>
      </c>
    </row>
    <row r="229" spans="2:65" s="1" customFormat="1" ht="33" customHeight="1">
      <c r="B229" s="138"/>
      <c r="C229" s="139" t="s">
        <v>863</v>
      </c>
      <c r="D229" s="139" t="s">
        <v>195</v>
      </c>
      <c r="E229" s="140" t="s">
        <v>1757</v>
      </c>
      <c r="F229" s="141" t="s">
        <v>1758</v>
      </c>
      <c r="G229" s="142" t="s">
        <v>296</v>
      </c>
      <c r="H229" s="143">
        <v>1554.836</v>
      </c>
      <c r="I229" s="144"/>
      <c r="J229" s="145">
        <f>ROUND(I229*H229,2)</f>
        <v>0</v>
      </c>
      <c r="K229" s="146"/>
      <c r="L229" s="28"/>
      <c r="M229" s="147" t="s">
        <v>1</v>
      </c>
      <c r="N229" s="148" t="s">
        <v>38</v>
      </c>
      <c r="P229" s="149">
        <f>O229*H229</f>
        <v>0</v>
      </c>
      <c r="Q229" s="149">
        <v>0</v>
      </c>
      <c r="R229" s="149">
        <f>Q229*H229</f>
        <v>0</v>
      </c>
      <c r="S229" s="149">
        <v>0</v>
      </c>
      <c r="T229" s="150">
        <f>S229*H229</f>
        <v>0</v>
      </c>
      <c r="AR229" s="151" t="s">
        <v>109</v>
      </c>
      <c r="AT229" s="151" t="s">
        <v>195</v>
      </c>
      <c r="AU229" s="151" t="s">
        <v>84</v>
      </c>
      <c r="AY229" s="13" t="s">
        <v>193</v>
      </c>
      <c r="BE229" s="152">
        <f>IF(N229="základná",J229,0)</f>
        <v>0</v>
      </c>
      <c r="BF229" s="152">
        <f>IF(N229="znížená",J229,0)</f>
        <v>0</v>
      </c>
      <c r="BG229" s="152">
        <f>IF(N229="zákl. prenesená",J229,0)</f>
        <v>0</v>
      </c>
      <c r="BH229" s="152">
        <f>IF(N229="zníž. prenesená",J229,0)</f>
        <v>0</v>
      </c>
      <c r="BI229" s="152">
        <f>IF(N229="nulová",J229,0)</f>
        <v>0</v>
      </c>
      <c r="BJ229" s="13" t="s">
        <v>84</v>
      </c>
      <c r="BK229" s="152">
        <f>ROUND(I229*H229,2)</f>
        <v>0</v>
      </c>
      <c r="BL229" s="13" t="s">
        <v>109</v>
      </c>
      <c r="BM229" s="151" t="s">
        <v>2207</v>
      </c>
    </row>
    <row r="230" spans="2:65" s="11" customFormat="1" ht="26" customHeight="1">
      <c r="B230" s="126"/>
      <c r="D230" s="127" t="s">
        <v>71</v>
      </c>
      <c r="E230" s="128" t="s">
        <v>236</v>
      </c>
      <c r="F230" s="128" t="s">
        <v>1098</v>
      </c>
      <c r="I230" s="129"/>
      <c r="J230" s="130">
        <f>BK230</f>
        <v>0</v>
      </c>
      <c r="L230" s="126"/>
      <c r="M230" s="131"/>
      <c r="P230" s="132">
        <f>P231+P233</f>
        <v>0</v>
      </c>
      <c r="R230" s="132">
        <f>R231+R233</f>
        <v>0.44990499999999989</v>
      </c>
      <c r="T230" s="133">
        <f>T231+T233</f>
        <v>0</v>
      </c>
      <c r="AR230" s="127" t="s">
        <v>106</v>
      </c>
      <c r="AT230" s="134" t="s">
        <v>71</v>
      </c>
      <c r="AU230" s="134" t="s">
        <v>72</v>
      </c>
      <c r="AY230" s="127" t="s">
        <v>193</v>
      </c>
      <c r="BK230" s="135">
        <f>BK231+BK233</f>
        <v>0</v>
      </c>
    </row>
    <row r="231" spans="2:65" s="11" customFormat="1" ht="22.75" customHeight="1">
      <c r="B231" s="126"/>
      <c r="D231" s="127" t="s">
        <v>71</v>
      </c>
      <c r="E231" s="136" t="s">
        <v>1170</v>
      </c>
      <c r="F231" s="136" t="s">
        <v>1171</v>
      </c>
      <c r="I231" s="129"/>
      <c r="J231" s="137">
        <f>BK231</f>
        <v>0</v>
      </c>
      <c r="L231" s="126"/>
      <c r="M231" s="131"/>
      <c r="P231" s="132">
        <f>P232</f>
        <v>0</v>
      </c>
      <c r="R231" s="132">
        <f>R232</f>
        <v>0</v>
      </c>
      <c r="T231" s="133">
        <f>T232</f>
        <v>0</v>
      </c>
      <c r="AR231" s="127" t="s">
        <v>106</v>
      </c>
      <c r="AT231" s="134" t="s">
        <v>71</v>
      </c>
      <c r="AU231" s="134" t="s">
        <v>76</v>
      </c>
      <c r="AY231" s="127" t="s">
        <v>193</v>
      </c>
      <c r="BK231" s="135">
        <f>BK232</f>
        <v>0</v>
      </c>
    </row>
    <row r="232" spans="2:65" s="1" customFormat="1" ht="16.5" customHeight="1">
      <c r="B232" s="138"/>
      <c r="C232" s="139" t="s">
        <v>867</v>
      </c>
      <c r="D232" s="139" t="s">
        <v>195</v>
      </c>
      <c r="E232" s="140" t="s">
        <v>1802</v>
      </c>
      <c r="F232" s="141" t="s">
        <v>1803</v>
      </c>
      <c r="G232" s="142" t="s">
        <v>319</v>
      </c>
      <c r="H232" s="143">
        <v>20</v>
      </c>
      <c r="I232" s="144"/>
      <c r="J232" s="145">
        <f>ROUND(I232*H232,2)</f>
        <v>0</v>
      </c>
      <c r="K232" s="146"/>
      <c r="L232" s="28"/>
      <c r="M232" s="147" t="s">
        <v>1</v>
      </c>
      <c r="N232" s="148" t="s">
        <v>38</v>
      </c>
      <c r="P232" s="149">
        <f>O232*H232</f>
        <v>0</v>
      </c>
      <c r="Q232" s="149">
        <v>0</v>
      </c>
      <c r="R232" s="149">
        <f>Q232*H232</f>
        <v>0</v>
      </c>
      <c r="S232" s="149">
        <v>0</v>
      </c>
      <c r="T232" s="150">
        <f>S232*H232</f>
        <v>0</v>
      </c>
      <c r="AR232" s="151" t="s">
        <v>519</v>
      </c>
      <c r="AT232" s="151" t="s">
        <v>195</v>
      </c>
      <c r="AU232" s="151" t="s">
        <v>84</v>
      </c>
      <c r="AY232" s="13" t="s">
        <v>193</v>
      </c>
      <c r="BE232" s="152">
        <f>IF(N232="základná",J232,0)</f>
        <v>0</v>
      </c>
      <c r="BF232" s="152">
        <f>IF(N232="znížená",J232,0)</f>
        <v>0</v>
      </c>
      <c r="BG232" s="152">
        <f>IF(N232="zákl. prenesená",J232,0)</f>
        <v>0</v>
      </c>
      <c r="BH232" s="152">
        <f>IF(N232="zníž. prenesená",J232,0)</f>
        <v>0</v>
      </c>
      <c r="BI232" s="152">
        <f>IF(N232="nulová",J232,0)</f>
        <v>0</v>
      </c>
      <c r="BJ232" s="13" t="s">
        <v>84</v>
      </c>
      <c r="BK232" s="152">
        <f>ROUND(I232*H232,2)</f>
        <v>0</v>
      </c>
      <c r="BL232" s="13" t="s">
        <v>519</v>
      </c>
      <c r="BM232" s="151" t="s">
        <v>2208</v>
      </c>
    </row>
    <row r="233" spans="2:65" s="11" customFormat="1" ht="22.75" customHeight="1">
      <c r="B233" s="126"/>
      <c r="D233" s="127" t="s">
        <v>71</v>
      </c>
      <c r="E233" s="136" t="s">
        <v>1099</v>
      </c>
      <c r="F233" s="136" t="s">
        <v>1100</v>
      </c>
      <c r="I233" s="129"/>
      <c r="J233" s="137">
        <f>BK233</f>
        <v>0</v>
      </c>
      <c r="L233" s="126"/>
      <c r="M233" s="131"/>
      <c r="P233" s="132">
        <f>SUM(P234:P272)</f>
        <v>0</v>
      </c>
      <c r="R233" s="132">
        <f>SUM(R234:R272)</f>
        <v>0.44990499999999989</v>
      </c>
      <c r="T233" s="133">
        <f>SUM(T234:T272)</f>
        <v>0</v>
      </c>
      <c r="AR233" s="127" t="s">
        <v>106</v>
      </c>
      <c r="AT233" s="134" t="s">
        <v>71</v>
      </c>
      <c r="AU233" s="134" t="s">
        <v>76</v>
      </c>
      <c r="AY233" s="127" t="s">
        <v>193</v>
      </c>
      <c r="BK233" s="135">
        <f>SUM(BK234:BK272)</f>
        <v>0</v>
      </c>
    </row>
    <row r="234" spans="2:65" s="1" customFormat="1" ht="24.25" customHeight="1">
      <c r="B234" s="138"/>
      <c r="C234" s="139" t="s">
        <v>871</v>
      </c>
      <c r="D234" s="139" t="s">
        <v>195</v>
      </c>
      <c r="E234" s="140" t="s">
        <v>1805</v>
      </c>
      <c r="F234" s="141" t="s">
        <v>1806</v>
      </c>
      <c r="G234" s="142" t="s">
        <v>257</v>
      </c>
      <c r="H234" s="143">
        <v>12.5</v>
      </c>
      <c r="I234" s="144"/>
      <c r="J234" s="145">
        <f t="shared" ref="J234:J272" si="40">ROUND(I234*H234,2)</f>
        <v>0</v>
      </c>
      <c r="K234" s="146"/>
      <c r="L234" s="28"/>
      <c r="M234" s="147" t="s">
        <v>1</v>
      </c>
      <c r="N234" s="148" t="s">
        <v>38</v>
      </c>
      <c r="P234" s="149">
        <f t="shared" ref="P234:P272" si="41">O234*H234</f>
        <v>0</v>
      </c>
      <c r="Q234" s="149">
        <v>2.537E-2</v>
      </c>
      <c r="R234" s="149">
        <f t="shared" ref="R234:R272" si="42">Q234*H234</f>
        <v>0.31712499999999999</v>
      </c>
      <c r="S234" s="149">
        <v>0</v>
      </c>
      <c r="T234" s="150">
        <f t="shared" ref="T234:T272" si="43">S234*H234</f>
        <v>0</v>
      </c>
      <c r="AR234" s="151" t="s">
        <v>519</v>
      </c>
      <c r="AT234" s="151" t="s">
        <v>195</v>
      </c>
      <c r="AU234" s="151" t="s">
        <v>84</v>
      </c>
      <c r="AY234" s="13" t="s">
        <v>193</v>
      </c>
      <c r="BE234" s="152">
        <f t="shared" ref="BE234:BE272" si="44">IF(N234="základná",J234,0)</f>
        <v>0</v>
      </c>
      <c r="BF234" s="152">
        <f t="shared" ref="BF234:BF272" si="45">IF(N234="znížená",J234,0)</f>
        <v>0</v>
      </c>
      <c r="BG234" s="152">
        <f t="shared" ref="BG234:BG272" si="46">IF(N234="zákl. prenesená",J234,0)</f>
        <v>0</v>
      </c>
      <c r="BH234" s="152">
        <f t="shared" ref="BH234:BH272" si="47">IF(N234="zníž. prenesená",J234,0)</f>
        <v>0</v>
      </c>
      <c r="BI234" s="152">
        <f t="shared" ref="BI234:BI272" si="48">IF(N234="nulová",J234,0)</f>
        <v>0</v>
      </c>
      <c r="BJ234" s="13" t="s">
        <v>84</v>
      </c>
      <c r="BK234" s="152">
        <f t="shared" ref="BK234:BK272" si="49">ROUND(I234*H234,2)</f>
        <v>0</v>
      </c>
      <c r="BL234" s="13" t="s">
        <v>519</v>
      </c>
      <c r="BM234" s="151" t="s">
        <v>2209</v>
      </c>
    </row>
    <row r="235" spans="2:65" s="1" customFormat="1" ht="33" customHeight="1">
      <c r="B235" s="138"/>
      <c r="C235" s="153" t="s">
        <v>875</v>
      </c>
      <c r="D235" s="153" t="s">
        <v>236</v>
      </c>
      <c r="E235" s="154" t="s">
        <v>2210</v>
      </c>
      <c r="F235" s="155" t="s">
        <v>2211</v>
      </c>
      <c r="G235" s="156" t="s">
        <v>319</v>
      </c>
      <c r="H235" s="157">
        <v>9</v>
      </c>
      <c r="I235" s="158"/>
      <c r="J235" s="159">
        <f t="shared" si="40"/>
        <v>0</v>
      </c>
      <c r="K235" s="160"/>
      <c r="L235" s="161"/>
      <c r="M235" s="162" t="s">
        <v>1</v>
      </c>
      <c r="N235" s="163" t="s">
        <v>38</v>
      </c>
      <c r="P235" s="149">
        <f t="shared" si="41"/>
        <v>0</v>
      </c>
      <c r="Q235" s="149">
        <v>1.1E-4</v>
      </c>
      <c r="R235" s="149">
        <f t="shared" si="42"/>
        <v>9.8999999999999999E-4</v>
      </c>
      <c r="S235" s="149">
        <v>0</v>
      </c>
      <c r="T235" s="150">
        <f t="shared" si="43"/>
        <v>0</v>
      </c>
      <c r="AR235" s="151" t="s">
        <v>1231</v>
      </c>
      <c r="AT235" s="151" t="s">
        <v>236</v>
      </c>
      <c r="AU235" s="151" t="s">
        <v>84</v>
      </c>
      <c r="AY235" s="13" t="s">
        <v>193</v>
      </c>
      <c r="BE235" s="152">
        <f t="shared" si="44"/>
        <v>0</v>
      </c>
      <c r="BF235" s="152">
        <f t="shared" si="45"/>
        <v>0</v>
      </c>
      <c r="BG235" s="152">
        <f t="shared" si="46"/>
        <v>0</v>
      </c>
      <c r="BH235" s="152">
        <f t="shared" si="47"/>
        <v>0</v>
      </c>
      <c r="BI235" s="152">
        <f t="shared" si="48"/>
        <v>0</v>
      </c>
      <c r="BJ235" s="13" t="s">
        <v>84</v>
      </c>
      <c r="BK235" s="152">
        <f t="shared" si="49"/>
        <v>0</v>
      </c>
      <c r="BL235" s="13" t="s">
        <v>519</v>
      </c>
      <c r="BM235" s="151" t="s">
        <v>2212</v>
      </c>
    </row>
    <row r="236" spans="2:65" s="1" customFormat="1" ht="16.5" customHeight="1">
      <c r="B236" s="138"/>
      <c r="C236" s="153" t="s">
        <v>879</v>
      </c>
      <c r="D236" s="153" t="s">
        <v>236</v>
      </c>
      <c r="E236" s="154" t="s">
        <v>2213</v>
      </c>
      <c r="F236" s="155" t="s">
        <v>2214</v>
      </c>
      <c r="G236" s="156" t="s">
        <v>319</v>
      </c>
      <c r="H236" s="157">
        <v>2</v>
      </c>
      <c r="I236" s="158"/>
      <c r="J236" s="159">
        <f t="shared" si="40"/>
        <v>0</v>
      </c>
      <c r="K236" s="160"/>
      <c r="L236" s="161"/>
      <c r="M236" s="162" t="s">
        <v>1</v>
      </c>
      <c r="N236" s="163" t="s">
        <v>38</v>
      </c>
      <c r="P236" s="149">
        <f t="shared" si="41"/>
        <v>0</v>
      </c>
      <c r="Q236" s="149">
        <v>1.2999999999999999E-3</v>
      </c>
      <c r="R236" s="149">
        <f t="shared" si="42"/>
        <v>2.5999999999999999E-3</v>
      </c>
      <c r="S236" s="149">
        <v>0</v>
      </c>
      <c r="T236" s="150">
        <f t="shared" si="43"/>
        <v>0</v>
      </c>
      <c r="AR236" s="151" t="s">
        <v>1231</v>
      </c>
      <c r="AT236" s="151" t="s">
        <v>236</v>
      </c>
      <c r="AU236" s="151" t="s">
        <v>84</v>
      </c>
      <c r="AY236" s="13" t="s">
        <v>193</v>
      </c>
      <c r="BE236" s="152">
        <f t="shared" si="44"/>
        <v>0</v>
      </c>
      <c r="BF236" s="152">
        <f t="shared" si="45"/>
        <v>0</v>
      </c>
      <c r="BG236" s="152">
        <f t="shared" si="46"/>
        <v>0</v>
      </c>
      <c r="BH236" s="152">
        <f t="shared" si="47"/>
        <v>0</v>
      </c>
      <c r="BI236" s="152">
        <f t="shared" si="48"/>
        <v>0</v>
      </c>
      <c r="BJ236" s="13" t="s">
        <v>84</v>
      </c>
      <c r="BK236" s="152">
        <f t="shared" si="49"/>
        <v>0</v>
      </c>
      <c r="BL236" s="13" t="s">
        <v>519</v>
      </c>
      <c r="BM236" s="151" t="s">
        <v>2215</v>
      </c>
    </row>
    <row r="237" spans="2:65" s="1" customFormat="1" ht="21.75" customHeight="1">
      <c r="B237" s="138"/>
      <c r="C237" s="139" t="s">
        <v>882</v>
      </c>
      <c r="D237" s="139" t="s">
        <v>195</v>
      </c>
      <c r="E237" s="140" t="s">
        <v>1814</v>
      </c>
      <c r="F237" s="141" t="s">
        <v>1815</v>
      </c>
      <c r="G237" s="142" t="s">
        <v>319</v>
      </c>
      <c r="H237" s="143">
        <v>5</v>
      </c>
      <c r="I237" s="144"/>
      <c r="J237" s="145">
        <f t="shared" si="40"/>
        <v>0</v>
      </c>
      <c r="K237" s="146"/>
      <c r="L237" s="28"/>
      <c r="M237" s="147" t="s">
        <v>1</v>
      </c>
      <c r="N237" s="148" t="s">
        <v>38</v>
      </c>
      <c r="P237" s="149">
        <f t="shared" si="41"/>
        <v>0</v>
      </c>
      <c r="Q237" s="149">
        <v>0</v>
      </c>
      <c r="R237" s="149">
        <f t="shared" si="42"/>
        <v>0</v>
      </c>
      <c r="S237" s="149">
        <v>0</v>
      </c>
      <c r="T237" s="150">
        <f t="shared" si="43"/>
        <v>0</v>
      </c>
      <c r="AR237" s="151" t="s">
        <v>519</v>
      </c>
      <c r="AT237" s="151" t="s">
        <v>195</v>
      </c>
      <c r="AU237" s="151" t="s">
        <v>84</v>
      </c>
      <c r="AY237" s="13" t="s">
        <v>193</v>
      </c>
      <c r="BE237" s="152">
        <f t="shared" si="44"/>
        <v>0</v>
      </c>
      <c r="BF237" s="152">
        <f t="shared" si="45"/>
        <v>0</v>
      </c>
      <c r="BG237" s="152">
        <f t="shared" si="46"/>
        <v>0</v>
      </c>
      <c r="BH237" s="152">
        <f t="shared" si="47"/>
        <v>0</v>
      </c>
      <c r="BI237" s="152">
        <f t="shared" si="48"/>
        <v>0</v>
      </c>
      <c r="BJ237" s="13" t="s">
        <v>84</v>
      </c>
      <c r="BK237" s="152">
        <f t="shared" si="49"/>
        <v>0</v>
      </c>
      <c r="BL237" s="13" t="s">
        <v>519</v>
      </c>
      <c r="BM237" s="151" t="s">
        <v>2216</v>
      </c>
    </row>
    <row r="238" spans="2:65" s="1" customFormat="1" ht="24.25" customHeight="1">
      <c r="B238" s="138"/>
      <c r="C238" s="153" t="s">
        <v>886</v>
      </c>
      <c r="D238" s="153" t="s">
        <v>236</v>
      </c>
      <c r="E238" s="154" t="s">
        <v>1817</v>
      </c>
      <c r="F238" s="155" t="s">
        <v>1818</v>
      </c>
      <c r="G238" s="156" t="s">
        <v>319</v>
      </c>
      <c r="H238" s="157">
        <v>5</v>
      </c>
      <c r="I238" s="158"/>
      <c r="J238" s="159">
        <f t="shared" si="40"/>
        <v>0</v>
      </c>
      <c r="K238" s="160"/>
      <c r="L238" s="161"/>
      <c r="M238" s="162" t="s">
        <v>1</v>
      </c>
      <c r="N238" s="163" t="s">
        <v>38</v>
      </c>
      <c r="P238" s="149">
        <f t="shared" si="41"/>
        <v>0</v>
      </c>
      <c r="Q238" s="149">
        <v>7.1000000000000002E-4</v>
      </c>
      <c r="R238" s="149">
        <f t="shared" si="42"/>
        <v>3.5500000000000002E-3</v>
      </c>
      <c r="S238" s="149">
        <v>0</v>
      </c>
      <c r="T238" s="150">
        <f t="shared" si="43"/>
        <v>0</v>
      </c>
      <c r="AR238" s="151" t="s">
        <v>972</v>
      </c>
      <c r="AT238" s="151" t="s">
        <v>236</v>
      </c>
      <c r="AU238" s="151" t="s">
        <v>84</v>
      </c>
      <c r="AY238" s="13" t="s">
        <v>193</v>
      </c>
      <c r="BE238" s="152">
        <f t="shared" si="44"/>
        <v>0</v>
      </c>
      <c r="BF238" s="152">
        <f t="shared" si="45"/>
        <v>0</v>
      </c>
      <c r="BG238" s="152">
        <f t="shared" si="46"/>
        <v>0</v>
      </c>
      <c r="BH238" s="152">
        <f t="shared" si="47"/>
        <v>0</v>
      </c>
      <c r="BI238" s="152">
        <f t="shared" si="48"/>
        <v>0</v>
      </c>
      <c r="BJ238" s="13" t="s">
        <v>84</v>
      </c>
      <c r="BK238" s="152">
        <f t="shared" si="49"/>
        <v>0</v>
      </c>
      <c r="BL238" s="13" t="s">
        <v>972</v>
      </c>
      <c r="BM238" s="151" t="s">
        <v>2217</v>
      </c>
    </row>
    <row r="239" spans="2:65" s="1" customFormat="1" ht="21.75" customHeight="1">
      <c r="B239" s="138"/>
      <c r="C239" s="139" t="s">
        <v>477</v>
      </c>
      <c r="D239" s="139" t="s">
        <v>195</v>
      </c>
      <c r="E239" s="140" t="s">
        <v>2029</v>
      </c>
      <c r="F239" s="141" t="s">
        <v>2030</v>
      </c>
      <c r="G239" s="142" t="s">
        <v>319</v>
      </c>
      <c r="H239" s="143">
        <v>4</v>
      </c>
      <c r="I239" s="144"/>
      <c r="J239" s="145">
        <f t="shared" si="40"/>
        <v>0</v>
      </c>
      <c r="K239" s="146"/>
      <c r="L239" s="28"/>
      <c r="M239" s="147" t="s">
        <v>1</v>
      </c>
      <c r="N239" s="148" t="s">
        <v>38</v>
      </c>
      <c r="P239" s="149">
        <f t="shared" si="41"/>
        <v>0</v>
      </c>
      <c r="Q239" s="149">
        <v>0</v>
      </c>
      <c r="R239" s="149">
        <f t="shared" si="42"/>
        <v>0</v>
      </c>
      <c r="S239" s="149">
        <v>0</v>
      </c>
      <c r="T239" s="150">
        <f t="shared" si="43"/>
        <v>0</v>
      </c>
      <c r="AR239" s="151" t="s">
        <v>519</v>
      </c>
      <c r="AT239" s="151" t="s">
        <v>195</v>
      </c>
      <c r="AU239" s="151" t="s">
        <v>84</v>
      </c>
      <c r="AY239" s="13" t="s">
        <v>193</v>
      </c>
      <c r="BE239" s="152">
        <f t="shared" si="44"/>
        <v>0</v>
      </c>
      <c r="BF239" s="152">
        <f t="shared" si="45"/>
        <v>0</v>
      </c>
      <c r="BG239" s="152">
        <f t="shared" si="46"/>
        <v>0</v>
      </c>
      <c r="BH239" s="152">
        <f t="shared" si="47"/>
        <v>0</v>
      </c>
      <c r="BI239" s="152">
        <f t="shared" si="48"/>
        <v>0</v>
      </c>
      <c r="BJ239" s="13" t="s">
        <v>84</v>
      </c>
      <c r="BK239" s="152">
        <f t="shared" si="49"/>
        <v>0</v>
      </c>
      <c r="BL239" s="13" t="s">
        <v>519</v>
      </c>
      <c r="BM239" s="151" t="s">
        <v>2218</v>
      </c>
    </row>
    <row r="240" spans="2:65" s="1" customFormat="1" ht="24.25" customHeight="1">
      <c r="B240" s="138"/>
      <c r="C240" s="153" t="s">
        <v>891</v>
      </c>
      <c r="D240" s="153" t="s">
        <v>236</v>
      </c>
      <c r="E240" s="154" t="s">
        <v>2032</v>
      </c>
      <c r="F240" s="155" t="s">
        <v>2033</v>
      </c>
      <c r="G240" s="156" t="s">
        <v>319</v>
      </c>
      <c r="H240" s="157">
        <v>4</v>
      </c>
      <c r="I240" s="158"/>
      <c r="J240" s="159">
        <f t="shared" si="40"/>
        <v>0</v>
      </c>
      <c r="K240" s="160"/>
      <c r="L240" s="161"/>
      <c r="M240" s="162" t="s">
        <v>1</v>
      </c>
      <c r="N240" s="163" t="s">
        <v>38</v>
      </c>
      <c r="P240" s="149">
        <f t="shared" si="41"/>
        <v>0</v>
      </c>
      <c r="Q240" s="149">
        <v>1.7700000000000001E-3</v>
      </c>
      <c r="R240" s="149">
        <f t="shared" si="42"/>
        <v>7.0800000000000004E-3</v>
      </c>
      <c r="S240" s="149">
        <v>0</v>
      </c>
      <c r="T240" s="150">
        <f t="shared" si="43"/>
        <v>0</v>
      </c>
      <c r="AR240" s="151" t="s">
        <v>972</v>
      </c>
      <c r="AT240" s="151" t="s">
        <v>236</v>
      </c>
      <c r="AU240" s="151" t="s">
        <v>84</v>
      </c>
      <c r="AY240" s="13" t="s">
        <v>193</v>
      </c>
      <c r="BE240" s="152">
        <f t="shared" si="44"/>
        <v>0</v>
      </c>
      <c r="BF240" s="152">
        <f t="shared" si="45"/>
        <v>0</v>
      </c>
      <c r="BG240" s="152">
        <f t="shared" si="46"/>
        <v>0</v>
      </c>
      <c r="BH240" s="152">
        <f t="shared" si="47"/>
        <v>0</v>
      </c>
      <c r="BI240" s="152">
        <f t="shared" si="48"/>
        <v>0</v>
      </c>
      <c r="BJ240" s="13" t="s">
        <v>84</v>
      </c>
      <c r="BK240" s="152">
        <f t="shared" si="49"/>
        <v>0</v>
      </c>
      <c r="BL240" s="13" t="s">
        <v>972</v>
      </c>
      <c r="BM240" s="151" t="s">
        <v>2219</v>
      </c>
    </row>
    <row r="241" spans="2:65" s="1" customFormat="1" ht="24.25" customHeight="1">
      <c r="B241" s="138"/>
      <c r="C241" s="139" t="s">
        <v>893</v>
      </c>
      <c r="D241" s="139" t="s">
        <v>195</v>
      </c>
      <c r="E241" s="140" t="s">
        <v>2220</v>
      </c>
      <c r="F241" s="141" t="s">
        <v>2221</v>
      </c>
      <c r="G241" s="142" t="s">
        <v>319</v>
      </c>
      <c r="H241" s="143">
        <v>1</v>
      </c>
      <c r="I241" s="144"/>
      <c r="J241" s="145">
        <f t="shared" si="40"/>
        <v>0</v>
      </c>
      <c r="K241" s="146"/>
      <c r="L241" s="28"/>
      <c r="M241" s="147" t="s">
        <v>1</v>
      </c>
      <c r="N241" s="148" t="s">
        <v>38</v>
      </c>
      <c r="P241" s="149">
        <f t="shared" si="41"/>
        <v>0</v>
      </c>
      <c r="Q241" s="149">
        <v>0</v>
      </c>
      <c r="R241" s="149">
        <f t="shared" si="42"/>
        <v>0</v>
      </c>
      <c r="S241" s="149">
        <v>0</v>
      </c>
      <c r="T241" s="150">
        <f t="shared" si="43"/>
        <v>0</v>
      </c>
      <c r="AR241" s="151" t="s">
        <v>519</v>
      </c>
      <c r="AT241" s="151" t="s">
        <v>195</v>
      </c>
      <c r="AU241" s="151" t="s">
        <v>84</v>
      </c>
      <c r="AY241" s="13" t="s">
        <v>193</v>
      </c>
      <c r="BE241" s="152">
        <f t="shared" si="44"/>
        <v>0</v>
      </c>
      <c r="BF241" s="152">
        <f t="shared" si="45"/>
        <v>0</v>
      </c>
      <c r="BG241" s="152">
        <f t="shared" si="46"/>
        <v>0</v>
      </c>
      <c r="BH241" s="152">
        <f t="shared" si="47"/>
        <v>0</v>
      </c>
      <c r="BI241" s="152">
        <f t="shared" si="48"/>
        <v>0</v>
      </c>
      <c r="BJ241" s="13" t="s">
        <v>84</v>
      </c>
      <c r="BK241" s="152">
        <f t="shared" si="49"/>
        <v>0</v>
      </c>
      <c r="BL241" s="13" t="s">
        <v>519</v>
      </c>
      <c r="BM241" s="151" t="s">
        <v>2222</v>
      </c>
    </row>
    <row r="242" spans="2:65" s="1" customFormat="1" ht="24.25" customHeight="1">
      <c r="B242" s="138"/>
      <c r="C242" s="153" t="s">
        <v>897</v>
      </c>
      <c r="D242" s="153" t="s">
        <v>236</v>
      </c>
      <c r="E242" s="154" t="s">
        <v>2223</v>
      </c>
      <c r="F242" s="155" t="s">
        <v>2224</v>
      </c>
      <c r="G242" s="156" t="s">
        <v>319</v>
      </c>
      <c r="H242" s="157">
        <v>1</v>
      </c>
      <c r="I242" s="158"/>
      <c r="J242" s="159">
        <f t="shared" si="40"/>
        <v>0</v>
      </c>
      <c r="K242" s="160"/>
      <c r="L242" s="161"/>
      <c r="M242" s="162" t="s">
        <v>1</v>
      </c>
      <c r="N242" s="163" t="s">
        <v>38</v>
      </c>
      <c r="P242" s="149">
        <f t="shared" si="41"/>
        <v>0</v>
      </c>
      <c r="Q242" s="149">
        <v>8.9999999999999998E-4</v>
      </c>
      <c r="R242" s="149">
        <f t="shared" si="42"/>
        <v>8.9999999999999998E-4</v>
      </c>
      <c r="S242" s="149">
        <v>0</v>
      </c>
      <c r="T242" s="150">
        <f t="shared" si="43"/>
        <v>0</v>
      </c>
      <c r="AR242" s="151" t="s">
        <v>972</v>
      </c>
      <c r="AT242" s="151" t="s">
        <v>236</v>
      </c>
      <c r="AU242" s="151" t="s">
        <v>84</v>
      </c>
      <c r="AY242" s="13" t="s">
        <v>193</v>
      </c>
      <c r="BE242" s="152">
        <f t="shared" si="44"/>
        <v>0</v>
      </c>
      <c r="BF242" s="152">
        <f t="shared" si="45"/>
        <v>0</v>
      </c>
      <c r="BG242" s="152">
        <f t="shared" si="46"/>
        <v>0</v>
      </c>
      <c r="BH242" s="152">
        <f t="shared" si="47"/>
        <v>0</v>
      </c>
      <c r="BI242" s="152">
        <f t="shared" si="48"/>
        <v>0</v>
      </c>
      <c r="BJ242" s="13" t="s">
        <v>84</v>
      </c>
      <c r="BK242" s="152">
        <f t="shared" si="49"/>
        <v>0</v>
      </c>
      <c r="BL242" s="13" t="s">
        <v>972</v>
      </c>
      <c r="BM242" s="151" t="s">
        <v>2225</v>
      </c>
    </row>
    <row r="243" spans="2:65" s="1" customFormat="1" ht="24.25" customHeight="1">
      <c r="B243" s="138"/>
      <c r="C243" s="139" t="s">
        <v>901</v>
      </c>
      <c r="D243" s="139" t="s">
        <v>195</v>
      </c>
      <c r="E243" s="140" t="s">
        <v>1820</v>
      </c>
      <c r="F243" s="141" t="s">
        <v>1821</v>
      </c>
      <c r="G243" s="142" t="s">
        <v>319</v>
      </c>
      <c r="H243" s="143">
        <v>1</v>
      </c>
      <c r="I243" s="144"/>
      <c r="J243" s="145">
        <f t="shared" si="40"/>
        <v>0</v>
      </c>
      <c r="K243" s="146"/>
      <c r="L243" s="28"/>
      <c r="M243" s="147" t="s">
        <v>1</v>
      </c>
      <c r="N243" s="148" t="s">
        <v>38</v>
      </c>
      <c r="P243" s="149">
        <f t="shared" si="41"/>
        <v>0</v>
      </c>
      <c r="Q243" s="149">
        <v>0</v>
      </c>
      <c r="R243" s="149">
        <f t="shared" si="42"/>
        <v>0</v>
      </c>
      <c r="S243" s="149">
        <v>0</v>
      </c>
      <c r="T243" s="150">
        <f t="shared" si="43"/>
        <v>0</v>
      </c>
      <c r="AR243" s="151" t="s">
        <v>519</v>
      </c>
      <c r="AT243" s="151" t="s">
        <v>195</v>
      </c>
      <c r="AU243" s="151" t="s">
        <v>84</v>
      </c>
      <c r="AY243" s="13" t="s">
        <v>193</v>
      </c>
      <c r="BE243" s="152">
        <f t="shared" si="44"/>
        <v>0</v>
      </c>
      <c r="BF243" s="152">
        <f t="shared" si="45"/>
        <v>0</v>
      </c>
      <c r="BG243" s="152">
        <f t="shared" si="46"/>
        <v>0</v>
      </c>
      <c r="BH243" s="152">
        <f t="shared" si="47"/>
        <v>0</v>
      </c>
      <c r="BI243" s="152">
        <f t="shared" si="48"/>
        <v>0</v>
      </c>
      <c r="BJ243" s="13" t="s">
        <v>84</v>
      </c>
      <c r="BK243" s="152">
        <f t="shared" si="49"/>
        <v>0</v>
      </c>
      <c r="BL243" s="13" t="s">
        <v>519</v>
      </c>
      <c r="BM243" s="151" t="s">
        <v>2226</v>
      </c>
    </row>
    <row r="244" spans="2:65" s="1" customFormat="1" ht="24.25" customHeight="1">
      <c r="B244" s="138"/>
      <c r="C244" s="153" t="s">
        <v>905</v>
      </c>
      <c r="D244" s="153" t="s">
        <v>236</v>
      </c>
      <c r="E244" s="154" t="s">
        <v>1823</v>
      </c>
      <c r="F244" s="155" t="s">
        <v>1824</v>
      </c>
      <c r="G244" s="156" t="s">
        <v>319</v>
      </c>
      <c r="H244" s="157">
        <v>1</v>
      </c>
      <c r="I244" s="158"/>
      <c r="J244" s="159">
        <f t="shared" si="40"/>
        <v>0</v>
      </c>
      <c r="K244" s="160"/>
      <c r="L244" s="161"/>
      <c r="M244" s="162" t="s">
        <v>1</v>
      </c>
      <c r="N244" s="163" t="s">
        <v>38</v>
      </c>
      <c r="P244" s="149">
        <f t="shared" si="41"/>
        <v>0</v>
      </c>
      <c r="Q244" s="149">
        <v>1.99E-3</v>
      </c>
      <c r="R244" s="149">
        <f t="shared" si="42"/>
        <v>1.99E-3</v>
      </c>
      <c r="S244" s="149">
        <v>0</v>
      </c>
      <c r="T244" s="150">
        <f t="shared" si="43"/>
        <v>0</v>
      </c>
      <c r="AR244" s="151" t="s">
        <v>972</v>
      </c>
      <c r="AT244" s="151" t="s">
        <v>236</v>
      </c>
      <c r="AU244" s="151" t="s">
        <v>84</v>
      </c>
      <c r="AY244" s="13" t="s">
        <v>193</v>
      </c>
      <c r="BE244" s="152">
        <f t="shared" si="44"/>
        <v>0</v>
      </c>
      <c r="BF244" s="152">
        <f t="shared" si="45"/>
        <v>0</v>
      </c>
      <c r="BG244" s="152">
        <f t="shared" si="46"/>
        <v>0</v>
      </c>
      <c r="BH244" s="152">
        <f t="shared" si="47"/>
        <v>0</v>
      </c>
      <c r="BI244" s="152">
        <f t="shared" si="48"/>
        <v>0</v>
      </c>
      <c r="BJ244" s="13" t="s">
        <v>84</v>
      </c>
      <c r="BK244" s="152">
        <f t="shared" si="49"/>
        <v>0</v>
      </c>
      <c r="BL244" s="13" t="s">
        <v>972</v>
      </c>
      <c r="BM244" s="151" t="s">
        <v>2227</v>
      </c>
    </row>
    <row r="245" spans="2:65" s="1" customFormat="1" ht="24.25" customHeight="1">
      <c r="B245" s="138"/>
      <c r="C245" s="139" t="s">
        <v>909</v>
      </c>
      <c r="D245" s="139" t="s">
        <v>195</v>
      </c>
      <c r="E245" s="140" t="s">
        <v>1826</v>
      </c>
      <c r="F245" s="141" t="s">
        <v>1827</v>
      </c>
      <c r="G245" s="142" t="s">
        <v>319</v>
      </c>
      <c r="H245" s="143">
        <v>7</v>
      </c>
      <c r="I245" s="144"/>
      <c r="J245" s="145">
        <f t="shared" si="40"/>
        <v>0</v>
      </c>
      <c r="K245" s="146"/>
      <c r="L245" s="28"/>
      <c r="M245" s="147" t="s">
        <v>1</v>
      </c>
      <c r="N245" s="148" t="s">
        <v>38</v>
      </c>
      <c r="P245" s="149">
        <f t="shared" si="41"/>
        <v>0</v>
      </c>
      <c r="Q245" s="149">
        <v>0</v>
      </c>
      <c r="R245" s="149">
        <f t="shared" si="42"/>
        <v>0</v>
      </c>
      <c r="S245" s="149">
        <v>0</v>
      </c>
      <c r="T245" s="150">
        <f t="shared" si="43"/>
        <v>0</v>
      </c>
      <c r="AR245" s="151" t="s">
        <v>519</v>
      </c>
      <c r="AT245" s="151" t="s">
        <v>195</v>
      </c>
      <c r="AU245" s="151" t="s">
        <v>84</v>
      </c>
      <c r="AY245" s="13" t="s">
        <v>193</v>
      </c>
      <c r="BE245" s="152">
        <f t="shared" si="44"/>
        <v>0</v>
      </c>
      <c r="BF245" s="152">
        <f t="shared" si="45"/>
        <v>0</v>
      </c>
      <c r="BG245" s="152">
        <f t="shared" si="46"/>
        <v>0</v>
      </c>
      <c r="BH245" s="152">
        <f t="shared" si="47"/>
        <v>0</v>
      </c>
      <c r="BI245" s="152">
        <f t="shared" si="48"/>
        <v>0</v>
      </c>
      <c r="BJ245" s="13" t="s">
        <v>84</v>
      </c>
      <c r="BK245" s="152">
        <f t="shared" si="49"/>
        <v>0</v>
      </c>
      <c r="BL245" s="13" t="s">
        <v>519</v>
      </c>
      <c r="BM245" s="151" t="s">
        <v>2228</v>
      </c>
    </row>
    <row r="246" spans="2:65" s="1" customFormat="1" ht="24.25" customHeight="1">
      <c r="B246" s="138"/>
      <c r="C246" s="153" t="s">
        <v>912</v>
      </c>
      <c r="D246" s="153" t="s">
        <v>236</v>
      </c>
      <c r="E246" s="154" t="s">
        <v>1830</v>
      </c>
      <c r="F246" s="155" t="s">
        <v>1831</v>
      </c>
      <c r="G246" s="156" t="s">
        <v>319</v>
      </c>
      <c r="H246" s="157">
        <v>7</v>
      </c>
      <c r="I246" s="158"/>
      <c r="J246" s="159">
        <f t="shared" si="40"/>
        <v>0</v>
      </c>
      <c r="K246" s="160"/>
      <c r="L246" s="161"/>
      <c r="M246" s="162" t="s">
        <v>1</v>
      </c>
      <c r="N246" s="163" t="s">
        <v>38</v>
      </c>
      <c r="P246" s="149">
        <f t="shared" si="41"/>
        <v>0</v>
      </c>
      <c r="Q246" s="149">
        <v>9.2000000000000003E-4</v>
      </c>
      <c r="R246" s="149">
        <f t="shared" si="42"/>
        <v>6.4400000000000004E-3</v>
      </c>
      <c r="S246" s="149">
        <v>0</v>
      </c>
      <c r="T246" s="150">
        <f t="shared" si="43"/>
        <v>0</v>
      </c>
      <c r="AR246" s="151" t="s">
        <v>972</v>
      </c>
      <c r="AT246" s="151" t="s">
        <v>236</v>
      </c>
      <c r="AU246" s="151" t="s">
        <v>84</v>
      </c>
      <c r="AY246" s="13" t="s">
        <v>193</v>
      </c>
      <c r="BE246" s="152">
        <f t="shared" si="44"/>
        <v>0</v>
      </c>
      <c r="BF246" s="152">
        <f t="shared" si="45"/>
        <v>0</v>
      </c>
      <c r="BG246" s="152">
        <f t="shared" si="46"/>
        <v>0</v>
      </c>
      <c r="BH246" s="152">
        <f t="shared" si="47"/>
        <v>0</v>
      </c>
      <c r="BI246" s="152">
        <f t="shared" si="48"/>
        <v>0</v>
      </c>
      <c r="BJ246" s="13" t="s">
        <v>84</v>
      </c>
      <c r="BK246" s="152">
        <f t="shared" si="49"/>
        <v>0</v>
      </c>
      <c r="BL246" s="13" t="s">
        <v>972</v>
      </c>
      <c r="BM246" s="151" t="s">
        <v>2229</v>
      </c>
    </row>
    <row r="247" spans="2:65" s="1" customFormat="1" ht="24.25" customHeight="1">
      <c r="B247" s="138"/>
      <c r="C247" s="139" t="s">
        <v>915</v>
      </c>
      <c r="D247" s="139" t="s">
        <v>195</v>
      </c>
      <c r="E247" s="140" t="s">
        <v>1834</v>
      </c>
      <c r="F247" s="141" t="s">
        <v>1835</v>
      </c>
      <c r="G247" s="142" t="s">
        <v>319</v>
      </c>
      <c r="H247" s="143">
        <v>4</v>
      </c>
      <c r="I247" s="144"/>
      <c r="J247" s="145">
        <f t="shared" si="40"/>
        <v>0</v>
      </c>
      <c r="K247" s="146"/>
      <c r="L247" s="28"/>
      <c r="M247" s="147" t="s">
        <v>1</v>
      </c>
      <c r="N247" s="148" t="s">
        <v>38</v>
      </c>
      <c r="P247" s="149">
        <f t="shared" si="41"/>
        <v>0</v>
      </c>
      <c r="Q247" s="149">
        <v>0</v>
      </c>
      <c r="R247" s="149">
        <f t="shared" si="42"/>
        <v>0</v>
      </c>
      <c r="S247" s="149">
        <v>0</v>
      </c>
      <c r="T247" s="150">
        <f t="shared" si="43"/>
        <v>0</v>
      </c>
      <c r="AR247" s="151" t="s">
        <v>519</v>
      </c>
      <c r="AT247" s="151" t="s">
        <v>195</v>
      </c>
      <c r="AU247" s="151" t="s">
        <v>84</v>
      </c>
      <c r="AY247" s="13" t="s">
        <v>193</v>
      </c>
      <c r="BE247" s="152">
        <f t="shared" si="44"/>
        <v>0</v>
      </c>
      <c r="BF247" s="152">
        <f t="shared" si="45"/>
        <v>0</v>
      </c>
      <c r="BG247" s="152">
        <f t="shared" si="46"/>
        <v>0</v>
      </c>
      <c r="BH247" s="152">
        <f t="shared" si="47"/>
        <v>0</v>
      </c>
      <c r="BI247" s="152">
        <f t="shared" si="48"/>
        <v>0</v>
      </c>
      <c r="BJ247" s="13" t="s">
        <v>84</v>
      </c>
      <c r="BK247" s="152">
        <f t="shared" si="49"/>
        <v>0</v>
      </c>
      <c r="BL247" s="13" t="s">
        <v>519</v>
      </c>
      <c r="BM247" s="151" t="s">
        <v>2230</v>
      </c>
    </row>
    <row r="248" spans="2:65" s="1" customFormat="1" ht="24.25" customHeight="1">
      <c r="B248" s="138"/>
      <c r="C248" s="153" t="s">
        <v>917</v>
      </c>
      <c r="D248" s="153" t="s">
        <v>236</v>
      </c>
      <c r="E248" s="154" t="s">
        <v>1838</v>
      </c>
      <c r="F248" s="155" t="s">
        <v>1839</v>
      </c>
      <c r="G248" s="156" t="s">
        <v>319</v>
      </c>
      <c r="H248" s="157">
        <v>4</v>
      </c>
      <c r="I248" s="158"/>
      <c r="J248" s="159">
        <f t="shared" si="40"/>
        <v>0</v>
      </c>
      <c r="K248" s="160"/>
      <c r="L248" s="161"/>
      <c r="M248" s="162" t="s">
        <v>1</v>
      </c>
      <c r="N248" s="163" t="s">
        <v>38</v>
      </c>
      <c r="P248" s="149">
        <f t="shared" si="41"/>
        <v>0</v>
      </c>
      <c r="Q248" s="149">
        <v>1.2600000000000001E-3</v>
      </c>
      <c r="R248" s="149">
        <f t="shared" si="42"/>
        <v>5.0400000000000002E-3</v>
      </c>
      <c r="S248" s="149">
        <v>0</v>
      </c>
      <c r="T248" s="150">
        <f t="shared" si="43"/>
        <v>0</v>
      </c>
      <c r="AR248" s="151" t="s">
        <v>972</v>
      </c>
      <c r="AT248" s="151" t="s">
        <v>236</v>
      </c>
      <c r="AU248" s="151" t="s">
        <v>84</v>
      </c>
      <c r="AY248" s="13" t="s">
        <v>193</v>
      </c>
      <c r="BE248" s="152">
        <f t="shared" si="44"/>
        <v>0</v>
      </c>
      <c r="BF248" s="152">
        <f t="shared" si="45"/>
        <v>0</v>
      </c>
      <c r="BG248" s="152">
        <f t="shared" si="46"/>
        <v>0</v>
      </c>
      <c r="BH248" s="152">
        <f t="shared" si="47"/>
        <v>0</v>
      </c>
      <c r="BI248" s="152">
        <f t="shared" si="48"/>
        <v>0</v>
      </c>
      <c r="BJ248" s="13" t="s">
        <v>84</v>
      </c>
      <c r="BK248" s="152">
        <f t="shared" si="49"/>
        <v>0</v>
      </c>
      <c r="BL248" s="13" t="s">
        <v>972</v>
      </c>
      <c r="BM248" s="151" t="s">
        <v>2231</v>
      </c>
    </row>
    <row r="249" spans="2:65" s="1" customFormat="1" ht="24.25" customHeight="1">
      <c r="B249" s="138"/>
      <c r="C249" s="139" t="s">
        <v>920</v>
      </c>
      <c r="D249" s="139" t="s">
        <v>195</v>
      </c>
      <c r="E249" s="140" t="s">
        <v>2232</v>
      </c>
      <c r="F249" s="141" t="s">
        <v>2233</v>
      </c>
      <c r="G249" s="142" t="s">
        <v>319</v>
      </c>
      <c r="H249" s="143">
        <v>1</v>
      </c>
      <c r="I249" s="144"/>
      <c r="J249" s="145">
        <f t="shared" si="40"/>
        <v>0</v>
      </c>
      <c r="K249" s="146"/>
      <c r="L249" s="28"/>
      <c r="M249" s="147" t="s">
        <v>1</v>
      </c>
      <c r="N249" s="148" t="s">
        <v>38</v>
      </c>
      <c r="P249" s="149">
        <f t="shared" si="41"/>
        <v>0</v>
      </c>
      <c r="Q249" s="149">
        <v>0</v>
      </c>
      <c r="R249" s="149">
        <f t="shared" si="42"/>
        <v>0</v>
      </c>
      <c r="S249" s="149">
        <v>0</v>
      </c>
      <c r="T249" s="150">
        <f t="shared" si="43"/>
        <v>0</v>
      </c>
      <c r="AR249" s="151" t="s">
        <v>519</v>
      </c>
      <c r="AT249" s="151" t="s">
        <v>195</v>
      </c>
      <c r="AU249" s="151" t="s">
        <v>84</v>
      </c>
      <c r="AY249" s="13" t="s">
        <v>193</v>
      </c>
      <c r="BE249" s="152">
        <f t="shared" si="44"/>
        <v>0</v>
      </c>
      <c r="BF249" s="152">
        <f t="shared" si="45"/>
        <v>0</v>
      </c>
      <c r="BG249" s="152">
        <f t="shared" si="46"/>
        <v>0</v>
      </c>
      <c r="BH249" s="152">
        <f t="shared" si="47"/>
        <v>0</v>
      </c>
      <c r="BI249" s="152">
        <f t="shared" si="48"/>
        <v>0</v>
      </c>
      <c r="BJ249" s="13" t="s">
        <v>84</v>
      </c>
      <c r="BK249" s="152">
        <f t="shared" si="49"/>
        <v>0</v>
      </c>
      <c r="BL249" s="13" t="s">
        <v>519</v>
      </c>
      <c r="BM249" s="151" t="s">
        <v>2234</v>
      </c>
    </row>
    <row r="250" spans="2:65" s="1" customFormat="1" ht="24.25" customHeight="1">
      <c r="B250" s="138"/>
      <c r="C250" s="153" t="s">
        <v>924</v>
      </c>
      <c r="D250" s="153" t="s">
        <v>236</v>
      </c>
      <c r="E250" s="154" t="s">
        <v>2235</v>
      </c>
      <c r="F250" s="155" t="s">
        <v>2236</v>
      </c>
      <c r="G250" s="156" t="s">
        <v>319</v>
      </c>
      <c r="H250" s="157">
        <v>1</v>
      </c>
      <c r="I250" s="158"/>
      <c r="J250" s="159">
        <f t="shared" si="40"/>
        <v>0</v>
      </c>
      <c r="K250" s="160"/>
      <c r="L250" s="161"/>
      <c r="M250" s="162" t="s">
        <v>1</v>
      </c>
      <c r="N250" s="163" t="s">
        <v>38</v>
      </c>
      <c r="P250" s="149">
        <f t="shared" si="41"/>
        <v>0</v>
      </c>
      <c r="Q250" s="149">
        <v>3.8700000000000002E-3</v>
      </c>
      <c r="R250" s="149">
        <f t="shared" si="42"/>
        <v>3.8700000000000002E-3</v>
      </c>
      <c r="S250" s="149">
        <v>0</v>
      </c>
      <c r="T250" s="150">
        <f t="shared" si="43"/>
        <v>0</v>
      </c>
      <c r="AR250" s="151" t="s">
        <v>972</v>
      </c>
      <c r="AT250" s="151" t="s">
        <v>236</v>
      </c>
      <c r="AU250" s="151" t="s">
        <v>84</v>
      </c>
      <c r="AY250" s="13" t="s">
        <v>193</v>
      </c>
      <c r="BE250" s="152">
        <f t="shared" si="44"/>
        <v>0</v>
      </c>
      <c r="BF250" s="152">
        <f t="shared" si="45"/>
        <v>0</v>
      </c>
      <c r="BG250" s="152">
        <f t="shared" si="46"/>
        <v>0</v>
      </c>
      <c r="BH250" s="152">
        <f t="shared" si="47"/>
        <v>0</v>
      </c>
      <c r="BI250" s="152">
        <f t="shared" si="48"/>
        <v>0</v>
      </c>
      <c r="BJ250" s="13" t="s">
        <v>84</v>
      </c>
      <c r="BK250" s="152">
        <f t="shared" si="49"/>
        <v>0</v>
      </c>
      <c r="BL250" s="13" t="s">
        <v>972</v>
      </c>
      <c r="BM250" s="151" t="s">
        <v>2237</v>
      </c>
    </row>
    <row r="251" spans="2:65" s="1" customFormat="1" ht="24.25" customHeight="1">
      <c r="B251" s="138"/>
      <c r="C251" s="139" t="s">
        <v>926</v>
      </c>
      <c r="D251" s="139" t="s">
        <v>195</v>
      </c>
      <c r="E251" s="140" t="s">
        <v>2035</v>
      </c>
      <c r="F251" s="141" t="s">
        <v>2036</v>
      </c>
      <c r="G251" s="142" t="s">
        <v>319</v>
      </c>
      <c r="H251" s="143">
        <v>7</v>
      </c>
      <c r="I251" s="144"/>
      <c r="J251" s="145">
        <f t="shared" si="40"/>
        <v>0</v>
      </c>
      <c r="K251" s="146"/>
      <c r="L251" s="28"/>
      <c r="M251" s="147" t="s">
        <v>1</v>
      </c>
      <c r="N251" s="148" t="s">
        <v>38</v>
      </c>
      <c r="P251" s="149">
        <f t="shared" si="41"/>
        <v>0</v>
      </c>
      <c r="Q251" s="149">
        <v>0</v>
      </c>
      <c r="R251" s="149">
        <f t="shared" si="42"/>
        <v>0</v>
      </c>
      <c r="S251" s="149">
        <v>0</v>
      </c>
      <c r="T251" s="150">
        <f t="shared" si="43"/>
        <v>0</v>
      </c>
      <c r="AR251" s="151" t="s">
        <v>519</v>
      </c>
      <c r="AT251" s="151" t="s">
        <v>195</v>
      </c>
      <c r="AU251" s="151" t="s">
        <v>84</v>
      </c>
      <c r="AY251" s="13" t="s">
        <v>193</v>
      </c>
      <c r="BE251" s="152">
        <f t="shared" si="44"/>
        <v>0</v>
      </c>
      <c r="BF251" s="152">
        <f t="shared" si="45"/>
        <v>0</v>
      </c>
      <c r="BG251" s="152">
        <f t="shared" si="46"/>
        <v>0</v>
      </c>
      <c r="BH251" s="152">
        <f t="shared" si="47"/>
        <v>0</v>
      </c>
      <c r="BI251" s="152">
        <f t="shared" si="48"/>
        <v>0</v>
      </c>
      <c r="BJ251" s="13" t="s">
        <v>84</v>
      </c>
      <c r="BK251" s="152">
        <f t="shared" si="49"/>
        <v>0</v>
      </c>
      <c r="BL251" s="13" t="s">
        <v>519</v>
      </c>
      <c r="BM251" s="151" t="s">
        <v>2238</v>
      </c>
    </row>
    <row r="252" spans="2:65" s="1" customFormat="1" ht="24.25" customHeight="1">
      <c r="B252" s="138"/>
      <c r="C252" s="153" t="s">
        <v>931</v>
      </c>
      <c r="D252" s="153" t="s">
        <v>236</v>
      </c>
      <c r="E252" s="154" t="s">
        <v>2038</v>
      </c>
      <c r="F252" s="155" t="s">
        <v>2039</v>
      </c>
      <c r="G252" s="156" t="s">
        <v>319</v>
      </c>
      <c r="H252" s="157">
        <v>7</v>
      </c>
      <c r="I252" s="158"/>
      <c r="J252" s="159">
        <f t="shared" si="40"/>
        <v>0</v>
      </c>
      <c r="K252" s="160"/>
      <c r="L252" s="161"/>
      <c r="M252" s="162" t="s">
        <v>1</v>
      </c>
      <c r="N252" s="163" t="s">
        <v>38</v>
      </c>
      <c r="P252" s="149">
        <f t="shared" si="41"/>
        <v>0</v>
      </c>
      <c r="Q252" s="149">
        <v>2.2599999999999999E-3</v>
      </c>
      <c r="R252" s="149">
        <f t="shared" si="42"/>
        <v>1.5820000000000001E-2</v>
      </c>
      <c r="S252" s="149">
        <v>0</v>
      </c>
      <c r="T252" s="150">
        <f t="shared" si="43"/>
        <v>0</v>
      </c>
      <c r="AR252" s="151" t="s">
        <v>972</v>
      </c>
      <c r="AT252" s="151" t="s">
        <v>236</v>
      </c>
      <c r="AU252" s="151" t="s">
        <v>84</v>
      </c>
      <c r="AY252" s="13" t="s">
        <v>193</v>
      </c>
      <c r="BE252" s="152">
        <f t="shared" si="44"/>
        <v>0</v>
      </c>
      <c r="BF252" s="152">
        <f t="shared" si="45"/>
        <v>0</v>
      </c>
      <c r="BG252" s="152">
        <f t="shared" si="46"/>
        <v>0</v>
      </c>
      <c r="BH252" s="152">
        <f t="shared" si="47"/>
        <v>0</v>
      </c>
      <c r="BI252" s="152">
        <f t="shared" si="48"/>
        <v>0</v>
      </c>
      <c r="BJ252" s="13" t="s">
        <v>84</v>
      </c>
      <c r="BK252" s="152">
        <f t="shared" si="49"/>
        <v>0</v>
      </c>
      <c r="BL252" s="13" t="s">
        <v>972</v>
      </c>
      <c r="BM252" s="151" t="s">
        <v>2239</v>
      </c>
    </row>
    <row r="253" spans="2:65" s="1" customFormat="1" ht="24.25" customHeight="1">
      <c r="B253" s="138"/>
      <c r="C253" s="139" t="s">
        <v>935</v>
      </c>
      <c r="D253" s="139" t="s">
        <v>195</v>
      </c>
      <c r="E253" s="140" t="s">
        <v>1842</v>
      </c>
      <c r="F253" s="141" t="s">
        <v>1843</v>
      </c>
      <c r="G253" s="142" t="s">
        <v>319</v>
      </c>
      <c r="H253" s="143">
        <v>4</v>
      </c>
      <c r="I253" s="144"/>
      <c r="J253" s="145">
        <f t="shared" si="40"/>
        <v>0</v>
      </c>
      <c r="K253" s="146"/>
      <c r="L253" s="28"/>
      <c r="M253" s="147" t="s">
        <v>1</v>
      </c>
      <c r="N253" s="148" t="s">
        <v>38</v>
      </c>
      <c r="P253" s="149">
        <f t="shared" si="41"/>
        <v>0</v>
      </c>
      <c r="Q253" s="149">
        <v>0</v>
      </c>
      <c r="R253" s="149">
        <f t="shared" si="42"/>
        <v>0</v>
      </c>
      <c r="S253" s="149">
        <v>0</v>
      </c>
      <c r="T253" s="150">
        <f t="shared" si="43"/>
        <v>0</v>
      </c>
      <c r="AR253" s="151" t="s">
        <v>519</v>
      </c>
      <c r="AT253" s="151" t="s">
        <v>195</v>
      </c>
      <c r="AU253" s="151" t="s">
        <v>84</v>
      </c>
      <c r="AY253" s="13" t="s">
        <v>193</v>
      </c>
      <c r="BE253" s="152">
        <f t="shared" si="44"/>
        <v>0</v>
      </c>
      <c r="BF253" s="152">
        <f t="shared" si="45"/>
        <v>0</v>
      </c>
      <c r="BG253" s="152">
        <f t="shared" si="46"/>
        <v>0</v>
      </c>
      <c r="BH253" s="152">
        <f t="shared" si="47"/>
        <v>0</v>
      </c>
      <c r="BI253" s="152">
        <f t="shared" si="48"/>
        <v>0</v>
      </c>
      <c r="BJ253" s="13" t="s">
        <v>84</v>
      </c>
      <c r="BK253" s="152">
        <f t="shared" si="49"/>
        <v>0</v>
      </c>
      <c r="BL253" s="13" t="s">
        <v>519</v>
      </c>
      <c r="BM253" s="151" t="s">
        <v>2240</v>
      </c>
    </row>
    <row r="254" spans="2:65" s="1" customFormat="1" ht="24.25" customHeight="1">
      <c r="B254" s="138"/>
      <c r="C254" s="153" t="s">
        <v>939</v>
      </c>
      <c r="D254" s="153" t="s">
        <v>236</v>
      </c>
      <c r="E254" s="154" t="s">
        <v>1846</v>
      </c>
      <c r="F254" s="155" t="s">
        <v>1847</v>
      </c>
      <c r="G254" s="156" t="s">
        <v>319</v>
      </c>
      <c r="H254" s="157">
        <v>4</v>
      </c>
      <c r="I254" s="158"/>
      <c r="J254" s="159">
        <f t="shared" si="40"/>
        <v>0</v>
      </c>
      <c r="K254" s="160"/>
      <c r="L254" s="161"/>
      <c r="M254" s="162" t="s">
        <v>1</v>
      </c>
      <c r="N254" s="163" t="s">
        <v>38</v>
      </c>
      <c r="P254" s="149">
        <f t="shared" si="41"/>
        <v>0</v>
      </c>
      <c r="Q254" s="149">
        <v>1.32E-3</v>
      </c>
      <c r="R254" s="149">
        <f t="shared" si="42"/>
        <v>5.28E-3</v>
      </c>
      <c r="S254" s="149">
        <v>0</v>
      </c>
      <c r="T254" s="150">
        <f t="shared" si="43"/>
        <v>0</v>
      </c>
      <c r="AR254" s="151" t="s">
        <v>972</v>
      </c>
      <c r="AT254" s="151" t="s">
        <v>236</v>
      </c>
      <c r="AU254" s="151" t="s">
        <v>84</v>
      </c>
      <c r="AY254" s="13" t="s">
        <v>193</v>
      </c>
      <c r="BE254" s="152">
        <f t="shared" si="44"/>
        <v>0</v>
      </c>
      <c r="BF254" s="152">
        <f t="shared" si="45"/>
        <v>0</v>
      </c>
      <c r="BG254" s="152">
        <f t="shared" si="46"/>
        <v>0</v>
      </c>
      <c r="BH254" s="152">
        <f t="shared" si="47"/>
        <v>0</v>
      </c>
      <c r="BI254" s="152">
        <f t="shared" si="48"/>
        <v>0</v>
      </c>
      <c r="BJ254" s="13" t="s">
        <v>84</v>
      </c>
      <c r="BK254" s="152">
        <f t="shared" si="49"/>
        <v>0</v>
      </c>
      <c r="BL254" s="13" t="s">
        <v>972</v>
      </c>
      <c r="BM254" s="151" t="s">
        <v>2241</v>
      </c>
    </row>
    <row r="255" spans="2:65" s="1" customFormat="1" ht="24.25" customHeight="1">
      <c r="B255" s="138"/>
      <c r="C255" s="139" t="s">
        <v>945</v>
      </c>
      <c r="D255" s="139" t="s">
        <v>195</v>
      </c>
      <c r="E255" s="140" t="s">
        <v>2041</v>
      </c>
      <c r="F255" s="141" t="s">
        <v>2042</v>
      </c>
      <c r="G255" s="142" t="s">
        <v>319</v>
      </c>
      <c r="H255" s="143">
        <v>4</v>
      </c>
      <c r="I255" s="144"/>
      <c r="J255" s="145">
        <f t="shared" si="40"/>
        <v>0</v>
      </c>
      <c r="K255" s="146"/>
      <c r="L255" s="28"/>
      <c r="M255" s="147" t="s">
        <v>1</v>
      </c>
      <c r="N255" s="148" t="s">
        <v>38</v>
      </c>
      <c r="P255" s="149">
        <f t="shared" si="41"/>
        <v>0</v>
      </c>
      <c r="Q255" s="149">
        <v>0</v>
      </c>
      <c r="R255" s="149">
        <f t="shared" si="42"/>
        <v>0</v>
      </c>
      <c r="S255" s="149">
        <v>0</v>
      </c>
      <c r="T255" s="150">
        <f t="shared" si="43"/>
        <v>0</v>
      </c>
      <c r="AR255" s="151" t="s">
        <v>519</v>
      </c>
      <c r="AT255" s="151" t="s">
        <v>195</v>
      </c>
      <c r="AU255" s="151" t="s">
        <v>84</v>
      </c>
      <c r="AY255" s="13" t="s">
        <v>193</v>
      </c>
      <c r="BE255" s="152">
        <f t="shared" si="44"/>
        <v>0</v>
      </c>
      <c r="BF255" s="152">
        <f t="shared" si="45"/>
        <v>0</v>
      </c>
      <c r="BG255" s="152">
        <f t="shared" si="46"/>
        <v>0</v>
      </c>
      <c r="BH255" s="152">
        <f t="shared" si="47"/>
        <v>0</v>
      </c>
      <c r="BI255" s="152">
        <f t="shared" si="48"/>
        <v>0</v>
      </c>
      <c r="BJ255" s="13" t="s">
        <v>84</v>
      </c>
      <c r="BK255" s="152">
        <f t="shared" si="49"/>
        <v>0</v>
      </c>
      <c r="BL255" s="13" t="s">
        <v>519</v>
      </c>
      <c r="BM255" s="151" t="s">
        <v>2242</v>
      </c>
    </row>
    <row r="256" spans="2:65" s="1" customFormat="1" ht="24.25" customHeight="1">
      <c r="B256" s="138"/>
      <c r="C256" s="153" t="s">
        <v>949</v>
      </c>
      <c r="D256" s="153" t="s">
        <v>236</v>
      </c>
      <c r="E256" s="154" t="s">
        <v>2044</v>
      </c>
      <c r="F256" s="155" t="s">
        <v>2045</v>
      </c>
      <c r="G256" s="156" t="s">
        <v>319</v>
      </c>
      <c r="H256" s="157">
        <v>4</v>
      </c>
      <c r="I256" s="158"/>
      <c r="J256" s="159">
        <f t="shared" si="40"/>
        <v>0</v>
      </c>
      <c r="K256" s="160"/>
      <c r="L256" s="161"/>
      <c r="M256" s="162" t="s">
        <v>1</v>
      </c>
      <c r="N256" s="163" t="s">
        <v>38</v>
      </c>
      <c r="P256" s="149">
        <f t="shared" si="41"/>
        <v>0</v>
      </c>
      <c r="Q256" s="149">
        <v>4.4099999999999999E-3</v>
      </c>
      <c r="R256" s="149">
        <f t="shared" si="42"/>
        <v>1.7639999999999999E-2</v>
      </c>
      <c r="S256" s="149">
        <v>0</v>
      </c>
      <c r="T256" s="150">
        <f t="shared" si="43"/>
        <v>0</v>
      </c>
      <c r="AR256" s="151" t="s">
        <v>972</v>
      </c>
      <c r="AT256" s="151" t="s">
        <v>236</v>
      </c>
      <c r="AU256" s="151" t="s">
        <v>84</v>
      </c>
      <c r="AY256" s="13" t="s">
        <v>193</v>
      </c>
      <c r="BE256" s="152">
        <f t="shared" si="44"/>
        <v>0</v>
      </c>
      <c r="BF256" s="152">
        <f t="shared" si="45"/>
        <v>0</v>
      </c>
      <c r="BG256" s="152">
        <f t="shared" si="46"/>
        <v>0</v>
      </c>
      <c r="BH256" s="152">
        <f t="shared" si="47"/>
        <v>0</v>
      </c>
      <c r="BI256" s="152">
        <f t="shared" si="48"/>
        <v>0</v>
      </c>
      <c r="BJ256" s="13" t="s">
        <v>84</v>
      </c>
      <c r="BK256" s="152">
        <f t="shared" si="49"/>
        <v>0</v>
      </c>
      <c r="BL256" s="13" t="s">
        <v>972</v>
      </c>
      <c r="BM256" s="151" t="s">
        <v>2243</v>
      </c>
    </row>
    <row r="257" spans="2:65" s="1" customFormat="1" ht="16.5" customHeight="1">
      <c r="B257" s="138"/>
      <c r="C257" s="139" t="s">
        <v>953</v>
      </c>
      <c r="D257" s="139" t="s">
        <v>195</v>
      </c>
      <c r="E257" s="140" t="s">
        <v>1850</v>
      </c>
      <c r="F257" s="141" t="s">
        <v>1851</v>
      </c>
      <c r="G257" s="142" t="s">
        <v>319</v>
      </c>
      <c r="H257" s="143">
        <v>3</v>
      </c>
      <c r="I257" s="144"/>
      <c r="J257" s="145">
        <f t="shared" si="40"/>
        <v>0</v>
      </c>
      <c r="K257" s="146"/>
      <c r="L257" s="28"/>
      <c r="M257" s="147" t="s">
        <v>1</v>
      </c>
      <c r="N257" s="148" t="s">
        <v>38</v>
      </c>
      <c r="P257" s="149">
        <f t="shared" si="41"/>
        <v>0</v>
      </c>
      <c r="Q257" s="149">
        <v>0</v>
      </c>
      <c r="R257" s="149">
        <f t="shared" si="42"/>
        <v>0</v>
      </c>
      <c r="S257" s="149">
        <v>0</v>
      </c>
      <c r="T257" s="150">
        <f t="shared" si="43"/>
        <v>0</v>
      </c>
      <c r="AR257" s="151" t="s">
        <v>519</v>
      </c>
      <c r="AT257" s="151" t="s">
        <v>195</v>
      </c>
      <c r="AU257" s="151" t="s">
        <v>84</v>
      </c>
      <c r="AY257" s="13" t="s">
        <v>193</v>
      </c>
      <c r="BE257" s="152">
        <f t="shared" si="44"/>
        <v>0</v>
      </c>
      <c r="BF257" s="152">
        <f t="shared" si="45"/>
        <v>0</v>
      </c>
      <c r="BG257" s="152">
        <f t="shared" si="46"/>
        <v>0</v>
      </c>
      <c r="BH257" s="152">
        <f t="shared" si="47"/>
        <v>0</v>
      </c>
      <c r="BI257" s="152">
        <f t="shared" si="48"/>
        <v>0</v>
      </c>
      <c r="BJ257" s="13" t="s">
        <v>84</v>
      </c>
      <c r="BK257" s="152">
        <f t="shared" si="49"/>
        <v>0</v>
      </c>
      <c r="BL257" s="13" t="s">
        <v>519</v>
      </c>
      <c r="BM257" s="151" t="s">
        <v>2244</v>
      </c>
    </row>
    <row r="258" spans="2:65" s="1" customFormat="1" ht="21.75" customHeight="1">
      <c r="B258" s="138"/>
      <c r="C258" s="153" t="s">
        <v>1829</v>
      </c>
      <c r="D258" s="153" t="s">
        <v>236</v>
      </c>
      <c r="E258" s="154" t="s">
        <v>1854</v>
      </c>
      <c r="F258" s="155" t="s">
        <v>1855</v>
      </c>
      <c r="G258" s="156" t="s">
        <v>319</v>
      </c>
      <c r="H258" s="157">
        <v>3</v>
      </c>
      <c r="I258" s="158"/>
      <c r="J258" s="159">
        <f t="shared" si="40"/>
        <v>0</v>
      </c>
      <c r="K258" s="160"/>
      <c r="L258" s="161"/>
      <c r="M258" s="162" t="s">
        <v>1</v>
      </c>
      <c r="N258" s="163" t="s">
        <v>38</v>
      </c>
      <c r="P258" s="149">
        <f t="shared" si="41"/>
        <v>0</v>
      </c>
      <c r="Q258" s="149">
        <v>2.5799999999999998E-3</v>
      </c>
      <c r="R258" s="149">
        <f t="shared" si="42"/>
        <v>7.7399999999999995E-3</v>
      </c>
      <c r="S258" s="149">
        <v>0</v>
      </c>
      <c r="T258" s="150">
        <f t="shared" si="43"/>
        <v>0</v>
      </c>
      <c r="AR258" s="151" t="s">
        <v>972</v>
      </c>
      <c r="AT258" s="151" t="s">
        <v>236</v>
      </c>
      <c r="AU258" s="151" t="s">
        <v>84</v>
      </c>
      <c r="AY258" s="13" t="s">
        <v>193</v>
      </c>
      <c r="BE258" s="152">
        <f t="shared" si="44"/>
        <v>0</v>
      </c>
      <c r="BF258" s="152">
        <f t="shared" si="45"/>
        <v>0</v>
      </c>
      <c r="BG258" s="152">
        <f t="shared" si="46"/>
        <v>0</v>
      </c>
      <c r="BH258" s="152">
        <f t="shared" si="47"/>
        <v>0</v>
      </c>
      <c r="BI258" s="152">
        <f t="shared" si="48"/>
        <v>0</v>
      </c>
      <c r="BJ258" s="13" t="s">
        <v>84</v>
      </c>
      <c r="BK258" s="152">
        <f t="shared" si="49"/>
        <v>0</v>
      </c>
      <c r="BL258" s="13" t="s">
        <v>972</v>
      </c>
      <c r="BM258" s="151" t="s">
        <v>2245</v>
      </c>
    </row>
    <row r="259" spans="2:65" s="1" customFormat="1" ht="16.5" customHeight="1">
      <c r="B259" s="138"/>
      <c r="C259" s="139" t="s">
        <v>1833</v>
      </c>
      <c r="D259" s="139" t="s">
        <v>195</v>
      </c>
      <c r="E259" s="140" t="s">
        <v>2047</v>
      </c>
      <c r="F259" s="141" t="s">
        <v>2048</v>
      </c>
      <c r="G259" s="142" t="s">
        <v>319</v>
      </c>
      <c r="H259" s="143">
        <v>1</v>
      </c>
      <c r="I259" s="144"/>
      <c r="J259" s="145">
        <f t="shared" si="40"/>
        <v>0</v>
      </c>
      <c r="K259" s="146"/>
      <c r="L259" s="28"/>
      <c r="M259" s="147" t="s">
        <v>1</v>
      </c>
      <c r="N259" s="148" t="s">
        <v>38</v>
      </c>
      <c r="P259" s="149">
        <f t="shared" si="41"/>
        <v>0</v>
      </c>
      <c r="Q259" s="149">
        <v>0</v>
      </c>
      <c r="R259" s="149">
        <f t="shared" si="42"/>
        <v>0</v>
      </c>
      <c r="S259" s="149">
        <v>0</v>
      </c>
      <c r="T259" s="150">
        <f t="shared" si="43"/>
        <v>0</v>
      </c>
      <c r="AR259" s="151" t="s">
        <v>519</v>
      </c>
      <c r="AT259" s="151" t="s">
        <v>195</v>
      </c>
      <c r="AU259" s="151" t="s">
        <v>84</v>
      </c>
      <c r="AY259" s="13" t="s">
        <v>193</v>
      </c>
      <c r="BE259" s="152">
        <f t="shared" si="44"/>
        <v>0</v>
      </c>
      <c r="BF259" s="152">
        <f t="shared" si="45"/>
        <v>0</v>
      </c>
      <c r="BG259" s="152">
        <f t="shared" si="46"/>
        <v>0</v>
      </c>
      <c r="BH259" s="152">
        <f t="shared" si="47"/>
        <v>0</v>
      </c>
      <c r="BI259" s="152">
        <f t="shared" si="48"/>
        <v>0</v>
      </c>
      <c r="BJ259" s="13" t="s">
        <v>84</v>
      </c>
      <c r="BK259" s="152">
        <f t="shared" si="49"/>
        <v>0</v>
      </c>
      <c r="BL259" s="13" t="s">
        <v>519</v>
      </c>
      <c r="BM259" s="151" t="s">
        <v>2246</v>
      </c>
    </row>
    <row r="260" spans="2:65" s="1" customFormat="1" ht="21.75" customHeight="1">
      <c r="B260" s="138"/>
      <c r="C260" s="153" t="s">
        <v>1837</v>
      </c>
      <c r="D260" s="153" t="s">
        <v>236</v>
      </c>
      <c r="E260" s="154" t="s">
        <v>2050</v>
      </c>
      <c r="F260" s="155" t="s">
        <v>2051</v>
      </c>
      <c r="G260" s="156" t="s">
        <v>319</v>
      </c>
      <c r="H260" s="157">
        <v>1</v>
      </c>
      <c r="I260" s="158"/>
      <c r="J260" s="159">
        <f t="shared" si="40"/>
        <v>0</v>
      </c>
      <c r="K260" s="160"/>
      <c r="L260" s="161"/>
      <c r="M260" s="162" t="s">
        <v>1</v>
      </c>
      <c r="N260" s="163" t="s">
        <v>38</v>
      </c>
      <c r="P260" s="149">
        <f t="shared" si="41"/>
        <v>0</v>
      </c>
      <c r="Q260" s="149">
        <v>5.8199999999999997E-3</v>
      </c>
      <c r="R260" s="149">
        <f t="shared" si="42"/>
        <v>5.8199999999999997E-3</v>
      </c>
      <c r="S260" s="149">
        <v>0</v>
      </c>
      <c r="T260" s="150">
        <f t="shared" si="43"/>
        <v>0</v>
      </c>
      <c r="AR260" s="151" t="s">
        <v>972</v>
      </c>
      <c r="AT260" s="151" t="s">
        <v>236</v>
      </c>
      <c r="AU260" s="151" t="s">
        <v>84</v>
      </c>
      <c r="AY260" s="13" t="s">
        <v>193</v>
      </c>
      <c r="BE260" s="152">
        <f t="shared" si="44"/>
        <v>0</v>
      </c>
      <c r="BF260" s="152">
        <f t="shared" si="45"/>
        <v>0</v>
      </c>
      <c r="BG260" s="152">
        <f t="shared" si="46"/>
        <v>0</v>
      </c>
      <c r="BH260" s="152">
        <f t="shared" si="47"/>
        <v>0</v>
      </c>
      <c r="BI260" s="152">
        <f t="shared" si="48"/>
        <v>0</v>
      </c>
      <c r="BJ260" s="13" t="s">
        <v>84</v>
      </c>
      <c r="BK260" s="152">
        <f t="shared" si="49"/>
        <v>0</v>
      </c>
      <c r="BL260" s="13" t="s">
        <v>972</v>
      </c>
      <c r="BM260" s="151" t="s">
        <v>2247</v>
      </c>
    </row>
    <row r="261" spans="2:65" s="1" customFormat="1" ht="24.25" customHeight="1">
      <c r="B261" s="138"/>
      <c r="C261" s="139" t="s">
        <v>1841</v>
      </c>
      <c r="D261" s="139" t="s">
        <v>195</v>
      </c>
      <c r="E261" s="140" t="s">
        <v>1858</v>
      </c>
      <c r="F261" s="141" t="s">
        <v>1859</v>
      </c>
      <c r="G261" s="142" t="s">
        <v>319</v>
      </c>
      <c r="H261" s="143">
        <v>7</v>
      </c>
      <c r="I261" s="144"/>
      <c r="J261" s="145">
        <f t="shared" si="40"/>
        <v>0</v>
      </c>
      <c r="K261" s="146"/>
      <c r="L261" s="28"/>
      <c r="M261" s="147" t="s">
        <v>1</v>
      </c>
      <c r="N261" s="148" t="s">
        <v>38</v>
      </c>
      <c r="P261" s="149">
        <f t="shared" si="41"/>
        <v>0</v>
      </c>
      <c r="Q261" s="149">
        <v>0</v>
      </c>
      <c r="R261" s="149">
        <f t="shared" si="42"/>
        <v>0</v>
      </c>
      <c r="S261" s="149">
        <v>0</v>
      </c>
      <c r="T261" s="150">
        <f t="shared" si="43"/>
        <v>0</v>
      </c>
      <c r="AR261" s="151" t="s">
        <v>519</v>
      </c>
      <c r="AT261" s="151" t="s">
        <v>195</v>
      </c>
      <c r="AU261" s="151" t="s">
        <v>84</v>
      </c>
      <c r="AY261" s="13" t="s">
        <v>193</v>
      </c>
      <c r="BE261" s="152">
        <f t="shared" si="44"/>
        <v>0</v>
      </c>
      <c r="BF261" s="152">
        <f t="shared" si="45"/>
        <v>0</v>
      </c>
      <c r="BG261" s="152">
        <f t="shared" si="46"/>
        <v>0</v>
      </c>
      <c r="BH261" s="152">
        <f t="shared" si="47"/>
        <v>0</v>
      </c>
      <c r="BI261" s="152">
        <f t="shared" si="48"/>
        <v>0</v>
      </c>
      <c r="BJ261" s="13" t="s">
        <v>84</v>
      </c>
      <c r="BK261" s="152">
        <f t="shared" si="49"/>
        <v>0</v>
      </c>
      <c r="BL261" s="13" t="s">
        <v>519</v>
      </c>
      <c r="BM261" s="151" t="s">
        <v>2248</v>
      </c>
    </row>
    <row r="262" spans="2:65" s="1" customFormat="1" ht="24.25" customHeight="1">
      <c r="B262" s="138"/>
      <c r="C262" s="153" t="s">
        <v>1845</v>
      </c>
      <c r="D262" s="153" t="s">
        <v>236</v>
      </c>
      <c r="E262" s="154" t="s">
        <v>1862</v>
      </c>
      <c r="F262" s="155" t="s">
        <v>1863</v>
      </c>
      <c r="G262" s="156" t="s">
        <v>319</v>
      </c>
      <c r="H262" s="157">
        <v>7</v>
      </c>
      <c r="I262" s="158"/>
      <c r="J262" s="159">
        <f t="shared" si="40"/>
        <v>0</v>
      </c>
      <c r="K262" s="160"/>
      <c r="L262" s="161"/>
      <c r="M262" s="162" t="s">
        <v>1</v>
      </c>
      <c r="N262" s="163" t="s">
        <v>38</v>
      </c>
      <c r="P262" s="149">
        <f t="shared" si="41"/>
        <v>0</v>
      </c>
      <c r="Q262" s="149">
        <v>1.2600000000000001E-3</v>
      </c>
      <c r="R262" s="149">
        <f t="shared" si="42"/>
        <v>8.8199999999999997E-3</v>
      </c>
      <c r="S262" s="149">
        <v>0</v>
      </c>
      <c r="T262" s="150">
        <f t="shared" si="43"/>
        <v>0</v>
      </c>
      <c r="AR262" s="151" t="s">
        <v>972</v>
      </c>
      <c r="AT262" s="151" t="s">
        <v>236</v>
      </c>
      <c r="AU262" s="151" t="s">
        <v>84</v>
      </c>
      <c r="AY262" s="13" t="s">
        <v>193</v>
      </c>
      <c r="BE262" s="152">
        <f t="shared" si="44"/>
        <v>0</v>
      </c>
      <c r="BF262" s="152">
        <f t="shared" si="45"/>
        <v>0</v>
      </c>
      <c r="BG262" s="152">
        <f t="shared" si="46"/>
        <v>0</v>
      </c>
      <c r="BH262" s="152">
        <f t="shared" si="47"/>
        <v>0</v>
      </c>
      <c r="BI262" s="152">
        <f t="shared" si="48"/>
        <v>0</v>
      </c>
      <c r="BJ262" s="13" t="s">
        <v>84</v>
      </c>
      <c r="BK262" s="152">
        <f t="shared" si="49"/>
        <v>0</v>
      </c>
      <c r="BL262" s="13" t="s">
        <v>972</v>
      </c>
      <c r="BM262" s="151" t="s">
        <v>2249</v>
      </c>
    </row>
    <row r="263" spans="2:65" s="1" customFormat="1" ht="24.25" customHeight="1">
      <c r="B263" s="138"/>
      <c r="C263" s="139" t="s">
        <v>1849</v>
      </c>
      <c r="D263" s="139" t="s">
        <v>195</v>
      </c>
      <c r="E263" s="140" t="s">
        <v>2250</v>
      </c>
      <c r="F263" s="141" t="s">
        <v>2251</v>
      </c>
      <c r="G263" s="142" t="s">
        <v>319</v>
      </c>
      <c r="H263" s="143">
        <v>2</v>
      </c>
      <c r="I263" s="144"/>
      <c r="J263" s="145">
        <f t="shared" si="40"/>
        <v>0</v>
      </c>
      <c r="K263" s="146"/>
      <c r="L263" s="28"/>
      <c r="M263" s="147" t="s">
        <v>1</v>
      </c>
      <c r="N263" s="148" t="s">
        <v>38</v>
      </c>
      <c r="P263" s="149">
        <f t="shared" si="41"/>
        <v>0</v>
      </c>
      <c r="Q263" s="149">
        <v>0</v>
      </c>
      <c r="R263" s="149">
        <f t="shared" si="42"/>
        <v>0</v>
      </c>
      <c r="S263" s="149">
        <v>0</v>
      </c>
      <c r="T263" s="150">
        <f t="shared" si="43"/>
        <v>0</v>
      </c>
      <c r="AR263" s="151" t="s">
        <v>519</v>
      </c>
      <c r="AT263" s="151" t="s">
        <v>195</v>
      </c>
      <c r="AU263" s="151" t="s">
        <v>84</v>
      </c>
      <c r="AY263" s="13" t="s">
        <v>193</v>
      </c>
      <c r="BE263" s="152">
        <f t="shared" si="44"/>
        <v>0</v>
      </c>
      <c r="BF263" s="152">
        <f t="shared" si="45"/>
        <v>0</v>
      </c>
      <c r="BG263" s="152">
        <f t="shared" si="46"/>
        <v>0</v>
      </c>
      <c r="BH263" s="152">
        <f t="shared" si="47"/>
        <v>0</v>
      </c>
      <c r="BI263" s="152">
        <f t="shared" si="48"/>
        <v>0</v>
      </c>
      <c r="BJ263" s="13" t="s">
        <v>84</v>
      </c>
      <c r="BK263" s="152">
        <f t="shared" si="49"/>
        <v>0</v>
      </c>
      <c r="BL263" s="13" t="s">
        <v>519</v>
      </c>
      <c r="BM263" s="151" t="s">
        <v>2252</v>
      </c>
    </row>
    <row r="264" spans="2:65" s="1" customFormat="1" ht="24.25" customHeight="1">
      <c r="B264" s="138"/>
      <c r="C264" s="153" t="s">
        <v>1853</v>
      </c>
      <c r="D264" s="153" t="s">
        <v>236</v>
      </c>
      <c r="E264" s="154" t="s">
        <v>2253</v>
      </c>
      <c r="F264" s="155" t="s">
        <v>2254</v>
      </c>
      <c r="G264" s="156" t="s">
        <v>319</v>
      </c>
      <c r="H264" s="157">
        <v>2</v>
      </c>
      <c r="I264" s="158"/>
      <c r="J264" s="159">
        <f t="shared" si="40"/>
        <v>0</v>
      </c>
      <c r="K264" s="160"/>
      <c r="L264" s="161"/>
      <c r="M264" s="162" t="s">
        <v>1</v>
      </c>
      <c r="N264" s="163" t="s">
        <v>38</v>
      </c>
      <c r="P264" s="149">
        <f t="shared" si="41"/>
        <v>0</v>
      </c>
      <c r="Q264" s="149">
        <v>2.7399999999999998E-3</v>
      </c>
      <c r="R264" s="149">
        <f t="shared" si="42"/>
        <v>5.4799999999999996E-3</v>
      </c>
      <c r="S264" s="149">
        <v>0</v>
      </c>
      <c r="T264" s="150">
        <f t="shared" si="43"/>
        <v>0</v>
      </c>
      <c r="AR264" s="151" t="s">
        <v>972</v>
      </c>
      <c r="AT264" s="151" t="s">
        <v>236</v>
      </c>
      <c r="AU264" s="151" t="s">
        <v>84</v>
      </c>
      <c r="AY264" s="13" t="s">
        <v>193</v>
      </c>
      <c r="BE264" s="152">
        <f t="shared" si="44"/>
        <v>0</v>
      </c>
      <c r="BF264" s="152">
        <f t="shared" si="45"/>
        <v>0</v>
      </c>
      <c r="BG264" s="152">
        <f t="shared" si="46"/>
        <v>0</v>
      </c>
      <c r="BH264" s="152">
        <f t="shared" si="47"/>
        <v>0</v>
      </c>
      <c r="BI264" s="152">
        <f t="shared" si="48"/>
        <v>0</v>
      </c>
      <c r="BJ264" s="13" t="s">
        <v>84</v>
      </c>
      <c r="BK264" s="152">
        <f t="shared" si="49"/>
        <v>0</v>
      </c>
      <c r="BL264" s="13" t="s">
        <v>972</v>
      </c>
      <c r="BM264" s="151" t="s">
        <v>2255</v>
      </c>
    </row>
    <row r="265" spans="2:65" s="1" customFormat="1" ht="24.25" customHeight="1">
      <c r="B265" s="138"/>
      <c r="C265" s="139" t="s">
        <v>1857</v>
      </c>
      <c r="D265" s="139" t="s">
        <v>195</v>
      </c>
      <c r="E265" s="140" t="s">
        <v>2256</v>
      </c>
      <c r="F265" s="141" t="s">
        <v>2257</v>
      </c>
      <c r="G265" s="142" t="s">
        <v>319</v>
      </c>
      <c r="H265" s="143">
        <v>1</v>
      </c>
      <c r="I265" s="144"/>
      <c r="J265" s="145">
        <f t="shared" si="40"/>
        <v>0</v>
      </c>
      <c r="K265" s="146"/>
      <c r="L265" s="28"/>
      <c r="M265" s="147" t="s">
        <v>1</v>
      </c>
      <c r="N265" s="148" t="s">
        <v>38</v>
      </c>
      <c r="P265" s="149">
        <f t="shared" si="41"/>
        <v>0</v>
      </c>
      <c r="Q265" s="149">
        <v>0</v>
      </c>
      <c r="R265" s="149">
        <f t="shared" si="42"/>
        <v>0</v>
      </c>
      <c r="S265" s="149">
        <v>0</v>
      </c>
      <c r="T265" s="150">
        <f t="shared" si="43"/>
        <v>0</v>
      </c>
      <c r="AR265" s="151" t="s">
        <v>519</v>
      </c>
      <c r="AT265" s="151" t="s">
        <v>195</v>
      </c>
      <c r="AU265" s="151" t="s">
        <v>84</v>
      </c>
      <c r="AY265" s="13" t="s">
        <v>193</v>
      </c>
      <c r="BE265" s="152">
        <f t="shared" si="44"/>
        <v>0</v>
      </c>
      <c r="BF265" s="152">
        <f t="shared" si="45"/>
        <v>0</v>
      </c>
      <c r="BG265" s="152">
        <f t="shared" si="46"/>
        <v>0</v>
      </c>
      <c r="BH265" s="152">
        <f t="shared" si="47"/>
        <v>0</v>
      </c>
      <c r="BI265" s="152">
        <f t="shared" si="48"/>
        <v>0</v>
      </c>
      <c r="BJ265" s="13" t="s">
        <v>84</v>
      </c>
      <c r="BK265" s="152">
        <f t="shared" si="49"/>
        <v>0</v>
      </c>
      <c r="BL265" s="13" t="s">
        <v>519</v>
      </c>
      <c r="BM265" s="151" t="s">
        <v>2258</v>
      </c>
    </row>
    <row r="266" spans="2:65" s="1" customFormat="1" ht="24.25" customHeight="1">
      <c r="B266" s="138"/>
      <c r="C266" s="153" t="s">
        <v>1861</v>
      </c>
      <c r="D266" s="153" t="s">
        <v>236</v>
      </c>
      <c r="E266" s="154" t="s">
        <v>2259</v>
      </c>
      <c r="F266" s="155" t="s">
        <v>2260</v>
      </c>
      <c r="G266" s="156" t="s">
        <v>319</v>
      </c>
      <c r="H266" s="157">
        <v>1</v>
      </c>
      <c r="I266" s="158"/>
      <c r="J266" s="159">
        <f t="shared" si="40"/>
        <v>0</v>
      </c>
      <c r="K266" s="160"/>
      <c r="L266" s="161"/>
      <c r="M266" s="162" t="s">
        <v>1</v>
      </c>
      <c r="N266" s="163" t="s">
        <v>38</v>
      </c>
      <c r="P266" s="149">
        <f t="shared" si="41"/>
        <v>0</v>
      </c>
      <c r="Q266" s="149">
        <v>2.5400000000000002E-3</v>
      </c>
      <c r="R266" s="149">
        <f t="shared" si="42"/>
        <v>2.5400000000000002E-3</v>
      </c>
      <c r="S266" s="149">
        <v>0</v>
      </c>
      <c r="T266" s="150">
        <f t="shared" si="43"/>
        <v>0</v>
      </c>
      <c r="AR266" s="151" t="s">
        <v>972</v>
      </c>
      <c r="AT266" s="151" t="s">
        <v>236</v>
      </c>
      <c r="AU266" s="151" t="s">
        <v>84</v>
      </c>
      <c r="AY266" s="13" t="s">
        <v>193</v>
      </c>
      <c r="BE266" s="152">
        <f t="shared" si="44"/>
        <v>0</v>
      </c>
      <c r="BF266" s="152">
        <f t="shared" si="45"/>
        <v>0</v>
      </c>
      <c r="BG266" s="152">
        <f t="shared" si="46"/>
        <v>0</v>
      </c>
      <c r="BH266" s="152">
        <f t="shared" si="47"/>
        <v>0</v>
      </c>
      <c r="BI266" s="152">
        <f t="shared" si="48"/>
        <v>0</v>
      </c>
      <c r="BJ266" s="13" t="s">
        <v>84</v>
      </c>
      <c r="BK266" s="152">
        <f t="shared" si="49"/>
        <v>0</v>
      </c>
      <c r="BL266" s="13" t="s">
        <v>972</v>
      </c>
      <c r="BM266" s="151" t="s">
        <v>2261</v>
      </c>
    </row>
    <row r="267" spans="2:65" s="1" customFormat="1" ht="24.25" customHeight="1">
      <c r="B267" s="138"/>
      <c r="C267" s="139" t="s">
        <v>1865</v>
      </c>
      <c r="D267" s="139" t="s">
        <v>195</v>
      </c>
      <c r="E267" s="140" t="s">
        <v>1866</v>
      </c>
      <c r="F267" s="141" t="s">
        <v>1867</v>
      </c>
      <c r="G267" s="142" t="s">
        <v>319</v>
      </c>
      <c r="H267" s="143">
        <v>2</v>
      </c>
      <c r="I267" s="144"/>
      <c r="J267" s="145">
        <f t="shared" si="40"/>
        <v>0</v>
      </c>
      <c r="K267" s="146"/>
      <c r="L267" s="28"/>
      <c r="M267" s="147" t="s">
        <v>1</v>
      </c>
      <c r="N267" s="148" t="s">
        <v>38</v>
      </c>
      <c r="P267" s="149">
        <f t="shared" si="41"/>
        <v>0</v>
      </c>
      <c r="Q267" s="149">
        <v>0</v>
      </c>
      <c r="R267" s="149">
        <f t="shared" si="42"/>
        <v>0</v>
      </c>
      <c r="S267" s="149">
        <v>0</v>
      </c>
      <c r="T267" s="150">
        <f t="shared" si="43"/>
        <v>0</v>
      </c>
      <c r="AR267" s="151" t="s">
        <v>519</v>
      </c>
      <c r="AT267" s="151" t="s">
        <v>195</v>
      </c>
      <c r="AU267" s="151" t="s">
        <v>84</v>
      </c>
      <c r="AY267" s="13" t="s">
        <v>193</v>
      </c>
      <c r="BE267" s="152">
        <f t="shared" si="44"/>
        <v>0</v>
      </c>
      <c r="BF267" s="152">
        <f t="shared" si="45"/>
        <v>0</v>
      </c>
      <c r="BG267" s="152">
        <f t="shared" si="46"/>
        <v>0</v>
      </c>
      <c r="BH267" s="152">
        <f t="shared" si="47"/>
        <v>0</v>
      </c>
      <c r="BI267" s="152">
        <f t="shared" si="48"/>
        <v>0</v>
      </c>
      <c r="BJ267" s="13" t="s">
        <v>84</v>
      </c>
      <c r="BK267" s="152">
        <f t="shared" si="49"/>
        <v>0</v>
      </c>
      <c r="BL267" s="13" t="s">
        <v>519</v>
      </c>
      <c r="BM267" s="151" t="s">
        <v>2262</v>
      </c>
    </row>
    <row r="268" spans="2:65" s="1" customFormat="1" ht="24.25" customHeight="1">
      <c r="B268" s="138"/>
      <c r="C268" s="153" t="s">
        <v>972</v>
      </c>
      <c r="D268" s="153" t="s">
        <v>236</v>
      </c>
      <c r="E268" s="154" t="s">
        <v>1869</v>
      </c>
      <c r="F268" s="155" t="s">
        <v>1870</v>
      </c>
      <c r="G268" s="156" t="s">
        <v>319</v>
      </c>
      <c r="H268" s="157">
        <v>2</v>
      </c>
      <c r="I268" s="158"/>
      <c r="J268" s="159">
        <f t="shared" si="40"/>
        <v>0</v>
      </c>
      <c r="K268" s="160"/>
      <c r="L268" s="161"/>
      <c r="M268" s="162" t="s">
        <v>1</v>
      </c>
      <c r="N268" s="163" t="s">
        <v>38</v>
      </c>
      <c r="P268" s="149">
        <f t="shared" si="41"/>
        <v>0</v>
      </c>
      <c r="Q268" s="149">
        <v>3.31E-3</v>
      </c>
      <c r="R268" s="149">
        <f t="shared" si="42"/>
        <v>6.62E-3</v>
      </c>
      <c r="S268" s="149">
        <v>0</v>
      </c>
      <c r="T268" s="150">
        <f t="shared" si="43"/>
        <v>0</v>
      </c>
      <c r="AR268" s="151" t="s">
        <v>972</v>
      </c>
      <c r="AT268" s="151" t="s">
        <v>236</v>
      </c>
      <c r="AU268" s="151" t="s">
        <v>84</v>
      </c>
      <c r="AY268" s="13" t="s">
        <v>193</v>
      </c>
      <c r="BE268" s="152">
        <f t="shared" si="44"/>
        <v>0</v>
      </c>
      <c r="BF268" s="152">
        <f t="shared" si="45"/>
        <v>0</v>
      </c>
      <c r="BG268" s="152">
        <f t="shared" si="46"/>
        <v>0</v>
      </c>
      <c r="BH268" s="152">
        <f t="shared" si="47"/>
        <v>0</v>
      </c>
      <c r="BI268" s="152">
        <f t="shared" si="48"/>
        <v>0</v>
      </c>
      <c r="BJ268" s="13" t="s">
        <v>84</v>
      </c>
      <c r="BK268" s="152">
        <f t="shared" si="49"/>
        <v>0</v>
      </c>
      <c r="BL268" s="13" t="s">
        <v>972</v>
      </c>
      <c r="BM268" s="151" t="s">
        <v>2263</v>
      </c>
    </row>
    <row r="269" spans="2:65" s="1" customFormat="1" ht="24.25" customHeight="1">
      <c r="B269" s="138"/>
      <c r="C269" s="139" t="s">
        <v>1872</v>
      </c>
      <c r="D269" s="139" t="s">
        <v>195</v>
      </c>
      <c r="E269" s="140" t="s">
        <v>2264</v>
      </c>
      <c r="F269" s="141" t="s">
        <v>2265</v>
      </c>
      <c r="G269" s="142" t="s">
        <v>319</v>
      </c>
      <c r="H269" s="143">
        <v>4</v>
      </c>
      <c r="I269" s="144"/>
      <c r="J269" s="145">
        <f t="shared" si="40"/>
        <v>0</v>
      </c>
      <c r="K269" s="146"/>
      <c r="L269" s="28"/>
      <c r="M269" s="147" t="s">
        <v>1</v>
      </c>
      <c r="N269" s="148" t="s">
        <v>38</v>
      </c>
      <c r="P269" s="149">
        <f t="shared" si="41"/>
        <v>0</v>
      </c>
      <c r="Q269" s="149">
        <v>0</v>
      </c>
      <c r="R269" s="149">
        <f t="shared" si="42"/>
        <v>0</v>
      </c>
      <c r="S269" s="149">
        <v>0</v>
      </c>
      <c r="T269" s="150">
        <f t="shared" si="43"/>
        <v>0</v>
      </c>
      <c r="AR269" s="151" t="s">
        <v>519</v>
      </c>
      <c r="AT269" s="151" t="s">
        <v>195</v>
      </c>
      <c r="AU269" s="151" t="s">
        <v>84</v>
      </c>
      <c r="AY269" s="13" t="s">
        <v>193</v>
      </c>
      <c r="BE269" s="152">
        <f t="shared" si="44"/>
        <v>0</v>
      </c>
      <c r="BF269" s="152">
        <f t="shared" si="45"/>
        <v>0</v>
      </c>
      <c r="BG269" s="152">
        <f t="shared" si="46"/>
        <v>0</v>
      </c>
      <c r="BH269" s="152">
        <f t="shared" si="47"/>
        <v>0</v>
      </c>
      <c r="BI269" s="152">
        <f t="shared" si="48"/>
        <v>0</v>
      </c>
      <c r="BJ269" s="13" t="s">
        <v>84</v>
      </c>
      <c r="BK269" s="152">
        <f t="shared" si="49"/>
        <v>0</v>
      </c>
      <c r="BL269" s="13" t="s">
        <v>519</v>
      </c>
      <c r="BM269" s="151" t="s">
        <v>2266</v>
      </c>
    </row>
    <row r="270" spans="2:65" s="1" customFormat="1" ht="24.25" customHeight="1">
      <c r="B270" s="138"/>
      <c r="C270" s="153" t="s">
        <v>1876</v>
      </c>
      <c r="D270" s="153" t="s">
        <v>236</v>
      </c>
      <c r="E270" s="154" t="s">
        <v>2267</v>
      </c>
      <c r="F270" s="155" t="s">
        <v>2268</v>
      </c>
      <c r="G270" s="156" t="s">
        <v>319</v>
      </c>
      <c r="H270" s="157">
        <v>4</v>
      </c>
      <c r="I270" s="158"/>
      <c r="J270" s="159">
        <f t="shared" si="40"/>
        <v>0</v>
      </c>
      <c r="K270" s="160"/>
      <c r="L270" s="161"/>
      <c r="M270" s="162" t="s">
        <v>1</v>
      </c>
      <c r="N270" s="163" t="s">
        <v>38</v>
      </c>
      <c r="P270" s="149">
        <f t="shared" si="41"/>
        <v>0</v>
      </c>
      <c r="Q270" s="149">
        <v>6.1399999999999996E-3</v>
      </c>
      <c r="R270" s="149">
        <f t="shared" si="42"/>
        <v>2.4559999999999998E-2</v>
      </c>
      <c r="S270" s="149">
        <v>0</v>
      </c>
      <c r="T270" s="150">
        <f t="shared" si="43"/>
        <v>0</v>
      </c>
      <c r="AR270" s="151" t="s">
        <v>972</v>
      </c>
      <c r="AT270" s="151" t="s">
        <v>236</v>
      </c>
      <c r="AU270" s="151" t="s">
        <v>84</v>
      </c>
      <c r="AY270" s="13" t="s">
        <v>193</v>
      </c>
      <c r="BE270" s="152">
        <f t="shared" si="44"/>
        <v>0</v>
      </c>
      <c r="BF270" s="152">
        <f t="shared" si="45"/>
        <v>0</v>
      </c>
      <c r="BG270" s="152">
        <f t="shared" si="46"/>
        <v>0</v>
      </c>
      <c r="BH270" s="152">
        <f t="shared" si="47"/>
        <v>0</v>
      </c>
      <c r="BI270" s="152">
        <f t="shared" si="48"/>
        <v>0</v>
      </c>
      <c r="BJ270" s="13" t="s">
        <v>84</v>
      </c>
      <c r="BK270" s="152">
        <f t="shared" si="49"/>
        <v>0</v>
      </c>
      <c r="BL270" s="13" t="s">
        <v>972</v>
      </c>
      <c r="BM270" s="151" t="s">
        <v>2269</v>
      </c>
    </row>
    <row r="271" spans="2:65" s="1" customFormat="1" ht="16.5" customHeight="1">
      <c r="B271" s="138"/>
      <c r="C271" s="139" t="s">
        <v>2270</v>
      </c>
      <c r="D271" s="139" t="s">
        <v>195</v>
      </c>
      <c r="E271" s="140" t="s">
        <v>1873</v>
      </c>
      <c r="F271" s="141" t="s">
        <v>1874</v>
      </c>
      <c r="G271" s="142" t="s">
        <v>319</v>
      </c>
      <c r="H271" s="143">
        <v>9</v>
      </c>
      <c r="I271" s="144"/>
      <c r="J271" s="145">
        <f t="shared" si="40"/>
        <v>0</v>
      </c>
      <c r="K271" s="146"/>
      <c r="L271" s="28"/>
      <c r="M271" s="147" t="s">
        <v>1</v>
      </c>
      <c r="N271" s="148" t="s">
        <v>38</v>
      </c>
      <c r="P271" s="149">
        <f t="shared" si="41"/>
        <v>0</v>
      </c>
      <c r="Q271" s="149">
        <v>0</v>
      </c>
      <c r="R271" s="149">
        <f t="shared" si="42"/>
        <v>0</v>
      </c>
      <c r="S271" s="149">
        <v>0</v>
      </c>
      <c r="T271" s="150">
        <f t="shared" si="43"/>
        <v>0</v>
      </c>
      <c r="AR271" s="151" t="s">
        <v>519</v>
      </c>
      <c r="AT271" s="151" t="s">
        <v>195</v>
      </c>
      <c r="AU271" s="151" t="s">
        <v>84</v>
      </c>
      <c r="AY271" s="13" t="s">
        <v>193</v>
      </c>
      <c r="BE271" s="152">
        <f t="shared" si="44"/>
        <v>0</v>
      </c>
      <c r="BF271" s="152">
        <f t="shared" si="45"/>
        <v>0</v>
      </c>
      <c r="BG271" s="152">
        <f t="shared" si="46"/>
        <v>0</v>
      </c>
      <c r="BH271" s="152">
        <f t="shared" si="47"/>
        <v>0</v>
      </c>
      <c r="BI271" s="152">
        <f t="shared" si="48"/>
        <v>0</v>
      </c>
      <c r="BJ271" s="13" t="s">
        <v>84</v>
      </c>
      <c r="BK271" s="152">
        <f t="shared" si="49"/>
        <v>0</v>
      </c>
      <c r="BL271" s="13" t="s">
        <v>519</v>
      </c>
      <c r="BM271" s="151" t="s">
        <v>2271</v>
      </c>
    </row>
    <row r="272" spans="2:65" s="1" customFormat="1" ht="16.5" customHeight="1">
      <c r="B272" s="138"/>
      <c r="C272" s="153" t="s">
        <v>2272</v>
      </c>
      <c r="D272" s="153" t="s">
        <v>236</v>
      </c>
      <c r="E272" s="154" t="s">
        <v>1877</v>
      </c>
      <c r="F272" s="155" t="s">
        <v>1878</v>
      </c>
      <c r="G272" s="156" t="s">
        <v>319</v>
      </c>
      <c r="H272" s="157">
        <v>9</v>
      </c>
      <c r="I272" s="158"/>
      <c r="J272" s="159">
        <f t="shared" si="40"/>
        <v>0</v>
      </c>
      <c r="K272" s="160"/>
      <c r="L272" s="161"/>
      <c r="M272" s="170" t="s">
        <v>1</v>
      </c>
      <c r="N272" s="171" t="s">
        <v>38</v>
      </c>
      <c r="O272" s="166"/>
      <c r="P272" s="167">
        <f t="shared" si="41"/>
        <v>0</v>
      </c>
      <c r="Q272" s="167">
        <v>0</v>
      </c>
      <c r="R272" s="167">
        <f t="shared" si="42"/>
        <v>0</v>
      </c>
      <c r="S272" s="167">
        <v>0</v>
      </c>
      <c r="T272" s="168">
        <f t="shared" si="43"/>
        <v>0</v>
      </c>
      <c r="AR272" s="151" t="s">
        <v>163</v>
      </c>
      <c r="AT272" s="151" t="s">
        <v>236</v>
      </c>
      <c r="AU272" s="151" t="s">
        <v>84</v>
      </c>
      <c r="AY272" s="13" t="s">
        <v>193</v>
      </c>
      <c r="BE272" s="152">
        <f t="shared" si="44"/>
        <v>0</v>
      </c>
      <c r="BF272" s="152">
        <f t="shared" si="45"/>
        <v>0</v>
      </c>
      <c r="BG272" s="152">
        <f t="shared" si="46"/>
        <v>0</v>
      </c>
      <c r="BH272" s="152">
        <f t="shared" si="47"/>
        <v>0</v>
      </c>
      <c r="BI272" s="152">
        <f t="shared" si="48"/>
        <v>0</v>
      </c>
      <c r="BJ272" s="13" t="s">
        <v>84</v>
      </c>
      <c r="BK272" s="152">
        <f t="shared" si="49"/>
        <v>0</v>
      </c>
      <c r="BL272" s="13" t="s">
        <v>109</v>
      </c>
      <c r="BM272" s="151" t="s">
        <v>2273</v>
      </c>
    </row>
    <row r="273" spans="2:12" s="1" customFormat="1" ht="7" customHeight="1">
      <c r="B273" s="43"/>
      <c r="C273" s="44"/>
      <c r="D273" s="44"/>
      <c r="E273" s="44"/>
      <c r="F273" s="44"/>
      <c r="G273" s="44"/>
      <c r="H273" s="44"/>
      <c r="I273" s="44"/>
      <c r="J273" s="44"/>
      <c r="K273" s="44"/>
      <c r="L273" s="28"/>
    </row>
  </sheetData>
  <autoFilter ref="C129:K272" xr:uid="{00000000-0009-0000-0000-00000D000000}"/>
  <mergeCells count="12">
    <mergeCell ref="E122:H122"/>
    <mergeCell ref="L2:V2"/>
    <mergeCell ref="E85:H85"/>
    <mergeCell ref="E87:H87"/>
    <mergeCell ref="E89:H89"/>
    <mergeCell ref="E118:H118"/>
    <mergeCell ref="E120:H120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B2:BM234"/>
  <sheetViews>
    <sheetView showGridLines="0" workbookViewId="0">
      <selection activeCell="V25" sqref="V25"/>
    </sheetView>
  </sheetViews>
  <sheetFormatPr baseColWidth="10" defaultRowHeight="11"/>
  <cols>
    <col min="1" max="1" width="8.25" customWidth="1"/>
    <col min="2" max="2" width="1.25" customWidth="1"/>
    <col min="3" max="4" width="4.25" customWidth="1"/>
    <col min="5" max="5" width="17.25" customWidth="1"/>
    <col min="6" max="6" width="50.75" customWidth="1"/>
    <col min="7" max="7" width="7.5" customWidth="1"/>
    <col min="8" max="8" width="14" customWidth="1"/>
    <col min="9" max="9" width="15.75" customWidth="1"/>
    <col min="10" max="10" width="22.25" customWidth="1"/>
    <col min="11" max="11" width="22.25" hidden="1" customWidth="1"/>
    <col min="12" max="12" width="9.25" customWidth="1"/>
    <col min="13" max="13" width="10.75" hidden="1" customWidth="1"/>
    <col min="14" max="14" width="9.25" hidden="1"/>
    <col min="15" max="20" width="14.25" hidden="1" customWidth="1"/>
    <col min="21" max="21" width="16.25" hidden="1" customWidth="1"/>
    <col min="22" max="22" width="12.25" customWidth="1"/>
    <col min="23" max="23" width="16.25" customWidth="1"/>
    <col min="24" max="24" width="12.25" customWidth="1"/>
    <col min="25" max="25" width="15" customWidth="1"/>
    <col min="26" max="26" width="11" customWidth="1"/>
    <col min="27" max="27" width="15" customWidth="1"/>
    <col min="28" max="28" width="16.25" customWidth="1"/>
    <col min="29" max="29" width="11" customWidth="1"/>
    <col min="30" max="30" width="15" customWidth="1"/>
    <col min="31" max="31" width="16.25" customWidth="1"/>
    <col min="44" max="65" width="9.25" hidden="1"/>
  </cols>
  <sheetData>
    <row r="2" spans="2:46" ht="37" customHeight="1">
      <c r="L2" s="210" t="s">
        <v>5</v>
      </c>
      <c r="M2" s="211"/>
      <c r="N2" s="211"/>
      <c r="O2" s="211"/>
      <c r="P2" s="211"/>
      <c r="Q2" s="211"/>
      <c r="R2" s="211"/>
      <c r="S2" s="211"/>
      <c r="T2" s="211"/>
      <c r="U2" s="211"/>
      <c r="V2" s="211"/>
      <c r="AT2" s="13" t="s">
        <v>126</v>
      </c>
    </row>
    <row r="3" spans="2:46" ht="7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72</v>
      </c>
    </row>
    <row r="4" spans="2:46" ht="25" customHeight="1">
      <c r="B4" s="16"/>
      <c r="D4" s="17" t="s">
        <v>166</v>
      </c>
      <c r="L4" s="16"/>
      <c r="M4" s="92" t="s">
        <v>9</v>
      </c>
      <c r="AT4" s="13" t="s">
        <v>3</v>
      </c>
    </row>
    <row r="5" spans="2:46" ht="7" customHeight="1">
      <c r="B5" s="16"/>
      <c r="L5" s="16"/>
    </row>
    <row r="6" spans="2:46" ht="12" customHeight="1">
      <c r="B6" s="16"/>
      <c r="D6" s="23" t="s">
        <v>15</v>
      </c>
      <c r="L6" s="16"/>
    </row>
    <row r="7" spans="2:46" ht="16.5" customHeight="1">
      <c r="B7" s="16"/>
      <c r="E7" s="231" t="str">
        <f>'Rekapitulácia stavby'!K6</f>
        <v>Rokycany - Infraštruktúra, 100 Zásobovanie vodou</v>
      </c>
      <c r="F7" s="232"/>
      <c r="G7" s="232"/>
      <c r="H7" s="232"/>
      <c r="L7" s="16"/>
    </row>
    <row r="8" spans="2:46" ht="12" customHeight="1">
      <c r="B8" s="16"/>
      <c r="D8" s="23" t="s">
        <v>167</v>
      </c>
      <c r="L8" s="16"/>
    </row>
    <row r="9" spans="2:46" s="1" customFormat="1" ht="16.5" customHeight="1">
      <c r="B9" s="28"/>
      <c r="E9" s="231" t="s">
        <v>1977</v>
      </c>
      <c r="F9" s="230"/>
      <c r="G9" s="230"/>
      <c r="H9" s="230"/>
      <c r="L9" s="28"/>
    </row>
    <row r="10" spans="2:46" s="1" customFormat="1" ht="12" customHeight="1">
      <c r="B10" s="28"/>
      <c r="D10" s="23" t="s">
        <v>169</v>
      </c>
      <c r="L10" s="28"/>
    </row>
    <row r="11" spans="2:46" s="1" customFormat="1" ht="16.5" customHeight="1">
      <c r="B11" s="28"/>
      <c r="E11" s="187" t="s">
        <v>2274</v>
      </c>
      <c r="F11" s="230"/>
      <c r="G11" s="230"/>
      <c r="H11" s="230"/>
      <c r="L11" s="28"/>
    </row>
    <row r="12" spans="2:46" s="1" customFormat="1">
      <c r="B12" s="28"/>
      <c r="L12" s="28"/>
    </row>
    <row r="13" spans="2:46" s="1" customFormat="1" ht="12" customHeight="1">
      <c r="B13" s="28"/>
      <c r="D13" s="23" t="s">
        <v>17</v>
      </c>
      <c r="F13" s="21" t="s">
        <v>1</v>
      </c>
      <c r="I13" s="23" t="s">
        <v>18</v>
      </c>
      <c r="J13" s="21" t="s">
        <v>1</v>
      </c>
      <c r="L13" s="28"/>
    </row>
    <row r="14" spans="2:46" s="1" customFormat="1" ht="12" customHeight="1">
      <c r="B14" s="28"/>
      <c r="D14" s="23" t="s">
        <v>19</v>
      </c>
      <c r="F14" s="21" t="s">
        <v>20</v>
      </c>
      <c r="I14" s="23" t="s">
        <v>21</v>
      </c>
      <c r="J14" s="51" t="str">
        <f>'Rekapitulácia stavby'!AN8</f>
        <v>Vyplň údaj</v>
      </c>
      <c r="L14" s="28"/>
    </row>
    <row r="15" spans="2:46" s="1" customFormat="1" ht="10.75" customHeight="1">
      <c r="B15" s="28"/>
      <c r="L15" s="28"/>
    </row>
    <row r="16" spans="2:46" s="1" customFormat="1" ht="12" customHeight="1">
      <c r="B16" s="28"/>
      <c r="D16" s="23" t="s">
        <v>22</v>
      </c>
      <c r="I16" s="23" t="s">
        <v>23</v>
      </c>
      <c r="J16" s="21" t="str">
        <f>IF('Rekapitulácia stavby'!AN10="","",'Rekapitulácia stavby'!AN10)</f>
        <v/>
      </c>
      <c r="L16" s="28"/>
    </row>
    <row r="17" spans="2:12" s="1" customFormat="1" ht="18" customHeight="1">
      <c r="B17" s="28"/>
      <c r="E17" s="21" t="str">
        <f>IF('Rekapitulácia stavby'!E11="","",'Rekapitulácia stavby'!E11)</f>
        <v xml:space="preserve"> </v>
      </c>
      <c r="I17" s="23" t="s">
        <v>25</v>
      </c>
      <c r="J17" s="21" t="str">
        <f>IF('Rekapitulácia stavby'!AN11="","",'Rekapitulácia stavby'!AN11)</f>
        <v/>
      </c>
      <c r="L17" s="28"/>
    </row>
    <row r="18" spans="2:12" s="1" customFormat="1" ht="7" customHeight="1">
      <c r="B18" s="28"/>
      <c r="L18" s="28"/>
    </row>
    <row r="19" spans="2:12" s="1" customFormat="1" ht="12" customHeight="1">
      <c r="B19" s="28"/>
      <c r="D19" s="23" t="s">
        <v>26</v>
      </c>
      <c r="I19" s="23" t="s">
        <v>23</v>
      </c>
      <c r="J19" s="179" t="str">
        <f>'Rekapitulácia stavby'!AN13</f>
        <v>Vyplň údaj</v>
      </c>
      <c r="L19" s="28"/>
    </row>
    <row r="20" spans="2:12" s="1" customFormat="1" ht="18" customHeight="1">
      <c r="B20" s="28"/>
      <c r="E20" s="233" t="str">
        <f>'Rekapitulácia stavby'!E14</f>
        <v>Vyplň údaj</v>
      </c>
      <c r="F20" s="215"/>
      <c r="G20" s="215"/>
      <c r="H20" s="215"/>
      <c r="I20" s="23" t="s">
        <v>25</v>
      </c>
      <c r="J20" s="179" t="str">
        <f>'Rekapitulácia stavby'!AN14</f>
        <v>Vyplň údaj</v>
      </c>
      <c r="L20" s="28"/>
    </row>
    <row r="21" spans="2:12" s="1" customFormat="1" ht="7" customHeight="1">
      <c r="B21" s="28"/>
      <c r="L21" s="28"/>
    </row>
    <row r="22" spans="2:12" s="1" customFormat="1" ht="12" customHeight="1">
      <c r="B22" s="28"/>
      <c r="D22" s="23" t="s">
        <v>28</v>
      </c>
      <c r="I22" s="23" t="s">
        <v>23</v>
      </c>
      <c r="J22" s="21" t="str">
        <f>IF('Rekapitulácia stavby'!AN16="","",'Rekapitulácia stavby'!AN16)</f>
        <v/>
      </c>
      <c r="L22" s="28"/>
    </row>
    <row r="23" spans="2:12" s="1" customFormat="1" ht="18" customHeight="1">
      <c r="B23" s="28"/>
      <c r="E23" s="21" t="str">
        <f>IF('Rekapitulácia stavby'!E17="","",'Rekapitulácia stavby'!E17)</f>
        <v xml:space="preserve"> </v>
      </c>
      <c r="I23" s="23" t="s">
        <v>25</v>
      </c>
      <c r="J23" s="21" t="str">
        <f>IF('Rekapitulácia stavby'!AN17="","",'Rekapitulácia stavby'!AN17)</f>
        <v/>
      </c>
      <c r="L23" s="28"/>
    </row>
    <row r="24" spans="2:12" s="1" customFormat="1" ht="7" customHeight="1">
      <c r="B24" s="28"/>
      <c r="L24" s="28"/>
    </row>
    <row r="25" spans="2:12" s="1" customFormat="1" ht="12" customHeight="1">
      <c r="B25" s="28"/>
      <c r="D25" s="23" t="s">
        <v>30</v>
      </c>
      <c r="I25" s="23" t="s">
        <v>23</v>
      </c>
      <c r="J25" s="21" t="str">
        <f>IF('Rekapitulácia stavby'!AN19="","",'Rekapitulácia stavby'!AN19)</f>
        <v/>
      </c>
      <c r="L25" s="28"/>
    </row>
    <row r="26" spans="2:12" s="1" customFormat="1" ht="18" customHeight="1">
      <c r="B26" s="28"/>
      <c r="E26" s="21" t="str">
        <f>IF('Rekapitulácia stavby'!E20="","",'Rekapitulácia stavby'!E20)</f>
        <v xml:space="preserve"> </v>
      </c>
      <c r="I26" s="23" t="s">
        <v>25</v>
      </c>
      <c r="J26" s="21" t="str">
        <f>IF('Rekapitulácia stavby'!AN20="","",'Rekapitulácia stavby'!AN20)</f>
        <v/>
      </c>
      <c r="L26" s="28"/>
    </row>
    <row r="27" spans="2:12" s="1" customFormat="1" ht="7" customHeight="1">
      <c r="B27" s="28"/>
      <c r="L27" s="28"/>
    </row>
    <row r="28" spans="2:12" s="1" customFormat="1" ht="12" customHeight="1">
      <c r="B28" s="28"/>
      <c r="D28" s="23" t="s">
        <v>31</v>
      </c>
      <c r="L28" s="28"/>
    </row>
    <row r="29" spans="2:12" s="7" customFormat="1" ht="16.5" customHeight="1">
      <c r="B29" s="93"/>
      <c r="E29" s="219" t="s">
        <v>1</v>
      </c>
      <c r="F29" s="219"/>
      <c r="G29" s="219"/>
      <c r="H29" s="219"/>
      <c r="L29" s="93"/>
    </row>
    <row r="30" spans="2:12" s="1" customFormat="1" ht="7" customHeight="1">
      <c r="B30" s="28"/>
      <c r="L30" s="28"/>
    </row>
    <row r="31" spans="2:12" s="1" customFormat="1" ht="7" customHeight="1">
      <c r="B31" s="28"/>
      <c r="D31" s="52"/>
      <c r="E31" s="52"/>
      <c r="F31" s="52"/>
      <c r="G31" s="52"/>
      <c r="H31" s="52"/>
      <c r="I31" s="52"/>
      <c r="J31" s="52"/>
      <c r="K31" s="52"/>
      <c r="L31" s="28"/>
    </row>
    <row r="32" spans="2:12" s="1" customFormat="1" ht="25.5" customHeight="1">
      <c r="B32" s="28"/>
      <c r="D32" s="94" t="s">
        <v>32</v>
      </c>
      <c r="J32" s="65">
        <f>ROUND(J130, 2)</f>
        <v>0</v>
      </c>
      <c r="L32" s="28"/>
    </row>
    <row r="33" spans="2:12" s="1" customFormat="1" ht="7" customHeight="1">
      <c r="B33" s="28"/>
      <c r="D33" s="52"/>
      <c r="E33" s="52"/>
      <c r="F33" s="52"/>
      <c r="G33" s="52"/>
      <c r="H33" s="52"/>
      <c r="I33" s="52"/>
      <c r="J33" s="52"/>
      <c r="K33" s="52"/>
      <c r="L33" s="28"/>
    </row>
    <row r="34" spans="2:12" s="1" customFormat="1" ht="14.5" customHeight="1">
      <c r="B34" s="28"/>
      <c r="F34" s="31" t="s">
        <v>34</v>
      </c>
      <c r="I34" s="31" t="s">
        <v>33</v>
      </c>
      <c r="J34" s="31" t="s">
        <v>35</v>
      </c>
      <c r="L34" s="28"/>
    </row>
    <row r="35" spans="2:12" s="1" customFormat="1" ht="14.5" customHeight="1">
      <c r="B35" s="28"/>
      <c r="D35" s="54" t="s">
        <v>36</v>
      </c>
      <c r="E35" s="33" t="s">
        <v>37</v>
      </c>
      <c r="F35" s="95">
        <f>ROUND((SUM(BE130:BE233)),  2)</f>
        <v>0</v>
      </c>
      <c r="G35" s="96"/>
      <c r="H35" s="96"/>
      <c r="I35" s="97">
        <v>0.23</v>
      </c>
      <c r="J35" s="95">
        <f>ROUND(((SUM(BE130:BE233))*I35),  2)</f>
        <v>0</v>
      </c>
      <c r="L35" s="28"/>
    </row>
    <row r="36" spans="2:12" s="1" customFormat="1" ht="14.5" customHeight="1">
      <c r="B36" s="28"/>
      <c r="E36" s="33" t="s">
        <v>38</v>
      </c>
      <c r="F36" s="85">
        <f>ROUND((SUM(BF130:BF233)),  2)</f>
        <v>0</v>
      </c>
      <c r="I36" s="178">
        <v>0.23</v>
      </c>
      <c r="J36" s="85">
        <f>ROUND(((SUM(BF130:BF233))*I36),  2)</f>
        <v>0</v>
      </c>
      <c r="L36" s="28"/>
    </row>
    <row r="37" spans="2:12" s="1" customFormat="1" ht="14.5" customHeight="1">
      <c r="B37" s="28"/>
      <c r="E37" s="23" t="s">
        <v>39</v>
      </c>
      <c r="F37" s="85">
        <f>ROUND((SUM(BG130:BG233)),  2)</f>
        <v>0</v>
      </c>
      <c r="I37" s="178">
        <v>0.23</v>
      </c>
      <c r="J37" s="85">
        <f>0</f>
        <v>0</v>
      </c>
      <c r="L37" s="28"/>
    </row>
    <row r="38" spans="2:12" s="1" customFormat="1" ht="14.5" customHeight="1">
      <c r="B38" s="28"/>
      <c r="E38" s="23" t="s">
        <v>40</v>
      </c>
      <c r="F38" s="85">
        <f>ROUND((SUM(BH130:BH233)),  2)</f>
        <v>0</v>
      </c>
      <c r="I38" s="178">
        <v>0.23</v>
      </c>
      <c r="J38" s="85">
        <f>0</f>
        <v>0</v>
      </c>
      <c r="L38" s="28"/>
    </row>
    <row r="39" spans="2:12" s="1" customFormat="1" ht="14.5" customHeight="1">
      <c r="B39" s="28"/>
      <c r="E39" s="33" t="s">
        <v>41</v>
      </c>
      <c r="F39" s="95">
        <f>ROUND((SUM(BI130:BI233)),  2)</f>
        <v>0</v>
      </c>
      <c r="G39" s="96"/>
      <c r="H39" s="96"/>
      <c r="I39" s="97">
        <v>0</v>
      </c>
      <c r="J39" s="95">
        <f>0</f>
        <v>0</v>
      </c>
      <c r="L39" s="28"/>
    </row>
    <row r="40" spans="2:12" s="1" customFormat="1" ht="7" customHeight="1">
      <c r="B40" s="28"/>
      <c r="L40" s="28"/>
    </row>
    <row r="41" spans="2:12" s="1" customFormat="1" ht="25.5" customHeight="1">
      <c r="B41" s="28"/>
      <c r="C41" s="98"/>
      <c r="D41" s="99" t="s">
        <v>42</v>
      </c>
      <c r="E41" s="56"/>
      <c r="F41" s="56"/>
      <c r="G41" s="100" t="s">
        <v>43</v>
      </c>
      <c r="H41" s="101" t="s">
        <v>44</v>
      </c>
      <c r="I41" s="56"/>
      <c r="J41" s="102">
        <f>SUM(J32:J39)</f>
        <v>0</v>
      </c>
      <c r="K41" s="103"/>
      <c r="L41" s="28"/>
    </row>
    <row r="42" spans="2:12" s="1" customFormat="1" ht="14.5" customHeight="1">
      <c r="B42" s="28"/>
      <c r="L42" s="28"/>
    </row>
    <row r="43" spans="2:12" ht="14.5" customHeight="1">
      <c r="B43" s="16"/>
      <c r="L43" s="16"/>
    </row>
    <row r="44" spans="2:12" ht="14.5" customHeight="1">
      <c r="B44" s="16"/>
      <c r="L44" s="16"/>
    </row>
    <row r="45" spans="2:12" ht="14.5" customHeight="1">
      <c r="B45" s="16"/>
      <c r="L45" s="16"/>
    </row>
    <row r="46" spans="2:12" ht="14.5" customHeight="1">
      <c r="B46" s="16"/>
      <c r="L46" s="16"/>
    </row>
    <row r="47" spans="2:12" ht="14.5" customHeight="1">
      <c r="B47" s="16"/>
      <c r="L47" s="16"/>
    </row>
    <row r="48" spans="2:12" ht="14.5" customHeight="1">
      <c r="B48" s="16"/>
      <c r="L48" s="16"/>
    </row>
    <row r="49" spans="2:12" ht="14.5" customHeight="1">
      <c r="B49" s="16"/>
      <c r="L49" s="16"/>
    </row>
    <row r="50" spans="2:12" s="1" customFormat="1" ht="14.5" customHeight="1">
      <c r="B50" s="28"/>
      <c r="D50" s="40" t="s">
        <v>45</v>
      </c>
      <c r="E50" s="41"/>
      <c r="F50" s="41"/>
      <c r="G50" s="40" t="s">
        <v>46</v>
      </c>
      <c r="H50" s="41"/>
      <c r="I50" s="41"/>
      <c r="J50" s="41"/>
      <c r="K50" s="41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3">
      <c r="B61" s="28"/>
      <c r="D61" s="42" t="s">
        <v>47</v>
      </c>
      <c r="E61" s="30"/>
      <c r="F61" s="104" t="s">
        <v>48</v>
      </c>
      <c r="G61" s="42" t="s">
        <v>47</v>
      </c>
      <c r="H61" s="30"/>
      <c r="I61" s="30"/>
      <c r="J61" s="105" t="s">
        <v>48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3">
      <c r="B65" s="28"/>
      <c r="D65" s="40" t="s">
        <v>49</v>
      </c>
      <c r="E65" s="41"/>
      <c r="F65" s="41"/>
      <c r="G65" s="40" t="s">
        <v>50</v>
      </c>
      <c r="H65" s="41"/>
      <c r="I65" s="41"/>
      <c r="J65" s="41"/>
      <c r="K65" s="41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3">
      <c r="B76" s="28"/>
      <c r="D76" s="42" t="s">
        <v>47</v>
      </c>
      <c r="E76" s="30"/>
      <c r="F76" s="104" t="s">
        <v>48</v>
      </c>
      <c r="G76" s="42" t="s">
        <v>47</v>
      </c>
      <c r="H76" s="30"/>
      <c r="I76" s="30"/>
      <c r="J76" s="105" t="s">
        <v>48</v>
      </c>
      <c r="K76" s="30"/>
      <c r="L76" s="28"/>
    </row>
    <row r="77" spans="2:12" s="1" customFormat="1" ht="14.5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28"/>
    </row>
    <row r="81" spans="2:12" s="1" customFormat="1" ht="7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28"/>
    </row>
    <row r="82" spans="2:12" s="1" customFormat="1" ht="25" customHeight="1">
      <c r="B82" s="28"/>
      <c r="C82" s="17" t="s">
        <v>171</v>
      </c>
      <c r="L82" s="28"/>
    </row>
    <row r="83" spans="2:12" s="1" customFormat="1" ht="7" customHeight="1">
      <c r="B83" s="28"/>
      <c r="L83" s="28"/>
    </row>
    <row r="84" spans="2:12" s="1" customFormat="1" ht="12" customHeight="1">
      <c r="B84" s="28"/>
      <c r="C84" s="23" t="s">
        <v>15</v>
      </c>
      <c r="L84" s="28"/>
    </row>
    <row r="85" spans="2:12" s="1" customFormat="1" ht="16.5" customHeight="1">
      <c r="B85" s="28"/>
      <c r="E85" s="231" t="str">
        <f>E7</f>
        <v>Rokycany - Infraštruktúra, 100 Zásobovanie vodou</v>
      </c>
      <c r="F85" s="232"/>
      <c r="G85" s="232"/>
      <c r="H85" s="232"/>
      <c r="L85" s="28"/>
    </row>
    <row r="86" spans="2:12" ht="12" customHeight="1">
      <c r="B86" s="16"/>
      <c r="C86" s="23" t="s">
        <v>167</v>
      </c>
      <c r="L86" s="16"/>
    </row>
    <row r="87" spans="2:12" s="1" customFormat="1" ht="16.5" customHeight="1">
      <c r="B87" s="28"/>
      <c r="E87" s="231" t="s">
        <v>1977</v>
      </c>
      <c r="F87" s="230"/>
      <c r="G87" s="230"/>
      <c r="H87" s="230"/>
      <c r="L87" s="28"/>
    </row>
    <row r="88" spans="2:12" s="1" customFormat="1" ht="12" customHeight="1">
      <c r="B88" s="28"/>
      <c r="C88" s="23" t="s">
        <v>169</v>
      </c>
      <c r="L88" s="28"/>
    </row>
    <row r="89" spans="2:12" s="1" customFormat="1" ht="16.5" customHeight="1">
      <c r="B89" s="28"/>
      <c r="E89" s="187" t="str">
        <f>E11</f>
        <v>503 - Potrubie A-1</v>
      </c>
      <c r="F89" s="230"/>
      <c r="G89" s="230"/>
      <c r="H89" s="230"/>
      <c r="L89" s="28"/>
    </row>
    <row r="90" spans="2:12" s="1" customFormat="1" ht="7" customHeight="1">
      <c r="B90" s="28"/>
      <c r="L90" s="28"/>
    </row>
    <row r="91" spans="2:12" s="1" customFormat="1" ht="12" customHeight="1">
      <c r="B91" s="28"/>
      <c r="C91" s="23" t="s">
        <v>19</v>
      </c>
      <c r="F91" s="21" t="str">
        <f>F14</f>
        <v>Rokycany</v>
      </c>
      <c r="I91" s="23" t="s">
        <v>21</v>
      </c>
      <c r="J91" s="51" t="str">
        <f>IF(J14="","",J14)</f>
        <v>Vyplň údaj</v>
      </c>
      <c r="L91" s="28"/>
    </row>
    <row r="92" spans="2:12" s="1" customFormat="1" ht="7" customHeight="1">
      <c r="B92" s="28"/>
      <c r="L92" s="28"/>
    </row>
    <row r="93" spans="2:12" s="1" customFormat="1" ht="15.25" customHeight="1">
      <c r="B93" s="28"/>
      <c r="C93" s="23" t="s">
        <v>22</v>
      </c>
      <c r="F93" s="21" t="str">
        <f>E17</f>
        <v xml:space="preserve"> </v>
      </c>
      <c r="I93" s="23" t="s">
        <v>28</v>
      </c>
      <c r="J93" s="26" t="str">
        <f>E23</f>
        <v xml:space="preserve"> </v>
      </c>
      <c r="L93" s="28"/>
    </row>
    <row r="94" spans="2:12" s="1" customFormat="1" ht="15.25" customHeight="1">
      <c r="B94" s="28"/>
      <c r="C94" s="23" t="s">
        <v>26</v>
      </c>
      <c r="F94" s="21" t="str">
        <f>IF(E20="","",E20)</f>
        <v>Vyplň údaj</v>
      </c>
      <c r="I94" s="23" t="s">
        <v>30</v>
      </c>
      <c r="J94" s="26" t="str">
        <f>E26</f>
        <v xml:space="preserve"> </v>
      </c>
      <c r="L94" s="28"/>
    </row>
    <row r="95" spans="2:12" s="1" customFormat="1" ht="10.25" customHeight="1">
      <c r="B95" s="28"/>
      <c r="L95" s="28"/>
    </row>
    <row r="96" spans="2:12" s="1" customFormat="1" ht="29.25" customHeight="1">
      <c r="B96" s="28"/>
      <c r="C96" s="106" t="s">
        <v>172</v>
      </c>
      <c r="D96" s="98"/>
      <c r="E96" s="98"/>
      <c r="F96" s="98"/>
      <c r="G96" s="98"/>
      <c r="H96" s="98"/>
      <c r="I96" s="98"/>
      <c r="J96" s="107" t="s">
        <v>173</v>
      </c>
      <c r="K96" s="98"/>
      <c r="L96" s="28"/>
    </row>
    <row r="97" spans="2:47" s="1" customFormat="1" ht="10.25" customHeight="1">
      <c r="B97" s="28"/>
      <c r="L97" s="28"/>
    </row>
    <row r="98" spans="2:47" s="1" customFormat="1" ht="22.75" customHeight="1">
      <c r="B98" s="28"/>
      <c r="C98" s="108" t="s">
        <v>174</v>
      </c>
      <c r="J98" s="65">
        <f>J130</f>
        <v>0</v>
      </c>
      <c r="L98" s="28"/>
      <c r="AU98" s="13" t="s">
        <v>175</v>
      </c>
    </row>
    <row r="99" spans="2:47" s="8" customFormat="1" ht="25" customHeight="1">
      <c r="B99" s="109"/>
      <c r="D99" s="110" t="s">
        <v>176</v>
      </c>
      <c r="E99" s="111"/>
      <c r="F99" s="111"/>
      <c r="G99" s="111"/>
      <c r="H99" s="111"/>
      <c r="I99" s="111"/>
      <c r="J99" s="112">
        <f>J131</f>
        <v>0</v>
      </c>
      <c r="L99" s="109"/>
    </row>
    <row r="100" spans="2:47" s="9" customFormat="1" ht="20" customHeight="1">
      <c r="B100" s="113"/>
      <c r="D100" s="114" t="s">
        <v>177</v>
      </c>
      <c r="E100" s="115"/>
      <c r="F100" s="115"/>
      <c r="G100" s="115"/>
      <c r="H100" s="115"/>
      <c r="I100" s="115"/>
      <c r="J100" s="116">
        <f>J132</f>
        <v>0</v>
      </c>
      <c r="L100" s="113"/>
    </row>
    <row r="101" spans="2:47" s="9" customFormat="1" ht="20" customHeight="1">
      <c r="B101" s="113"/>
      <c r="D101" s="114" t="s">
        <v>261</v>
      </c>
      <c r="E101" s="115"/>
      <c r="F101" s="115"/>
      <c r="G101" s="115"/>
      <c r="H101" s="115"/>
      <c r="I101" s="115"/>
      <c r="J101" s="116">
        <f>J157</f>
        <v>0</v>
      </c>
      <c r="L101" s="113"/>
    </row>
    <row r="102" spans="2:47" s="9" customFormat="1" ht="20" customHeight="1">
      <c r="B102" s="113"/>
      <c r="D102" s="114" t="s">
        <v>262</v>
      </c>
      <c r="E102" s="115"/>
      <c r="F102" s="115"/>
      <c r="G102" s="115"/>
      <c r="H102" s="115"/>
      <c r="I102" s="115"/>
      <c r="J102" s="116">
        <f>J161</f>
        <v>0</v>
      </c>
      <c r="L102" s="113"/>
    </row>
    <row r="103" spans="2:47" s="9" customFormat="1" ht="20" customHeight="1">
      <c r="B103" s="113"/>
      <c r="D103" s="114" t="s">
        <v>611</v>
      </c>
      <c r="E103" s="115"/>
      <c r="F103" s="115"/>
      <c r="G103" s="115"/>
      <c r="H103" s="115"/>
      <c r="I103" s="115"/>
      <c r="J103" s="116">
        <f>J170</f>
        <v>0</v>
      </c>
      <c r="L103" s="113"/>
    </row>
    <row r="104" spans="2:47" s="9" customFormat="1" ht="20" customHeight="1">
      <c r="B104" s="113"/>
      <c r="D104" s="114" t="s">
        <v>264</v>
      </c>
      <c r="E104" s="115"/>
      <c r="F104" s="115"/>
      <c r="G104" s="115"/>
      <c r="H104" s="115"/>
      <c r="I104" s="115"/>
      <c r="J104" s="116">
        <f>J199</f>
        <v>0</v>
      </c>
      <c r="L104" s="113"/>
    </row>
    <row r="105" spans="2:47" s="9" customFormat="1" ht="20" customHeight="1">
      <c r="B105" s="113"/>
      <c r="D105" s="114" t="s">
        <v>265</v>
      </c>
      <c r="E105" s="115"/>
      <c r="F105" s="115"/>
      <c r="G105" s="115"/>
      <c r="H105" s="115"/>
      <c r="I105" s="115"/>
      <c r="J105" s="116">
        <f>J206</f>
        <v>0</v>
      </c>
      <c r="L105" s="113"/>
    </row>
    <row r="106" spans="2:47" s="8" customFormat="1" ht="25" customHeight="1">
      <c r="B106" s="109"/>
      <c r="D106" s="110" t="s">
        <v>959</v>
      </c>
      <c r="E106" s="111"/>
      <c r="F106" s="111"/>
      <c r="G106" s="111"/>
      <c r="H106" s="111"/>
      <c r="I106" s="111"/>
      <c r="J106" s="112">
        <f>J208</f>
        <v>0</v>
      </c>
      <c r="L106" s="109"/>
    </row>
    <row r="107" spans="2:47" s="9" customFormat="1" ht="20" customHeight="1">
      <c r="B107" s="113"/>
      <c r="D107" s="114" t="s">
        <v>1163</v>
      </c>
      <c r="E107" s="115"/>
      <c r="F107" s="115"/>
      <c r="G107" s="115"/>
      <c r="H107" s="115"/>
      <c r="I107" s="115"/>
      <c r="J107" s="116">
        <f>J209</f>
        <v>0</v>
      </c>
      <c r="L107" s="113"/>
    </row>
    <row r="108" spans="2:47" s="9" customFormat="1" ht="20" customHeight="1">
      <c r="B108" s="113"/>
      <c r="D108" s="114" t="s">
        <v>960</v>
      </c>
      <c r="E108" s="115"/>
      <c r="F108" s="115"/>
      <c r="G108" s="115"/>
      <c r="H108" s="115"/>
      <c r="I108" s="115"/>
      <c r="J108" s="116">
        <f>J211</f>
        <v>0</v>
      </c>
      <c r="L108" s="113"/>
    </row>
    <row r="109" spans="2:47" s="1" customFormat="1" ht="21.75" customHeight="1">
      <c r="B109" s="28"/>
      <c r="L109" s="28"/>
    </row>
    <row r="110" spans="2:47" s="1" customFormat="1" ht="7" customHeight="1">
      <c r="B110" s="43"/>
      <c r="C110" s="44"/>
      <c r="D110" s="44"/>
      <c r="E110" s="44"/>
      <c r="F110" s="44"/>
      <c r="G110" s="44"/>
      <c r="H110" s="44"/>
      <c r="I110" s="44"/>
      <c r="J110" s="44"/>
      <c r="K110" s="44"/>
      <c r="L110" s="28"/>
    </row>
    <row r="114" spans="2:12" s="1" customFormat="1" ht="7" customHeight="1">
      <c r="B114" s="45"/>
      <c r="C114" s="46"/>
      <c r="D114" s="46"/>
      <c r="E114" s="46"/>
      <c r="F114" s="46"/>
      <c r="G114" s="46"/>
      <c r="H114" s="46"/>
      <c r="I114" s="46"/>
      <c r="J114" s="46"/>
      <c r="K114" s="46"/>
      <c r="L114" s="28"/>
    </row>
    <row r="115" spans="2:12" s="1" customFormat="1" ht="25" customHeight="1">
      <c r="B115" s="28"/>
      <c r="C115" s="17" t="s">
        <v>179</v>
      </c>
      <c r="L115" s="28"/>
    </row>
    <row r="116" spans="2:12" s="1" customFormat="1" ht="7" customHeight="1">
      <c r="B116" s="28"/>
      <c r="L116" s="28"/>
    </row>
    <row r="117" spans="2:12" s="1" customFormat="1" ht="12" customHeight="1">
      <c r="B117" s="28"/>
      <c r="C117" s="23" t="s">
        <v>15</v>
      </c>
      <c r="L117" s="28"/>
    </row>
    <row r="118" spans="2:12" s="1" customFormat="1" ht="16.5" customHeight="1">
      <c r="B118" s="28"/>
      <c r="E118" s="231" t="str">
        <f>E7</f>
        <v>Rokycany - Infraštruktúra, 100 Zásobovanie vodou</v>
      </c>
      <c r="F118" s="232"/>
      <c r="G118" s="232"/>
      <c r="H118" s="232"/>
      <c r="L118" s="28"/>
    </row>
    <row r="119" spans="2:12" ht="12" customHeight="1">
      <c r="B119" s="16"/>
      <c r="C119" s="23" t="s">
        <v>167</v>
      </c>
      <c r="L119" s="16"/>
    </row>
    <row r="120" spans="2:12" s="1" customFormat="1" ht="16.5" customHeight="1">
      <c r="B120" s="28"/>
      <c r="E120" s="231" t="s">
        <v>1977</v>
      </c>
      <c r="F120" s="230"/>
      <c r="G120" s="230"/>
      <c r="H120" s="230"/>
      <c r="L120" s="28"/>
    </row>
    <row r="121" spans="2:12" s="1" customFormat="1" ht="12" customHeight="1">
      <c r="B121" s="28"/>
      <c r="C121" s="23" t="s">
        <v>169</v>
      </c>
      <c r="L121" s="28"/>
    </row>
    <row r="122" spans="2:12" s="1" customFormat="1" ht="16.5" customHeight="1">
      <c r="B122" s="28"/>
      <c r="E122" s="187" t="str">
        <f>E11</f>
        <v>503 - Potrubie A-1</v>
      </c>
      <c r="F122" s="230"/>
      <c r="G122" s="230"/>
      <c r="H122" s="230"/>
      <c r="L122" s="28"/>
    </row>
    <row r="123" spans="2:12" s="1" customFormat="1" ht="7" customHeight="1">
      <c r="B123" s="28"/>
      <c r="L123" s="28"/>
    </row>
    <row r="124" spans="2:12" s="1" customFormat="1" ht="12" customHeight="1">
      <c r="B124" s="28"/>
      <c r="C124" s="23" t="s">
        <v>19</v>
      </c>
      <c r="F124" s="21" t="str">
        <f>F14</f>
        <v>Rokycany</v>
      </c>
      <c r="I124" s="23" t="s">
        <v>21</v>
      </c>
      <c r="J124" s="51" t="str">
        <f>IF(J14="","",J14)</f>
        <v>Vyplň údaj</v>
      </c>
      <c r="L124" s="28"/>
    </row>
    <row r="125" spans="2:12" s="1" customFormat="1" ht="7" customHeight="1">
      <c r="B125" s="28"/>
      <c r="L125" s="28"/>
    </row>
    <row r="126" spans="2:12" s="1" customFormat="1" ht="15.25" customHeight="1">
      <c r="B126" s="28"/>
      <c r="C126" s="23" t="s">
        <v>22</v>
      </c>
      <c r="F126" s="21" t="str">
        <f>E17</f>
        <v xml:space="preserve"> </v>
      </c>
      <c r="I126" s="23" t="s">
        <v>28</v>
      </c>
      <c r="J126" s="26" t="str">
        <f>E23</f>
        <v xml:space="preserve"> </v>
      </c>
      <c r="L126" s="28"/>
    </row>
    <row r="127" spans="2:12" s="1" customFormat="1" ht="15.25" customHeight="1">
      <c r="B127" s="28"/>
      <c r="C127" s="23" t="s">
        <v>26</v>
      </c>
      <c r="F127" s="21" t="str">
        <f>IF(E20="","",E20)</f>
        <v>Vyplň údaj</v>
      </c>
      <c r="I127" s="23" t="s">
        <v>30</v>
      </c>
      <c r="J127" s="26" t="str">
        <f>E26</f>
        <v xml:space="preserve"> </v>
      </c>
      <c r="L127" s="28"/>
    </row>
    <row r="128" spans="2:12" s="1" customFormat="1" ht="10.25" customHeight="1">
      <c r="B128" s="28"/>
      <c r="L128" s="28"/>
    </row>
    <row r="129" spans="2:65" s="10" customFormat="1" ht="29.25" customHeight="1">
      <c r="B129" s="117"/>
      <c r="C129" s="118" t="s">
        <v>180</v>
      </c>
      <c r="D129" s="119" t="s">
        <v>57</v>
      </c>
      <c r="E129" s="119" t="s">
        <v>53</v>
      </c>
      <c r="F129" s="119" t="s">
        <v>54</v>
      </c>
      <c r="G129" s="119" t="s">
        <v>181</v>
      </c>
      <c r="H129" s="119" t="s">
        <v>182</v>
      </c>
      <c r="I129" s="119" t="s">
        <v>183</v>
      </c>
      <c r="J129" s="120" t="s">
        <v>173</v>
      </c>
      <c r="K129" s="121" t="s">
        <v>184</v>
      </c>
      <c r="L129" s="117"/>
      <c r="M129" s="58" t="s">
        <v>1</v>
      </c>
      <c r="N129" s="59" t="s">
        <v>36</v>
      </c>
      <c r="O129" s="59" t="s">
        <v>185</v>
      </c>
      <c r="P129" s="59" t="s">
        <v>186</v>
      </c>
      <c r="Q129" s="59" t="s">
        <v>187</v>
      </c>
      <c r="R129" s="59" t="s">
        <v>188</v>
      </c>
      <c r="S129" s="59" t="s">
        <v>189</v>
      </c>
      <c r="T129" s="60" t="s">
        <v>190</v>
      </c>
    </row>
    <row r="130" spans="2:65" s="1" customFormat="1" ht="22.75" customHeight="1">
      <c r="B130" s="28"/>
      <c r="C130" s="63" t="s">
        <v>174</v>
      </c>
      <c r="J130" s="122">
        <f>BK130</f>
        <v>0</v>
      </c>
      <c r="L130" s="28"/>
      <c r="M130" s="61"/>
      <c r="N130" s="52"/>
      <c r="O130" s="52"/>
      <c r="P130" s="123">
        <f>P131+P208</f>
        <v>0</v>
      </c>
      <c r="Q130" s="52"/>
      <c r="R130" s="123">
        <f>R131+R208</f>
        <v>665.90478825999992</v>
      </c>
      <c r="S130" s="52"/>
      <c r="T130" s="124">
        <f>T131+T208</f>
        <v>257.18099999999998</v>
      </c>
      <c r="AT130" s="13" t="s">
        <v>71</v>
      </c>
      <c r="AU130" s="13" t="s">
        <v>175</v>
      </c>
      <c r="BK130" s="125">
        <f>BK131+BK208</f>
        <v>0</v>
      </c>
    </row>
    <row r="131" spans="2:65" s="11" customFormat="1" ht="26" customHeight="1">
      <c r="B131" s="126"/>
      <c r="D131" s="127" t="s">
        <v>71</v>
      </c>
      <c r="E131" s="128" t="s">
        <v>191</v>
      </c>
      <c r="F131" s="128" t="s">
        <v>192</v>
      </c>
      <c r="I131" s="129"/>
      <c r="J131" s="130">
        <f>BK131</f>
        <v>0</v>
      </c>
      <c r="L131" s="126"/>
      <c r="M131" s="131"/>
      <c r="P131" s="132">
        <f>P132+P157+P161+P170+P199+P206</f>
        <v>0</v>
      </c>
      <c r="R131" s="132">
        <f>R132+R157+R161+R170+R199+R206</f>
        <v>665.86122825999996</v>
      </c>
      <c r="T131" s="133">
        <f>T132+T157+T161+T170+T199+T206</f>
        <v>257.18099999999998</v>
      </c>
      <c r="AR131" s="127" t="s">
        <v>76</v>
      </c>
      <c r="AT131" s="134" t="s">
        <v>71</v>
      </c>
      <c r="AU131" s="134" t="s">
        <v>72</v>
      </c>
      <c r="AY131" s="127" t="s">
        <v>193</v>
      </c>
      <c r="BK131" s="135">
        <f>BK132+BK157+BK161+BK170+BK199+BK206</f>
        <v>0</v>
      </c>
    </row>
    <row r="132" spans="2:65" s="11" customFormat="1" ht="22.75" customHeight="1">
      <c r="B132" s="126"/>
      <c r="D132" s="127" t="s">
        <v>71</v>
      </c>
      <c r="E132" s="136" t="s">
        <v>76</v>
      </c>
      <c r="F132" s="136" t="s">
        <v>194</v>
      </c>
      <c r="I132" s="129"/>
      <c r="J132" s="137">
        <f>BK132</f>
        <v>0</v>
      </c>
      <c r="L132" s="126"/>
      <c r="M132" s="131"/>
      <c r="P132" s="132">
        <f>SUM(P133:P156)</f>
        <v>0</v>
      </c>
      <c r="R132" s="132">
        <f>SUM(R133:R156)</f>
        <v>242.78066499000002</v>
      </c>
      <c r="T132" s="133">
        <f>SUM(T133:T156)</f>
        <v>257.18099999999998</v>
      </c>
      <c r="AR132" s="127" t="s">
        <v>76</v>
      </c>
      <c r="AT132" s="134" t="s">
        <v>71</v>
      </c>
      <c r="AU132" s="134" t="s">
        <v>76</v>
      </c>
      <c r="AY132" s="127" t="s">
        <v>193</v>
      </c>
      <c r="BK132" s="135">
        <f>SUM(BK133:BK156)</f>
        <v>0</v>
      </c>
    </row>
    <row r="133" spans="2:65" s="1" customFormat="1" ht="37.75" customHeight="1">
      <c r="B133" s="138"/>
      <c r="C133" s="139" t="s">
        <v>76</v>
      </c>
      <c r="D133" s="139" t="s">
        <v>195</v>
      </c>
      <c r="E133" s="140" t="s">
        <v>1517</v>
      </c>
      <c r="F133" s="141" t="s">
        <v>1518</v>
      </c>
      <c r="G133" s="142" t="s">
        <v>234</v>
      </c>
      <c r="H133" s="143">
        <v>12</v>
      </c>
      <c r="I133" s="144"/>
      <c r="J133" s="145">
        <f t="shared" ref="J133:J156" si="0">ROUND(I133*H133,2)</f>
        <v>0</v>
      </c>
      <c r="K133" s="146"/>
      <c r="L133" s="28"/>
      <c r="M133" s="147" t="s">
        <v>1</v>
      </c>
      <c r="N133" s="148" t="s">
        <v>38</v>
      </c>
      <c r="P133" s="149">
        <f t="shared" ref="P133:P156" si="1">O133*H133</f>
        <v>0</v>
      </c>
      <c r="Q133" s="149">
        <v>0</v>
      </c>
      <c r="R133" s="149">
        <f t="shared" ref="R133:R156" si="2">Q133*H133</f>
        <v>0</v>
      </c>
      <c r="S133" s="149">
        <v>0.40799999999999997</v>
      </c>
      <c r="T133" s="150">
        <f t="shared" ref="T133:T156" si="3">S133*H133</f>
        <v>4.8959999999999999</v>
      </c>
      <c r="AR133" s="151" t="s">
        <v>109</v>
      </c>
      <c r="AT133" s="151" t="s">
        <v>195</v>
      </c>
      <c r="AU133" s="151" t="s">
        <v>84</v>
      </c>
      <c r="AY133" s="13" t="s">
        <v>193</v>
      </c>
      <c r="BE133" s="152">
        <f t="shared" ref="BE133:BE156" si="4">IF(N133="základná",J133,0)</f>
        <v>0</v>
      </c>
      <c r="BF133" s="152">
        <f t="shared" ref="BF133:BF156" si="5">IF(N133="znížená",J133,0)</f>
        <v>0</v>
      </c>
      <c r="BG133" s="152">
        <f t="shared" ref="BG133:BG156" si="6">IF(N133="zákl. prenesená",J133,0)</f>
        <v>0</v>
      </c>
      <c r="BH133" s="152">
        <f t="shared" ref="BH133:BH156" si="7">IF(N133="zníž. prenesená",J133,0)</f>
        <v>0</v>
      </c>
      <c r="BI133" s="152">
        <f t="shared" ref="BI133:BI156" si="8">IF(N133="nulová",J133,0)</f>
        <v>0</v>
      </c>
      <c r="BJ133" s="13" t="s">
        <v>84</v>
      </c>
      <c r="BK133" s="152">
        <f t="shared" ref="BK133:BK156" si="9">ROUND(I133*H133,2)</f>
        <v>0</v>
      </c>
      <c r="BL133" s="13" t="s">
        <v>109</v>
      </c>
      <c r="BM133" s="151" t="s">
        <v>2275</v>
      </c>
    </row>
    <row r="134" spans="2:65" s="1" customFormat="1" ht="37.75" customHeight="1">
      <c r="B134" s="138"/>
      <c r="C134" s="139" t="s">
        <v>84</v>
      </c>
      <c r="D134" s="139" t="s">
        <v>195</v>
      </c>
      <c r="E134" s="140" t="s">
        <v>2059</v>
      </c>
      <c r="F134" s="141" t="s">
        <v>2060</v>
      </c>
      <c r="G134" s="142" t="s">
        <v>234</v>
      </c>
      <c r="H134" s="143">
        <v>363</v>
      </c>
      <c r="I134" s="144"/>
      <c r="J134" s="145">
        <f t="shared" si="0"/>
        <v>0</v>
      </c>
      <c r="K134" s="146"/>
      <c r="L134" s="28"/>
      <c r="M134" s="147" t="s">
        <v>1</v>
      </c>
      <c r="N134" s="148" t="s">
        <v>38</v>
      </c>
      <c r="P134" s="149">
        <f t="shared" si="1"/>
        <v>0</v>
      </c>
      <c r="Q134" s="149">
        <v>0</v>
      </c>
      <c r="R134" s="149">
        <f t="shared" si="2"/>
        <v>0</v>
      </c>
      <c r="S134" s="149">
        <v>0.22</v>
      </c>
      <c r="T134" s="150">
        <f t="shared" si="3"/>
        <v>79.86</v>
      </c>
      <c r="AR134" s="151" t="s">
        <v>109</v>
      </c>
      <c r="AT134" s="151" t="s">
        <v>195</v>
      </c>
      <c r="AU134" s="151" t="s">
        <v>84</v>
      </c>
      <c r="AY134" s="13" t="s">
        <v>193</v>
      </c>
      <c r="BE134" s="152">
        <f t="shared" si="4"/>
        <v>0</v>
      </c>
      <c r="BF134" s="152">
        <f t="shared" si="5"/>
        <v>0</v>
      </c>
      <c r="BG134" s="152">
        <f t="shared" si="6"/>
        <v>0</v>
      </c>
      <c r="BH134" s="152">
        <f t="shared" si="7"/>
        <v>0</v>
      </c>
      <c r="BI134" s="152">
        <f t="shared" si="8"/>
        <v>0</v>
      </c>
      <c r="BJ134" s="13" t="s">
        <v>84</v>
      </c>
      <c r="BK134" s="152">
        <f t="shared" si="9"/>
        <v>0</v>
      </c>
      <c r="BL134" s="13" t="s">
        <v>109</v>
      </c>
      <c r="BM134" s="151" t="s">
        <v>2276</v>
      </c>
    </row>
    <row r="135" spans="2:65" s="1" customFormat="1" ht="37.75" customHeight="1">
      <c r="B135" s="138"/>
      <c r="C135" s="139" t="s">
        <v>106</v>
      </c>
      <c r="D135" s="139" t="s">
        <v>195</v>
      </c>
      <c r="E135" s="140" t="s">
        <v>2277</v>
      </c>
      <c r="F135" s="141" t="s">
        <v>2278</v>
      </c>
      <c r="G135" s="142" t="s">
        <v>234</v>
      </c>
      <c r="H135" s="143">
        <v>363</v>
      </c>
      <c r="I135" s="144"/>
      <c r="J135" s="145">
        <f t="shared" si="0"/>
        <v>0</v>
      </c>
      <c r="K135" s="146"/>
      <c r="L135" s="28"/>
      <c r="M135" s="147" t="s">
        <v>1</v>
      </c>
      <c r="N135" s="148" t="s">
        <v>38</v>
      </c>
      <c r="P135" s="149">
        <f t="shared" si="1"/>
        <v>0</v>
      </c>
      <c r="Q135" s="149">
        <v>0</v>
      </c>
      <c r="R135" s="149">
        <f t="shared" si="2"/>
        <v>0</v>
      </c>
      <c r="S135" s="149">
        <v>0.24</v>
      </c>
      <c r="T135" s="150">
        <f t="shared" si="3"/>
        <v>87.11999999999999</v>
      </c>
      <c r="AR135" s="151" t="s">
        <v>109</v>
      </c>
      <c r="AT135" s="151" t="s">
        <v>195</v>
      </c>
      <c r="AU135" s="151" t="s">
        <v>84</v>
      </c>
      <c r="AY135" s="13" t="s">
        <v>193</v>
      </c>
      <c r="BE135" s="152">
        <f t="shared" si="4"/>
        <v>0</v>
      </c>
      <c r="BF135" s="152">
        <f t="shared" si="5"/>
        <v>0</v>
      </c>
      <c r="BG135" s="152">
        <f t="shared" si="6"/>
        <v>0</v>
      </c>
      <c r="BH135" s="152">
        <f t="shared" si="7"/>
        <v>0</v>
      </c>
      <c r="BI135" s="152">
        <f t="shared" si="8"/>
        <v>0</v>
      </c>
      <c r="BJ135" s="13" t="s">
        <v>84</v>
      </c>
      <c r="BK135" s="152">
        <f t="shared" si="9"/>
        <v>0</v>
      </c>
      <c r="BL135" s="13" t="s">
        <v>109</v>
      </c>
      <c r="BM135" s="151" t="s">
        <v>2279</v>
      </c>
    </row>
    <row r="136" spans="2:65" s="1" customFormat="1" ht="44.25" customHeight="1">
      <c r="B136" s="138"/>
      <c r="C136" s="139" t="s">
        <v>109</v>
      </c>
      <c r="D136" s="139" t="s">
        <v>195</v>
      </c>
      <c r="E136" s="140" t="s">
        <v>2280</v>
      </c>
      <c r="F136" s="141" t="s">
        <v>2281</v>
      </c>
      <c r="G136" s="142" t="s">
        <v>234</v>
      </c>
      <c r="H136" s="143">
        <v>363</v>
      </c>
      <c r="I136" s="144"/>
      <c r="J136" s="145">
        <f t="shared" si="0"/>
        <v>0</v>
      </c>
      <c r="K136" s="146"/>
      <c r="L136" s="28"/>
      <c r="M136" s="147" t="s">
        <v>1</v>
      </c>
      <c r="N136" s="148" t="s">
        <v>38</v>
      </c>
      <c r="P136" s="149">
        <f t="shared" si="1"/>
        <v>0</v>
      </c>
      <c r="Q136" s="149">
        <v>0</v>
      </c>
      <c r="R136" s="149">
        <f t="shared" si="2"/>
        <v>0</v>
      </c>
      <c r="S136" s="149">
        <v>0.23499999999999999</v>
      </c>
      <c r="T136" s="150">
        <f t="shared" si="3"/>
        <v>85.304999999999993</v>
      </c>
      <c r="AR136" s="151" t="s">
        <v>109</v>
      </c>
      <c r="AT136" s="151" t="s">
        <v>195</v>
      </c>
      <c r="AU136" s="151" t="s">
        <v>84</v>
      </c>
      <c r="AY136" s="13" t="s">
        <v>193</v>
      </c>
      <c r="BE136" s="152">
        <f t="shared" si="4"/>
        <v>0</v>
      </c>
      <c r="BF136" s="152">
        <f t="shared" si="5"/>
        <v>0</v>
      </c>
      <c r="BG136" s="152">
        <f t="shared" si="6"/>
        <v>0</v>
      </c>
      <c r="BH136" s="152">
        <f t="shared" si="7"/>
        <v>0</v>
      </c>
      <c r="BI136" s="152">
        <f t="shared" si="8"/>
        <v>0</v>
      </c>
      <c r="BJ136" s="13" t="s">
        <v>84</v>
      </c>
      <c r="BK136" s="152">
        <f t="shared" si="9"/>
        <v>0</v>
      </c>
      <c r="BL136" s="13" t="s">
        <v>109</v>
      </c>
      <c r="BM136" s="151" t="s">
        <v>2282</v>
      </c>
    </row>
    <row r="137" spans="2:65" s="1" customFormat="1" ht="24.25" customHeight="1">
      <c r="B137" s="138"/>
      <c r="C137" s="139" t="s">
        <v>112</v>
      </c>
      <c r="D137" s="139" t="s">
        <v>195</v>
      </c>
      <c r="E137" s="140" t="s">
        <v>1520</v>
      </c>
      <c r="F137" s="141" t="s">
        <v>1521</v>
      </c>
      <c r="G137" s="142" t="s">
        <v>257</v>
      </c>
      <c r="H137" s="143">
        <v>15</v>
      </c>
      <c r="I137" s="144"/>
      <c r="J137" s="145">
        <f t="shared" si="0"/>
        <v>0</v>
      </c>
      <c r="K137" s="146"/>
      <c r="L137" s="28"/>
      <c r="M137" s="147" t="s">
        <v>1</v>
      </c>
      <c r="N137" s="148" t="s">
        <v>38</v>
      </c>
      <c r="P137" s="149">
        <f t="shared" si="1"/>
        <v>0</v>
      </c>
      <c r="Q137" s="149">
        <v>7.2892399999999998E-3</v>
      </c>
      <c r="R137" s="149">
        <f t="shared" si="2"/>
        <v>0.10933859999999999</v>
      </c>
      <c r="S137" s="149">
        <v>0</v>
      </c>
      <c r="T137" s="150">
        <f t="shared" si="3"/>
        <v>0</v>
      </c>
      <c r="AR137" s="151" t="s">
        <v>109</v>
      </c>
      <c r="AT137" s="151" t="s">
        <v>195</v>
      </c>
      <c r="AU137" s="151" t="s">
        <v>84</v>
      </c>
      <c r="AY137" s="13" t="s">
        <v>193</v>
      </c>
      <c r="BE137" s="152">
        <f t="shared" si="4"/>
        <v>0</v>
      </c>
      <c r="BF137" s="152">
        <f t="shared" si="5"/>
        <v>0</v>
      </c>
      <c r="BG137" s="152">
        <f t="shared" si="6"/>
        <v>0</v>
      </c>
      <c r="BH137" s="152">
        <f t="shared" si="7"/>
        <v>0</v>
      </c>
      <c r="BI137" s="152">
        <f t="shared" si="8"/>
        <v>0</v>
      </c>
      <c r="BJ137" s="13" t="s">
        <v>84</v>
      </c>
      <c r="BK137" s="152">
        <f t="shared" si="9"/>
        <v>0</v>
      </c>
      <c r="BL137" s="13" t="s">
        <v>109</v>
      </c>
      <c r="BM137" s="151" t="s">
        <v>2283</v>
      </c>
    </row>
    <row r="138" spans="2:65" s="1" customFormat="1" ht="33" customHeight="1">
      <c r="B138" s="138"/>
      <c r="C138" s="139" t="s">
        <v>115</v>
      </c>
      <c r="D138" s="139" t="s">
        <v>195</v>
      </c>
      <c r="E138" s="140" t="s">
        <v>1523</v>
      </c>
      <c r="F138" s="141" t="s">
        <v>1524</v>
      </c>
      <c r="G138" s="142" t="s">
        <v>1419</v>
      </c>
      <c r="H138" s="143">
        <v>35</v>
      </c>
      <c r="I138" s="144"/>
      <c r="J138" s="145">
        <f t="shared" si="0"/>
        <v>0</v>
      </c>
      <c r="K138" s="146"/>
      <c r="L138" s="28"/>
      <c r="M138" s="147" t="s">
        <v>1</v>
      </c>
      <c r="N138" s="148" t="s">
        <v>38</v>
      </c>
      <c r="P138" s="149">
        <f t="shared" si="1"/>
        <v>0</v>
      </c>
      <c r="Q138" s="149">
        <v>0</v>
      </c>
      <c r="R138" s="149">
        <f t="shared" si="2"/>
        <v>0</v>
      </c>
      <c r="S138" s="149">
        <v>0</v>
      </c>
      <c r="T138" s="150">
        <f t="shared" si="3"/>
        <v>0</v>
      </c>
      <c r="AR138" s="151" t="s">
        <v>109</v>
      </c>
      <c r="AT138" s="151" t="s">
        <v>195</v>
      </c>
      <c r="AU138" s="151" t="s">
        <v>84</v>
      </c>
      <c r="AY138" s="13" t="s">
        <v>193</v>
      </c>
      <c r="BE138" s="152">
        <f t="shared" si="4"/>
        <v>0</v>
      </c>
      <c r="BF138" s="152">
        <f t="shared" si="5"/>
        <v>0</v>
      </c>
      <c r="BG138" s="152">
        <f t="shared" si="6"/>
        <v>0</v>
      </c>
      <c r="BH138" s="152">
        <f t="shared" si="7"/>
        <v>0</v>
      </c>
      <c r="BI138" s="152">
        <f t="shared" si="8"/>
        <v>0</v>
      </c>
      <c r="BJ138" s="13" t="s">
        <v>84</v>
      </c>
      <c r="BK138" s="152">
        <f t="shared" si="9"/>
        <v>0</v>
      </c>
      <c r="BL138" s="13" t="s">
        <v>109</v>
      </c>
      <c r="BM138" s="151" t="s">
        <v>2284</v>
      </c>
    </row>
    <row r="139" spans="2:65" s="1" customFormat="1" ht="21.75" customHeight="1">
      <c r="B139" s="138"/>
      <c r="C139" s="139" t="s">
        <v>160</v>
      </c>
      <c r="D139" s="139" t="s">
        <v>195</v>
      </c>
      <c r="E139" s="140" t="s">
        <v>1526</v>
      </c>
      <c r="F139" s="141" t="s">
        <v>1527</v>
      </c>
      <c r="G139" s="142" t="s">
        <v>257</v>
      </c>
      <c r="H139" s="143">
        <v>10</v>
      </c>
      <c r="I139" s="144"/>
      <c r="J139" s="145">
        <f t="shared" si="0"/>
        <v>0</v>
      </c>
      <c r="K139" s="146"/>
      <c r="L139" s="28"/>
      <c r="M139" s="147" t="s">
        <v>1</v>
      </c>
      <c r="N139" s="148" t="s">
        <v>38</v>
      </c>
      <c r="P139" s="149">
        <f t="shared" si="1"/>
        <v>0</v>
      </c>
      <c r="Q139" s="149">
        <v>1.0120000000000001E-2</v>
      </c>
      <c r="R139" s="149">
        <f t="shared" si="2"/>
        <v>0.10120000000000001</v>
      </c>
      <c r="S139" s="149">
        <v>0</v>
      </c>
      <c r="T139" s="150">
        <f t="shared" si="3"/>
        <v>0</v>
      </c>
      <c r="AR139" s="151" t="s">
        <v>109</v>
      </c>
      <c r="AT139" s="151" t="s">
        <v>195</v>
      </c>
      <c r="AU139" s="151" t="s">
        <v>84</v>
      </c>
      <c r="AY139" s="13" t="s">
        <v>193</v>
      </c>
      <c r="BE139" s="152">
        <f t="shared" si="4"/>
        <v>0</v>
      </c>
      <c r="BF139" s="152">
        <f t="shared" si="5"/>
        <v>0</v>
      </c>
      <c r="BG139" s="152">
        <f t="shared" si="6"/>
        <v>0</v>
      </c>
      <c r="BH139" s="152">
        <f t="shared" si="7"/>
        <v>0</v>
      </c>
      <c r="BI139" s="152">
        <f t="shared" si="8"/>
        <v>0</v>
      </c>
      <c r="BJ139" s="13" t="s">
        <v>84</v>
      </c>
      <c r="BK139" s="152">
        <f t="shared" si="9"/>
        <v>0</v>
      </c>
      <c r="BL139" s="13" t="s">
        <v>109</v>
      </c>
      <c r="BM139" s="151" t="s">
        <v>2285</v>
      </c>
    </row>
    <row r="140" spans="2:65" s="1" customFormat="1" ht="21.75" customHeight="1">
      <c r="B140" s="138"/>
      <c r="C140" s="139" t="s">
        <v>163</v>
      </c>
      <c r="D140" s="139" t="s">
        <v>195</v>
      </c>
      <c r="E140" s="140" t="s">
        <v>2074</v>
      </c>
      <c r="F140" s="141" t="s">
        <v>2075</v>
      </c>
      <c r="G140" s="142" t="s">
        <v>257</v>
      </c>
      <c r="H140" s="143">
        <v>3</v>
      </c>
      <c r="I140" s="144"/>
      <c r="J140" s="145">
        <f t="shared" si="0"/>
        <v>0</v>
      </c>
      <c r="K140" s="146"/>
      <c r="L140" s="28"/>
      <c r="M140" s="147" t="s">
        <v>1</v>
      </c>
      <c r="N140" s="148" t="s">
        <v>38</v>
      </c>
      <c r="P140" s="149">
        <f t="shared" si="1"/>
        <v>0</v>
      </c>
      <c r="Q140" s="149">
        <v>5.9157750000000002E-2</v>
      </c>
      <c r="R140" s="149">
        <f t="shared" si="2"/>
        <v>0.17747325</v>
      </c>
      <c r="S140" s="149">
        <v>0</v>
      </c>
      <c r="T140" s="150">
        <f t="shared" si="3"/>
        <v>0</v>
      </c>
      <c r="AR140" s="151" t="s">
        <v>109</v>
      </c>
      <c r="AT140" s="151" t="s">
        <v>195</v>
      </c>
      <c r="AU140" s="151" t="s">
        <v>84</v>
      </c>
      <c r="AY140" s="13" t="s">
        <v>193</v>
      </c>
      <c r="BE140" s="152">
        <f t="shared" si="4"/>
        <v>0</v>
      </c>
      <c r="BF140" s="152">
        <f t="shared" si="5"/>
        <v>0</v>
      </c>
      <c r="BG140" s="152">
        <f t="shared" si="6"/>
        <v>0</v>
      </c>
      <c r="BH140" s="152">
        <f t="shared" si="7"/>
        <v>0</v>
      </c>
      <c r="BI140" s="152">
        <f t="shared" si="8"/>
        <v>0</v>
      </c>
      <c r="BJ140" s="13" t="s">
        <v>84</v>
      </c>
      <c r="BK140" s="152">
        <f t="shared" si="9"/>
        <v>0</v>
      </c>
      <c r="BL140" s="13" t="s">
        <v>109</v>
      </c>
      <c r="BM140" s="151" t="s">
        <v>2286</v>
      </c>
    </row>
    <row r="141" spans="2:65" s="1" customFormat="1" ht="24.25" customHeight="1">
      <c r="B141" s="138"/>
      <c r="C141" s="139" t="s">
        <v>221</v>
      </c>
      <c r="D141" s="139" t="s">
        <v>195</v>
      </c>
      <c r="E141" s="140" t="s">
        <v>1529</v>
      </c>
      <c r="F141" s="141" t="s">
        <v>1530</v>
      </c>
      <c r="G141" s="142" t="s">
        <v>257</v>
      </c>
      <c r="H141" s="143">
        <v>20</v>
      </c>
      <c r="I141" s="144"/>
      <c r="J141" s="145">
        <f t="shared" si="0"/>
        <v>0</v>
      </c>
      <c r="K141" s="146"/>
      <c r="L141" s="28"/>
      <c r="M141" s="147" t="s">
        <v>1</v>
      </c>
      <c r="N141" s="148" t="s">
        <v>38</v>
      </c>
      <c r="P141" s="149">
        <f t="shared" si="1"/>
        <v>0</v>
      </c>
      <c r="Q141" s="149">
        <v>3.5950000000000001E-3</v>
      </c>
      <c r="R141" s="149">
        <f t="shared" si="2"/>
        <v>7.1900000000000006E-2</v>
      </c>
      <c r="S141" s="149">
        <v>0</v>
      </c>
      <c r="T141" s="150">
        <f t="shared" si="3"/>
        <v>0</v>
      </c>
      <c r="AR141" s="151" t="s">
        <v>109</v>
      </c>
      <c r="AT141" s="151" t="s">
        <v>195</v>
      </c>
      <c r="AU141" s="151" t="s">
        <v>84</v>
      </c>
      <c r="AY141" s="13" t="s">
        <v>193</v>
      </c>
      <c r="BE141" s="152">
        <f t="shared" si="4"/>
        <v>0</v>
      </c>
      <c r="BF141" s="152">
        <f t="shared" si="5"/>
        <v>0</v>
      </c>
      <c r="BG141" s="152">
        <f t="shared" si="6"/>
        <v>0</v>
      </c>
      <c r="BH141" s="152">
        <f t="shared" si="7"/>
        <v>0</v>
      </c>
      <c r="BI141" s="152">
        <f t="shared" si="8"/>
        <v>0</v>
      </c>
      <c r="BJ141" s="13" t="s">
        <v>84</v>
      </c>
      <c r="BK141" s="152">
        <f t="shared" si="9"/>
        <v>0</v>
      </c>
      <c r="BL141" s="13" t="s">
        <v>109</v>
      </c>
      <c r="BM141" s="151" t="s">
        <v>2287</v>
      </c>
    </row>
    <row r="142" spans="2:65" s="1" customFormat="1" ht="24.25" customHeight="1">
      <c r="B142" s="138"/>
      <c r="C142" s="139" t="s">
        <v>225</v>
      </c>
      <c r="D142" s="139" t="s">
        <v>195</v>
      </c>
      <c r="E142" s="140" t="s">
        <v>1532</v>
      </c>
      <c r="F142" s="141" t="s">
        <v>1533</v>
      </c>
      <c r="G142" s="142" t="s">
        <v>198</v>
      </c>
      <c r="H142" s="143">
        <v>6.37</v>
      </c>
      <c r="I142" s="144"/>
      <c r="J142" s="145">
        <f t="shared" si="0"/>
        <v>0</v>
      </c>
      <c r="K142" s="146"/>
      <c r="L142" s="28"/>
      <c r="M142" s="147" t="s">
        <v>1</v>
      </c>
      <c r="N142" s="148" t="s">
        <v>38</v>
      </c>
      <c r="P142" s="149">
        <f t="shared" si="1"/>
        <v>0</v>
      </c>
      <c r="Q142" s="149">
        <v>0</v>
      </c>
      <c r="R142" s="149">
        <f t="shared" si="2"/>
        <v>0</v>
      </c>
      <c r="S142" s="149">
        <v>0</v>
      </c>
      <c r="T142" s="150">
        <f t="shared" si="3"/>
        <v>0</v>
      </c>
      <c r="AR142" s="151" t="s">
        <v>109</v>
      </c>
      <c r="AT142" s="151" t="s">
        <v>195</v>
      </c>
      <c r="AU142" s="151" t="s">
        <v>84</v>
      </c>
      <c r="AY142" s="13" t="s">
        <v>193</v>
      </c>
      <c r="BE142" s="152">
        <f t="shared" si="4"/>
        <v>0</v>
      </c>
      <c r="BF142" s="152">
        <f t="shared" si="5"/>
        <v>0</v>
      </c>
      <c r="BG142" s="152">
        <f t="shared" si="6"/>
        <v>0</v>
      </c>
      <c r="BH142" s="152">
        <f t="shared" si="7"/>
        <v>0</v>
      </c>
      <c r="BI142" s="152">
        <f t="shared" si="8"/>
        <v>0</v>
      </c>
      <c r="BJ142" s="13" t="s">
        <v>84</v>
      </c>
      <c r="BK142" s="152">
        <f t="shared" si="9"/>
        <v>0</v>
      </c>
      <c r="BL142" s="13" t="s">
        <v>109</v>
      </c>
      <c r="BM142" s="151" t="s">
        <v>2288</v>
      </c>
    </row>
    <row r="143" spans="2:65" s="1" customFormat="1" ht="33" customHeight="1">
      <c r="B143" s="138"/>
      <c r="C143" s="139" t="s">
        <v>81</v>
      </c>
      <c r="D143" s="139" t="s">
        <v>195</v>
      </c>
      <c r="E143" s="140" t="s">
        <v>2289</v>
      </c>
      <c r="F143" s="141" t="s">
        <v>2290</v>
      </c>
      <c r="G143" s="142" t="s">
        <v>198</v>
      </c>
      <c r="H143" s="143">
        <v>183.833</v>
      </c>
      <c r="I143" s="144"/>
      <c r="J143" s="145">
        <f t="shared" si="0"/>
        <v>0</v>
      </c>
      <c r="K143" s="146"/>
      <c r="L143" s="28"/>
      <c r="M143" s="147" t="s">
        <v>1</v>
      </c>
      <c r="N143" s="148" t="s">
        <v>38</v>
      </c>
      <c r="P143" s="149">
        <f t="shared" si="1"/>
        <v>0</v>
      </c>
      <c r="Q143" s="149">
        <v>0</v>
      </c>
      <c r="R143" s="149">
        <f t="shared" si="2"/>
        <v>0</v>
      </c>
      <c r="S143" s="149">
        <v>0</v>
      </c>
      <c r="T143" s="150">
        <f t="shared" si="3"/>
        <v>0</v>
      </c>
      <c r="AR143" s="151" t="s">
        <v>109</v>
      </c>
      <c r="AT143" s="151" t="s">
        <v>195</v>
      </c>
      <c r="AU143" s="151" t="s">
        <v>84</v>
      </c>
      <c r="AY143" s="13" t="s">
        <v>193</v>
      </c>
      <c r="BE143" s="152">
        <f t="shared" si="4"/>
        <v>0</v>
      </c>
      <c r="BF143" s="152">
        <f t="shared" si="5"/>
        <v>0</v>
      </c>
      <c r="BG143" s="152">
        <f t="shared" si="6"/>
        <v>0</v>
      </c>
      <c r="BH143" s="152">
        <f t="shared" si="7"/>
        <v>0</v>
      </c>
      <c r="BI143" s="152">
        <f t="shared" si="8"/>
        <v>0</v>
      </c>
      <c r="BJ143" s="13" t="s">
        <v>84</v>
      </c>
      <c r="BK143" s="152">
        <f t="shared" si="9"/>
        <v>0</v>
      </c>
      <c r="BL143" s="13" t="s">
        <v>109</v>
      </c>
      <c r="BM143" s="151" t="s">
        <v>2291</v>
      </c>
    </row>
    <row r="144" spans="2:65" s="1" customFormat="1" ht="37.75" customHeight="1">
      <c r="B144" s="138"/>
      <c r="C144" s="139" t="s">
        <v>86</v>
      </c>
      <c r="D144" s="139" t="s">
        <v>195</v>
      </c>
      <c r="E144" s="140" t="s">
        <v>1541</v>
      </c>
      <c r="F144" s="141" t="s">
        <v>2292</v>
      </c>
      <c r="G144" s="142" t="s">
        <v>198</v>
      </c>
      <c r="H144" s="143">
        <v>183.833</v>
      </c>
      <c r="I144" s="144"/>
      <c r="J144" s="145">
        <f t="shared" si="0"/>
        <v>0</v>
      </c>
      <c r="K144" s="146"/>
      <c r="L144" s="28"/>
      <c r="M144" s="147" t="s">
        <v>1</v>
      </c>
      <c r="N144" s="148" t="s">
        <v>38</v>
      </c>
      <c r="P144" s="149">
        <f t="shared" si="1"/>
        <v>0</v>
      </c>
      <c r="Q144" s="149">
        <v>0</v>
      </c>
      <c r="R144" s="149">
        <f t="shared" si="2"/>
        <v>0</v>
      </c>
      <c r="S144" s="149">
        <v>0</v>
      </c>
      <c r="T144" s="150">
        <f t="shared" si="3"/>
        <v>0</v>
      </c>
      <c r="AR144" s="151" t="s">
        <v>109</v>
      </c>
      <c r="AT144" s="151" t="s">
        <v>195</v>
      </c>
      <c r="AU144" s="151" t="s">
        <v>84</v>
      </c>
      <c r="AY144" s="13" t="s">
        <v>193</v>
      </c>
      <c r="BE144" s="152">
        <f t="shared" si="4"/>
        <v>0</v>
      </c>
      <c r="BF144" s="152">
        <f t="shared" si="5"/>
        <v>0</v>
      </c>
      <c r="BG144" s="152">
        <f t="shared" si="6"/>
        <v>0</v>
      </c>
      <c r="BH144" s="152">
        <f t="shared" si="7"/>
        <v>0</v>
      </c>
      <c r="BI144" s="152">
        <f t="shared" si="8"/>
        <v>0</v>
      </c>
      <c r="BJ144" s="13" t="s">
        <v>84</v>
      </c>
      <c r="BK144" s="152">
        <f t="shared" si="9"/>
        <v>0</v>
      </c>
      <c r="BL144" s="13" t="s">
        <v>109</v>
      </c>
      <c r="BM144" s="151" t="s">
        <v>2293</v>
      </c>
    </row>
    <row r="145" spans="2:65" s="1" customFormat="1" ht="24.25" customHeight="1">
      <c r="B145" s="138"/>
      <c r="C145" s="139" t="s">
        <v>89</v>
      </c>
      <c r="D145" s="139" t="s">
        <v>195</v>
      </c>
      <c r="E145" s="140" t="s">
        <v>2294</v>
      </c>
      <c r="F145" s="141" t="s">
        <v>2295</v>
      </c>
      <c r="G145" s="142" t="s">
        <v>198</v>
      </c>
      <c r="H145" s="143">
        <v>90.146000000000001</v>
      </c>
      <c r="I145" s="144"/>
      <c r="J145" s="145">
        <f t="shared" si="0"/>
        <v>0</v>
      </c>
      <c r="K145" s="146"/>
      <c r="L145" s="28"/>
      <c r="M145" s="147" t="s">
        <v>1</v>
      </c>
      <c r="N145" s="148" t="s">
        <v>38</v>
      </c>
      <c r="P145" s="149">
        <f t="shared" si="1"/>
        <v>0</v>
      </c>
      <c r="Q145" s="149">
        <v>0</v>
      </c>
      <c r="R145" s="149">
        <f t="shared" si="2"/>
        <v>0</v>
      </c>
      <c r="S145" s="149">
        <v>0</v>
      </c>
      <c r="T145" s="150">
        <f t="shared" si="3"/>
        <v>0</v>
      </c>
      <c r="AR145" s="151" t="s">
        <v>109</v>
      </c>
      <c r="AT145" s="151" t="s">
        <v>195</v>
      </c>
      <c r="AU145" s="151" t="s">
        <v>84</v>
      </c>
      <c r="AY145" s="13" t="s">
        <v>193</v>
      </c>
      <c r="BE145" s="152">
        <f t="shared" si="4"/>
        <v>0</v>
      </c>
      <c r="BF145" s="152">
        <f t="shared" si="5"/>
        <v>0</v>
      </c>
      <c r="BG145" s="152">
        <f t="shared" si="6"/>
        <v>0</v>
      </c>
      <c r="BH145" s="152">
        <f t="shared" si="7"/>
        <v>0</v>
      </c>
      <c r="BI145" s="152">
        <f t="shared" si="8"/>
        <v>0</v>
      </c>
      <c r="BJ145" s="13" t="s">
        <v>84</v>
      </c>
      <c r="BK145" s="152">
        <f t="shared" si="9"/>
        <v>0</v>
      </c>
      <c r="BL145" s="13" t="s">
        <v>109</v>
      </c>
      <c r="BM145" s="151" t="s">
        <v>2296</v>
      </c>
    </row>
    <row r="146" spans="2:65" s="1" customFormat="1" ht="37.75" customHeight="1">
      <c r="B146" s="138"/>
      <c r="C146" s="139" t="s">
        <v>92</v>
      </c>
      <c r="D146" s="139" t="s">
        <v>195</v>
      </c>
      <c r="E146" s="140" t="s">
        <v>1925</v>
      </c>
      <c r="F146" s="141" t="s">
        <v>1926</v>
      </c>
      <c r="G146" s="142" t="s">
        <v>198</v>
      </c>
      <c r="H146" s="143">
        <v>90.146000000000001</v>
      </c>
      <c r="I146" s="144"/>
      <c r="J146" s="145">
        <f t="shared" si="0"/>
        <v>0</v>
      </c>
      <c r="K146" s="146"/>
      <c r="L146" s="28"/>
      <c r="M146" s="147" t="s">
        <v>1</v>
      </c>
      <c r="N146" s="148" t="s">
        <v>38</v>
      </c>
      <c r="P146" s="149">
        <f t="shared" si="1"/>
        <v>0</v>
      </c>
      <c r="Q146" s="149">
        <v>0</v>
      </c>
      <c r="R146" s="149">
        <f t="shared" si="2"/>
        <v>0</v>
      </c>
      <c r="S146" s="149">
        <v>0</v>
      </c>
      <c r="T146" s="150">
        <f t="shared" si="3"/>
        <v>0</v>
      </c>
      <c r="AR146" s="151" t="s">
        <v>109</v>
      </c>
      <c r="AT146" s="151" t="s">
        <v>195</v>
      </c>
      <c r="AU146" s="151" t="s">
        <v>84</v>
      </c>
      <c r="AY146" s="13" t="s">
        <v>193</v>
      </c>
      <c r="BE146" s="152">
        <f t="shared" si="4"/>
        <v>0</v>
      </c>
      <c r="BF146" s="152">
        <f t="shared" si="5"/>
        <v>0</v>
      </c>
      <c r="BG146" s="152">
        <f t="shared" si="6"/>
        <v>0</v>
      </c>
      <c r="BH146" s="152">
        <f t="shared" si="7"/>
        <v>0</v>
      </c>
      <c r="BI146" s="152">
        <f t="shared" si="8"/>
        <v>0</v>
      </c>
      <c r="BJ146" s="13" t="s">
        <v>84</v>
      </c>
      <c r="BK146" s="152">
        <f t="shared" si="9"/>
        <v>0</v>
      </c>
      <c r="BL146" s="13" t="s">
        <v>109</v>
      </c>
      <c r="BM146" s="151" t="s">
        <v>2297</v>
      </c>
    </row>
    <row r="147" spans="2:65" s="1" customFormat="1" ht="24.25" customHeight="1">
      <c r="B147" s="138"/>
      <c r="C147" s="139" t="s">
        <v>95</v>
      </c>
      <c r="D147" s="139" t="s">
        <v>195</v>
      </c>
      <c r="E147" s="140" t="s">
        <v>1928</v>
      </c>
      <c r="F147" s="141" t="s">
        <v>1929</v>
      </c>
      <c r="G147" s="142" t="s">
        <v>198</v>
      </c>
      <c r="H147" s="143">
        <v>31.550999999999998</v>
      </c>
      <c r="I147" s="144"/>
      <c r="J147" s="145">
        <f t="shared" si="0"/>
        <v>0</v>
      </c>
      <c r="K147" s="146"/>
      <c r="L147" s="28"/>
      <c r="M147" s="147" t="s">
        <v>1</v>
      </c>
      <c r="N147" s="148" t="s">
        <v>38</v>
      </c>
      <c r="P147" s="149">
        <f t="shared" si="1"/>
        <v>0</v>
      </c>
      <c r="Q147" s="149">
        <v>1.044E-2</v>
      </c>
      <c r="R147" s="149">
        <f t="shared" si="2"/>
        <v>0.32939243999999995</v>
      </c>
      <c r="S147" s="149">
        <v>0</v>
      </c>
      <c r="T147" s="150">
        <f t="shared" si="3"/>
        <v>0</v>
      </c>
      <c r="AR147" s="151" t="s">
        <v>109</v>
      </c>
      <c r="AT147" s="151" t="s">
        <v>195</v>
      </c>
      <c r="AU147" s="151" t="s">
        <v>84</v>
      </c>
      <c r="AY147" s="13" t="s">
        <v>193</v>
      </c>
      <c r="BE147" s="152">
        <f t="shared" si="4"/>
        <v>0</v>
      </c>
      <c r="BF147" s="152">
        <f t="shared" si="5"/>
        <v>0</v>
      </c>
      <c r="BG147" s="152">
        <f t="shared" si="6"/>
        <v>0</v>
      </c>
      <c r="BH147" s="152">
        <f t="shared" si="7"/>
        <v>0</v>
      </c>
      <c r="BI147" s="152">
        <f t="shared" si="8"/>
        <v>0</v>
      </c>
      <c r="BJ147" s="13" t="s">
        <v>84</v>
      </c>
      <c r="BK147" s="152">
        <f t="shared" si="9"/>
        <v>0</v>
      </c>
      <c r="BL147" s="13" t="s">
        <v>109</v>
      </c>
      <c r="BM147" s="151" t="s">
        <v>2298</v>
      </c>
    </row>
    <row r="148" spans="2:65" s="1" customFormat="1" ht="24.25" customHeight="1">
      <c r="B148" s="138"/>
      <c r="C148" s="139" t="s">
        <v>98</v>
      </c>
      <c r="D148" s="139" t="s">
        <v>195</v>
      </c>
      <c r="E148" s="140" t="s">
        <v>1559</v>
      </c>
      <c r="F148" s="141" t="s">
        <v>1560</v>
      </c>
      <c r="G148" s="142" t="s">
        <v>234</v>
      </c>
      <c r="H148" s="143">
        <v>1126.77</v>
      </c>
      <c r="I148" s="144"/>
      <c r="J148" s="145">
        <f t="shared" si="0"/>
        <v>0</v>
      </c>
      <c r="K148" s="146"/>
      <c r="L148" s="28"/>
      <c r="M148" s="147" t="s">
        <v>1</v>
      </c>
      <c r="N148" s="148" t="s">
        <v>38</v>
      </c>
      <c r="P148" s="149">
        <f t="shared" si="1"/>
        <v>0</v>
      </c>
      <c r="Q148" s="149">
        <v>9.1E-4</v>
      </c>
      <c r="R148" s="149">
        <f t="shared" si="2"/>
        <v>1.0253607</v>
      </c>
      <c r="S148" s="149">
        <v>0</v>
      </c>
      <c r="T148" s="150">
        <f t="shared" si="3"/>
        <v>0</v>
      </c>
      <c r="AR148" s="151" t="s">
        <v>109</v>
      </c>
      <c r="AT148" s="151" t="s">
        <v>195</v>
      </c>
      <c r="AU148" s="151" t="s">
        <v>84</v>
      </c>
      <c r="AY148" s="13" t="s">
        <v>193</v>
      </c>
      <c r="BE148" s="152">
        <f t="shared" si="4"/>
        <v>0</v>
      </c>
      <c r="BF148" s="152">
        <f t="shared" si="5"/>
        <v>0</v>
      </c>
      <c r="BG148" s="152">
        <f t="shared" si="6"/>
        <v>0</v>
      </c>
      <c r="BH148" s="152">
        <f t="shared" si="7"/>
        <v>0</v>
      </c>
      <c r="BI148" s="152">
        <f t="shared" si="8"/>
        <v>0</v>
      </c>
      <c r="BJ148" s="13" t="s">
        <v>84</v>
      </c>
      <c r="BK148" s="152">
        <f t="shared" si="9"/>
        <v>0</v>
      </c>
      <c r="BL148" s="13" t="s">
        <v>109</v>
      </c>
      <c r="BM148" s="151" t="s">
        <v>2299</v>
      </c>
    </row>
    <row r="149" spans="2:65" s="1" customFormat="1" ht="24.25" customHeight="1">
      <c r="B149" s="138"/>
      <c r="C149" s="139" t="s">
        <v>101</v>
      </c>
      <c r="D149" s="139" t="s">
        <v>195</v>
      </c>
      <c r="E149" s="140" t="s">
        <v>1565</v>
      </c>
      <c r="F149" s="141" t="s">
        <v>1566</v>
      </c>
      <c r="G149" s="142" t="s">
        <v>234</v>
      </c>
      <c r="H149" s="143">
        <v>1126.77</v>
      </c>
      <c r="I149" s="144"/>
      <c r="J149" s="145">
        <f t="shared" si="0"/>
        <v>0</v>
      </c>
      <c r="K149" s="146"/>
      <c r="L149" s="28"/>
      <c r="M149" s="147" t="s">
        <v>1</v>
      </c>
      <c r="N149" s="148" t="s">
        <v>38</v>
      </c>
      <c r="P149" s="149">
        <f t="shared" si="1"/>
        <v>0</v>
      </c>
      <c r="Q149" s="149">
        <v>0</v>
      </c>
      <c r="R149" s="149">
        <f t="shared" si="2"/>
        <v>0</v>
      </c>
      <c r="S149" s="149">
        <v>0</v>
      </c>
      <c r="T149" s="150">
        <f t="shared" si="3"/>
        <v>0</v>
      </c>
      <c r="AR149" s="151" t="s">
        <v>109</v>
      </c>
      <c r="AT149" s="151" t="s">
        <v>195</v>
      </c>
      <c r="AU149" s="151" t="s">
        <v>84</v>
      </c>
      <c r="AY149" s="13" t="s">
        <v>193</v>
      </c>
      <c r="BE149" s="152">
        <f t="shared" si="4"/>
        <v>0</v>
      </c>
      <c r="BF149" s="152">
        <f t="shared" si="5"/>
        <v>0</v>
      </c>
      <c r="BG149" s="152">
        <f t="shared" si="6"/>
        <v>0</v>
      </c>
      <c r="BH149" s="152">
        <f t="shared" si="7"/>
        <v>0</v>
      </c>
      <c r="BI149" s="152">
        <f t="shared" si="8"/>
        <v>0</v>
      </c>
      <c r="BJ149" s="13" t="s">
        <v>84</v>
      </c>
      <c r="BK149" s="152">
        <f t="shared" si="9"/>
        <v>0</v>
      </c>
      <c r="BL149" s="13" t="s">
        <v>109</v>
      </c>
      <c r="BM149" s="151" t="s">
        <v>2300</v>
      </c>
    </row>
    <row r="150" spans="2:65" s="1" customFormat="1" ht="37.75" customHeight="1">
      <c r="B150" s="138"/>
      <c r="C150" s="139" t="s">
        <v>254</v>
      </c>
      <c r="D150" s="139" t="s">
        <v>195</v>
      </c>
      <c r="E150" s="140" t="s">
        <v>1995</v>
      </c>
      <c r="F150" s="141" t="s">
        <v>1996</v>
      </c>
      <c r="G150" s="142" t="s">
        <v>198</v>
      </c>
      <c r="H150" s="143">
        <v>191.67500000000001</v>
      </c>
      <c r="I150" s="144"/>
      <c r="J150" s="145">
        <f t="shared" si="0"/>
        <v>0</v>
      </c>
      <c r="K150" s="146"/>
      <c r="L150" s="28"/>
      <c r="M150" s="147" t="s">
        <v>1</v>
      </c>
      <c r="N150" s="148" t="s">
        <v>38</v>
      </c>
      <c r="P150" s="149">
        <f t="shared" si="1"/>
        <v>0</v>
      </c>
      <c r="Q150" s="149">
        <v>0</v>
      </c>
      <c r="R150" s="149">
        <f t="shared" si="2"/>
        <v>0</v>
      </c>
      <c r="S150" s="149">
        <v>0</v>
      </c>
      <c r="T150" s="150">
        <f t="shared" si="3"/>
        <v>0</v>
      </c>
      <c r="AR150" s="151" t="s">
        <v>109</v>
      </c>
      <c r="AT150" s="151" t="s">
        <v>195</v>
      </c>
      <c r="AU150" s="151" t="s">
        <v>84</v>
      </c>
      <c r="AY150" s="13" t="s">
        <v>193</v>
      </c>
      <c r="BE150" s="152">
        <f t="shared" si="4"/>
        <v>0</v>
      </c>
      <c r="BF150" s="152">
        <f t="shared" si="5"/>
        <v>0</v>
      </c>
      <c r="BG150" s="152">
        <f t="shared" si="6"/>
        <v>0</v>
      </c>
      <c r="BH150" s="152">
        <f t="shared" si="7"/>
        <v>0</v>
      </c>
      <c r="BI150" s="152">
        <f t="shared" si="8"/>
        <v>0</v>
      </c>
      <c r="BJ150" s="13" t="s">
        <v>84</v>
      </c>
      <c r="BK150" s="152">
        <f t="shared" si="9"/>
        <v>0</v>
      </c>
      <c r="BL150" s="13" t="s">
        <v>109</v>
      </c>
      <c r="BM150" s="151" t="s">
        <v>2301</v>
      </c>
    </row>
    <row r="151" spans="2:65" s="1" customFormat="1" ht="44.25" customHeight="1">
      <c r="B151" s="138"/>
      <c r="C151" s="139" t="s">
        <v>330</v>
      </c>
      <c r="D151" s="139" t="s">
        <v>195</v>
      </c>
      <c r="E151" s="140" t="s">
        <v>1998</v>
      </c>
      <c r="F151" s="141" t="s">
        <v>1999</v>
      </c>
      <c r="G151" s="142" t="s">
        <v>198</v>
      </c>
      <c r="H151" s="143">
        <v>383.35</v>
      </c>
      <c r="I151" s="144"/>
      <c r="J151" s="145">
        <f t="shared" si="0"/>
        <v>0</v>
      </c>
      <c r="K151" s="146"/>
      <c r="L151" s="28"/>
      <c r="M151" s="147" t="s">
        <v>1</v>
      </c>
      <c r="N151" s="148" t="s">
        <v>38</v>
      </c>
      <c r="P151" s="149">
        <f t="shared" si="1"/>
        <v>0</v>
      </c>
      <c r="Q151" s="149">
        <v>0</v>
      </c>
      <c r="R151" s="149">
        <f t="shared" si="2"/>
        <v>0</v>
      </c>
      <c r="S151" s="149">
        <v>0</v>
      </c>
      <c r="T151" s="150">
        <f t="shared" si="3"/>
        <v>0</v>
      </c>
      <c r="AR151" s="151" t="s">
        <v>109</v>
      </c>
      <c r="AT151" s="151" t="s">
        <v>195</v>
      </c>
      <c r="AU151" s="151" t="s">
        <v>84</v>
      </c>
      <c r="AY151" s="13" t="s">
        <v>193</v>
      </c>
      <c r="BE151" s="152">
        <f t="shared" si="4"/>
        <v>0</v>
      </c>
      <c r="BF151" s="152">
        <f t="shared" si="5"/>
        <v>0</v>
      </c>
      <c r="BG151" s="152">
        <f t="shared" si="6"/>
        <v>0</v>
      </c>
      <c r="BH151" s="152">
        <f t="shared" si="7"/>
        <v>0</v>
      </c>
      <c r="BI151" s="152">
        <f t="shared" si="8"/>
        <v>0</v>
      </c>
      <c r="BJ151" s="13" t="s">
        <v>84</v>
      </c>
      <c r="BK151" s="152">
        <f t="shared" si="9"/>
        <v>0</v>
      </c>
      <c r="BL151" s="13" t="s">
        <v>109</v>
      </c>
      <c r="BM151" s="151" t="s">
        <v>2302</v>
      </c>
    </row>
    <row r="152" spans="2:65" s="1" customFormat="1" ht="21.75" customHeight="1">
      <c r="B152" s="138"/>
      <c r="C152" s="139" t="s">
        <v>334</v>
      </c>
      <c r="D152" s="139" t="s">
        <v>195</v>
      </c>
      <c r="E152" s="140" t="s">
        <v>2001</v>
      </c>
      <c r="F152" s="141" t="s">
        <v>2002</v>
      </c>
      <c r="G152" s="142" t="s">
        <v>198</v>
      </c>
      <c r="H152" s="143">
        <v>191.67500000000001</v>
      </c>
      <c r="I152" s="144"/>
      <c r="J152" s="145">
        <f t="shared" si="0"/>
        <v>0</v>
      </c>
      <c r="K152" s="146"/>
      <c r="L152" s="28"/>
      <c r="M152" s="147" t="s">
        <v>1</v>
      </c>
      <c r="N152" s="148" t="s">
        <v>38</v>
      </c>
      <c r="P152" s="149">
        <f t="shared" si="1"/>
        <v>0</v>
      </c>
      <c r="Q152" s="149">
        <v>0</v>
      </c>
      <c r="R152" s="149">
        <f t="shared" si="2"/>
        <v>0</v>
      </c>
      <c r="S152" s="149">
        <v>0</v>
      </c>
      <c r="T152" s="150">
        <f t="shared" si="3"/>
        <v>0</v>
      </c>
      <c r="AR152" s="151" t="s">
        <v>109</v>
      </c>
      <c r="AT152" s="151" t="s">
        <v>195</v>
      </c>
      <c r="AU152" s="151" t="s">
        <v>84</v>
      </c>
      <c r="AY152" s="13" t="s">
        <v>193</v>
      </c>
      <c r="BE152" s="152">
        <f t="shared" si="4"/>
        <v>0</v>
      </c>
      <c r="BF152" s="152">
        <f t="shared" si="5"/>
        <v>0</v>
      </c>
      <c r="BG152" s="152">
        <f t="shared" si="6"/>
        <v>0</v>
      </c>
      <c r="BH152" s="152">
        <f t="shared" si="7"/>
        <v>0</v>
      </c>
      <c r="BI152" s="152">
        <f t="shared" si="8"/>
        <v>0</v>
      </c>
      <c r="BJ152" s="13" t="s">
        <v>84</v>
      </c>
      <c r="BK152" s="152">
        <f t="shared" si="9"/>
        <v>0</v>
      </c>
      <c r="BL152" s="13" t="s">
        <v>109</v>
      </c>
      <c r="BM152" s="151" t="s">
        <v>2303</v>
      </c>
    </row>
    <row r="153" spans="2:65" s="1" customFormat="1" ht="24.25" customHeight="1">
      <c r="B153" s="138"/>
      <c r="C153" s="139" t="s">
        <v>338</v>
      </c>
      <c r="D153" s="139" t="s">
        <v>195</v>
      </c>
      <c r="E153" s="140" t="s">
        <v>1580</v>
      </c>
      <c r="F153" s="141" t="s">
        <v>1581</v>
      </c>
      <c r="G153" s="142" t="s">
        <v>296</v>
      </c>
      <c r="H153" s="143">
        <v>287.51299999999998</v>
      </c>
      <c r="I153" s="144"/>
      <c r="J153" s="145">
        <f t="shared" si="0"/>
        <v>0</v>
      </c>
      <c r="K153" s="146"/>
      <c r="L153" s="28"/>
      <c r="M153" s="147" t="s">
        <v>1</v>
      </c>
      <c r="N153" s="148" t="s">
        <v>38</v>
      </c>
      <c r="P153" s="149">
        <f t="shared" si="1"/>
        <v>0</v>
      </c>
      <c r="Q153" s="149">
        <v>0</v>
      </c>
      <c r="R153" s="149">
        <f t="shared" si="2"/>
        <v>0</v>
      </c>
      <c r="S153" s="149">
        <v>0</v>
      </c>
      <c r="T153" s="150">
        <f t="shared" si="3"/>
        <v>0</v>
      </c>
      <c r="AR153" s="151" t="s">
        <v>109</v>
      </c>
      <c r="AT153" s="151" t="s">
        <v>195</v>
      </c>
      <c r="AU153" s="151" t="s">
        <v>84</v>
      </c>
      <c r="AY153" s="13" t="s">
        <v>193</v>
      </c>
      <c r="BE153" s="152">
        <f t="shared" si="4"/>
        <v>0</v>
      </c>
      <c r="BF153" s="152">
        <f t="shared" si="5"/>
        <v>0</v>
      </c>
      <c r="BG153" s="152">
        <f t="shared" si="6"/>
        <v>0</v>
      </c>
      <c r="BH153" s="152">
        <f t="shared" si="7"/>
        <v>0</v>
      </c>
      <c r="BI153" s="152">
        <f t="shared" si="8"/>
        <v>0</v>
      </c>
      <c r="BJ153" s="13" t="s">
        <v>84</v>
      </c>
      <c r="BK153" s="152">
        <f t="shared" si="9"/>
        <v>0</v>
      </c>
      <c r="BL153" s="13" t="s">
        <v>109</v>
      </c>
      <c r="BM153" s="151" t="s">
        <v>2304</v>
      </c>
    </row>
    <row r="154" spans="2:65" s="1" customFormat="1" ht="33" customHeight="1">
      <c r="B154" s="138"/>
      <c r="C154" s="139" t="s">
        <v>342</v>
      </c>
      <c r="D154" s="139" t="s">
        <v>195</v>
      </c>
      <c r="E154" s="140" t="s">
        <v>229</v>
      </c>
      <c r="F154" s="141" t="s">
        <v>230</v>
      </c>
      <c r="G154" s="142" t="s">
        <v>198</v>
      </c>
      <c r="H154" s="143">
        <v>157.51400000000001</v>
      </c>
      <c r="I154" s="144"/>
      <c r="J154" s="145">
        <f t="shared" si="0"/>
        <v>0</v>
      </c>
      <c r="K154" s="146"/>
      <c r="L154" s="28"/>
      <c r="M154" s="147" t="s">
        <v>1</v>
      </c>
      <c r="N154" s="148" t="s">
        <v>38</v>
      </c>
      <c r="P154" s="149">
        <f t="shared" si="1"/>
        <v>0</v>
      </c>
      <c r="Q154" s="149">
        <v>0</v>
      </c>
      <c r="R154" s="149">
        <f t="shared" si="2"/>
        <v>0</v>
      </c>
      <c r="S154" s="149">
        <v>0</v>
      </c>
      <c r="T154" s="150">
        <f t="shared" si="3"/>
        <v>0</v>
      </c>
      <c r="AR154" s="151" t="s">
        <v>109</v>
      </c>
      <c r="AT154" s="151" t="s">
        <v>195</v>
      </c>
      <c r="AU154" s="151" t="s">
        <v>84</v>
      </c>
      <c r="AY154" s="13" t="s">
        <v>193</v>
      </c>
      <c r="BE154" s="152">
        <f t="shared" si="4"/>
        <v>0</v>
      </c>
      <c r="BF154" s="152">
        <f t="shared" si="5"/>
        <v>0</v>
      </c>
      <c r="BG154" s="152">
        <f t="shared" si="6"/>
        <v>0</v>
      </c>
      <c r="BH154" s="152">
        <f t="shared" si="7"/>
        <v>0</v>
      </c>
      <c r="BI154" s="152">
        <f t="shared" si="8"/>
        <v>0</v>
      </c>
      <c r="BJ154" s="13" t="s">
        <v>84</v>
      </c>
      <c r="BK154" s="152">
        <f t="shared" si="9"/>
        <v>0</v>
      </c>
      <c r="BL154" s="13" t="s">
        <v>109</v>
      </c>
      <c r="BM154" s="151" t="s">
        <v>2305</v>
      </c>
    </row>
    <row r="155" spans="2:65" s="1" customFormat="1" ht="24.25" customHeight="1">
      <c r="B155" s="138"/>
      <c r="C155" s="139" t="s">
        <v>7</v>
      </c>
      <c r="D155" s="139" t="s">
        <v>195</v>
      </c>
      <c r="E155" s="140" t="s">
        <v>1586</v>
      </c>
      <c r="F155" s="141" t="s">
        <v>1587</v>
      </c>
      <c r="G155" s="142" t="s">
        <v>198</v>
      </c>
      <c r="H155" s="143">
        <v>150.60400000000001</v>
      </c>
      <c r="I155" s="144"/>
      <c r="J155" s="145">
        <f t="shared" si="0"/>
        <v>0</v>
      </c>
      <c r="K155" s="146"/>
      <c r="L155" s="28"/>
      <c r="M155" s="147" t="s">
        <v>1</v>
      </c>
      <c r="N155" s="148" t="s">
        <v>38</v>
      </c>
      <c r="P155" s="149">
        <f t="shared" si="1"/>
        <v>0</v>
      </c>
      <c r="Q155" s="149">
        <v>0</v>
      </c>
      <c r="R155" s="149">
        <f t="shared" si="2"/>
        <v>0</v>
      </c>
      <c r="S155" s="149">
        <v>0</v>
      </c>
      <c r="T155" s="150">
        <f t="shared" si="3"/>
        <v>0</v>
      </c>
      <c r="AR155" s="151" t="s">
        <v>109</v>
      </c>
      <c r="AT155" s="151" t="s">
        <v>195</v>
      </c>
      <c r="AU155" s="151" t="s">
        <v>84</v>
      </c>
      <c r="AY155" s="13" t="s">
        <v>193</v>
      </c>
      <c r="BE155" s="152">
        <f t="shared" si="4"/>
        <v>0</v>
      </c>
      <c r="BF155" s="152">
        <f t="shared" si="5"/>
        <v>0</v>
      </c>
      <c r="BG155" s="152">
        <f t="shared" si="6"/>
        <v>0</v>
      </c>
      <c r="BH155" s="152">
        <f t="shared" si="7"/>
        <v>0</v>
      </c>
      <c r="BI155" s="152">
        <f t="shared" si="8"/>
        <v>0</v>
      </c>
      <c r="BJ155" s="13" t="s">
        <v>84</v>
      </c>
      <c r="BK155" s="152">
        <f t="shared" si="9"/>
        <v>0</v>
      </c>
      <c r="BL155" s="13" t="s">
        <v>109</v>
      </c>
      <c r="BM155" s="151" t="s">
        <v>2306</v>
      </c>
    </row>
    <row r="156" spans="2:65" s="1" customFormat="1" ht="16.5" customHeight="1">
      <c r="B156" s="138"/>
      <c r="C156" s="153" t="s">
        <v>350</v>
      </c>
      <c r="D156" s="153" t="s">
        <v>236</v>
      </c>
      <c r="E156" s="154" t="s">
        <v>1589</v>
      </c>
      <c r="F156" s="155" t="s">
        <v>1590</v>
      </c>
      <c r="G156" s="156" t="s">
        <v>296</v>
      </c>
      <c r="H156" s="157">
        <v>240.96600000000001</v>
      </c>
      <c r="I156" s="158"/>
      <c r="J156" s="159">
        <f t="shared" si="0"/>
        <v>0</v>
      </c>
      <c r="K156" s="160"/>
      <c r="L156" s="161"/>
      <c r="M156" s="162" t="s">
        <v>1</v>
      </c>
      <c r="N156" s="163" t="s">
        <v>38</v>
      </c>
      <c r="P156" s="149">
        <f t="shared" si="1"/>
        <v>0</v>
      </c>
      <c r="Q156" s="149">
        <v>1</v>
      </c>
      <c r="R156" s="149">
        <f t="shared" si="2"/>
        <v>240.96600000000001</v>
      </c>
      <c r="S156" s="149">
        <v>0</v>
      </c>
      <c r="T156" s="150">
        <f t="shared" si="3"/>
        <v>0</v>
      </c>
      <c r="AR156" s="151" t="s">
        <v>163</v>
      </c>
      <c r="AT156" s="151" t="s">
        <v>236</v>
      </c>
      <c r="AU156" s="151" t="s">
        <v>84</v>
      </c>
      <c r="AY156" s="13" t="s">
        <v>193</v>
      </c>
      <c r="BE156" s="152">
        <f t="shared" si="4"/>
        <v>0</v>
      </c>
      <c r="BF156" s="152">
        <f t="shared" si="5"/>
        <v>0</v>
      </c>
      <c r="BG156" s="152">
        <f t="shared" si="6"/>
        <v>0</v>
      </c>
      <c r="BH156" s="152">
        <f t="shared" si="7"/>
        <v>0</v>
      </c>
      <c r="BI156" s="152">
        <f t="shared" si="8"/>
        <v>0</v>
      </c>
      <c r="BJ156" s="13" t="s">
        <v>84</v>
      </c>
      <c r="BK156" s="152">
        <f t="shared" si="9"/>
        <v>0</v>
      </c>
      <c r="BL156" s="13" t="s">
        <v>109</v>
      </c>
      <c r="BM156" s="151" t="s">
        <v>2307</v>
      </c>
    </row>
    <row r="157" spans="2:65" s="11" customFormat="1" ht="22.75" customHeight="1">
      <c r="B157" s="126"/>
      <c r="D157" s="127" t="s">
        <v>71</v>
      </c>
      <c r="E157" s="136" t="s">
        <v>109</v>
      </c>
      <c r="F157" s="136" t="s">
        <v>349</v>
      </c>
      <c r="I157" s="129"/>
      <c r="J157" s="137">
        <f>BK157</f>
        <v>0</v>
      </c>
      <c r="L157" s="126"/>
      <c r="M157" s="131"/>
      <c r="P157" s="132">
        <f>SUM(P158:P160)</f>
        <v>0</v>
      </c>
      <c r="R157" s="132">
        <f>SUM(R158:R160)</f>
        <v>75.695474270000005</v>
      </c>
      <c r="T157" s="133">
        <f>SUM(T158:T160)</f>
        <v>0</v>
      </c>
      <c r="AR157" s="127" t="s">
        <v>76</v>
      </c>
      <c r="AT157" s="134" t="s">
        <v>71</v>
      </c>
      <c r="AU157" s="134" t="s">
        <v>76</v>
      </c>
      <c r="AY157" s="127" t="s">
        <v>193</v>
      </c>
      <c r="BK157" s="135">
        <f>SUM(BK158:BK160)</f>
        <v>0</v>
      </c>
    </row>
    <row r="158" spans="2:65" s="1" customFormat="1" ht="37.75" customHeight="1">
      <c r="B158" s="138"/>
      <c r="C158" s="139" t="s">
        <v>354</v>
      </c>
      <c r="D158" s="139" t="s">
        <v>195</v>
      </c>
      <c r="E158" s="140" t="s">
        <v>1604</v>
      </c>
      <c r="F158" s="141" t="s">
        <v>1605</v>
      </c>
      <c r="G158" s="142" t="s">
        <v>198</v>
      </c>
      <c r="H158" s="143">
        <v>38.335000000000001</v>
      </c>
      <c r="I158" s="144"/>
      <c r="J158" s="145">
        <f>ROUND(I158*H158,2)</f>
        <v>0</v>
      </c>
      <c r="K158" s="146"/>
      <c r="L158" s="28"/>
      <c r="M158" s="147" t="s">
        <v>1</v>
      </c>
      <c r="N158" s="148" t="s">
        <v>38</v>
      </c>
      <c r="P158" s="149">
        <f>O158*H158</f>
        <v>0</v>
      </c>
      <c r="Q158" s="149">
        <v>1.8907700000000001</v>
      </c>
      <c r="R158" s="149">
        <f>Q158*H158</f>
        <v>72.482667950000007</v>
      </c>
      <c r="S158" s="149">
        <v>0</v>
      </c>
      <c r="T158" s="150">
        <f>S158*H158</f>
        <v>0</v>
      </c>
      <c r="AR158" s="151" t="s">
        <v>109</v>
      </c>
      <c r="AT158" s="151" t="s">
        <v>195</v>
      </c>
      <c r="AU158" s="151" t="s">
        <v>84</v>
      </c>
      <c r="AY158" s="13" t="s">
        <v>193</v>
      </c>
      <c r="BE158" s="152">
        <f>IF(N158="základná",J158,0)</f>
        <v>0</v>
      </c>
      <c r="BF158" s="152">
        <f>IF(N158="znížená",J158,0)</f>
        <v>0</v>
      </c>
      <c r="BG158" s="152">
        <f>IF(N158="zákl. prenesená",J158,0)</f>
        <v>0</v>
      </c>
      <c r="BH158" s="152">
        <f>IF(N158="zníž. prenesená",J158,0)</f>
        <v>0</v>
      </c>
      <c r="BI158" s="152">
        <f>IF(N158="nulová",J158,0)</f>
        <v>0</v>
      </c>
      <c r="BJ158" s="13" t="s">
        <v>84</v>
      </c>
      <c r="BK158" s="152">
        <f>ROUND(I158*H158,2)</f>
        <v>0</v>
      </c>
      <c r="BL158" s="13" t="s">
        <v>109</v>
      </c>
      <c r="BM158" s="151" t="s">
        <v>2308</v>
      </c>
    </row>
    <row r="159" spans="2:65" s="1" customFormat="1" ht="24.25" customHeight="1">
      <c r="B159" s="138"/>
      <c r="C159" s="139" t="s">
        <v>358</v>
      </c>
      <c r="D159" s="139" t="s">
        <v>195</v>
      </c>
      <c r="E159" s="140" t="s">
        <v>1607</v>
      </c>
      <c r="F159" s="141" t="s">
        <v>696</v>
      </c>
      <c r="G159" s="142" t="s">
        <v>198</v>
      </c>
      <c r="H159" s="143">
        <v>1.444</v>
      </c>
      <c r="I159" s="144"/>
      <c r="J159" s="145">
        <f>ROUND(I159*H159,2)</f>
        <v>0</v>
      </c>
      <c r="K159" s="146"/>
      <c r="L159" s="28"/>
      <c r="M159" s="147" t="s">
        <v>1</v>
      </c>
      <c r="N159" s="148" t="s">
        <v>38</v>
      </c>
      <c r="P159" s="149">
        <f>O159*H159</f>
        <v>0</v>
      </c>
      <c r="Q159" s="149">
        <v>2.1922799999999998</v>
      </c>
      <c r="R159" s="149">
        <f>Q159*H159</f>
        <v>3.1656523199999995</v>
      </c>
      <c r="S159" s="149">
        <v>0</v>
      </c>
      <c r="T159" s="150">
        <f>S159*H159</f>
        <v>0</v>
      </c>
      <c r="AR159" s="151" t="s">
        <v>109</v>
      </c>
      <c r="AT159" s="151" t="s">
        <v>195</v>
      </c>
      <c r="AU159" s="151" t="s">
        <v>84</v>
      </c>
      <c r="AY159" s="13" t="s">
        <v>193</v>
      </c>
      <c r="BE159" s="152">
        <f>IF(N159="základná",J159,0)</f>
        <v>0</v>
      </c>
      <c r="BF159" s="152">
        <f>IF(N159="znížená",J159,0)</f>
        <v>0</v>
      </c>
      <c r="BG159" s="152">
        <f>IF(N159="zákl. prenesená",J159,0)</f>
        <v>0</v>
      </c>
      <c r="BH159" s="152">
        <f>IF(N159="zníž. prenesená",J159,0)</f>
        <v>0</v>
      </c>
      <c r="BI159" s="152">
        <f>IF(N159="nulová",J159,0)</f>
        <v>0</v>
      </c>
      <c r="BJ159" s="13" t="s">
        <v>84</v>
      </c>
      <c r="BK159" s="152">
        <f>ROUND(I159*H159,2)</f>
        <v>0</v>
      </c>
      <c r="BL159" s="13" t="s">
        <v>109</v>
      </c>
      <c r="BM159" s="151" t="s">
        <v>2309</v>
      </c>
    </row>
    <row r="160" spans="2:65" s="1" customFormat="1" ht="33" customHeight="1">
      <c r="B160" s="138"/>
      <c r="C160" s="139" t="s">
        <v>362</v>
      </c>
      <c r="D160" s="139" t="s">
        <v>195</v>
      </c>
      <c r="E160" s="140" t="s">
        <v>1609</v>
      </c>
      <c r="F160" s="141" t="s">
        <v>1610</v>
      </c>
      <c r="G160" s="142" t="s">
        <v>234</v>
      </c>
      <c r="H160" s="143">
        <v>10.84</v>
      </c>
      <c r="I160" s="144"/>
      <c r="J160" s="145">
        <f>ROUND(I160*H160,2)</f>
        <v>0</v>
      </c>
      <c r="K160" s="146"/>
      <c r="L160" s="28"/>
      <c r="M160" s="147" t="s">
        <v>1</v>
      </c>
      <c r="N160" s="148" t="s">
        <v>38</v>
      </c>
      <c r="P160" s="149">
        <f>O160*H160</f>
        <v>0</v>
      </c>
      <c r="Q160" s="149">
        <v>4.3499999999999997E-3</v>
      </c>
      <c r="R160" s="149">
        <f>Q160*H160</f>
        <v>4.7153999999999995E-2</v>
      </c>
      <c r="S160" s="149">
        <v>0</v>
      </c>
      <c r="T160" s="150">
        <f>S160*H160</f>
        <v>0</v>
      </c>
      <c r="AR160" s="151" t="s">
        <v>109</v>
      </c>
      <c r="AT160" s="151" t="s">
        <v>195</v>
      </c>
      <c r="AU160" s="151" t="s">
        <v>84</v>
      </c>
      <c r="AY160" s="13" t="s">
        <v>193</v>
      </c>
      <c r="BE160" s="152">
        <f>IF(N160="základná",J160,0)</f>
        <v>0</v>
      </c>
      <c r="BF160" s="152">
        <f>IF(N160="znížená",J160,0)</f>
        <v>0</v>
      </c>
      <c r="BG160" s="152">
        <f>IF(N160="zákl. prenesená",J160,0)</f>
        <v>0</v>
      </c>
      <c r="BH160" s="152">
        <f>IF(N160="zníž. prenesená",J160,0)</f>
        <v>0</v>
      </c>
      <c r="BI160" s="152">
        <f>IF(N160="nulová",J160,0)</f>
        <v>0</v>
      </c>
      <c r="BJ160" s="13" t="s">
        <v>84</v>
      </c>
      <c r="BK160" s="152">
        <f>ROUND(I160*H160,2)</f>
        <v>0</v>
      </c>
      <c r="BL160" s="13" t="s">
        <v>109</v>
      </c>
      <c r="BM160" s="151" t="s">
        <v>2310</v>
      </c>
    </row>
    <row r="161" spans="2:65" s="11" customFormat="1" ht="22.75" customHeight="1">
      <c r="B161" s="126"/>
      <c r="D161" s="127" t="s">
        <v>71</v>
      </c>
      <c r="E161" s="136" t="s">
        <v>112</v>
      </c>
      <c r="F161" s="136" t="s">
        <v>426</v>
      </c>
      <c r="I161" s="129"/>
      <c r="J161" s="137">
        <f>BK161</f>
        <v>0</v>
      </c>
      <c r="L161" s="126"/>
      <c r="M161" s="131"/>
      <c r="P161" s="132">
        <f>SUM(P162:P169)</f>
        <v>0</v>
      </c>
      <c r="R161" s="132">
        <f>SUM(R162:R169)</f>
        <v>343.78551999999996</v>
      </c>
      <c r="T161" s="133">
        <f>SUM(T162:T169)</f>
        <v>0</v>
      </c>
      <c r="AR161" s="127" t="s">
        <v>76</v>
      </c>
      <c r="AT161" s="134" t="s">
        <v>71</v>
      </c>
      <c r="AU161" s="134" t="s">
        <v>76</v>
      </c>
      <c r="AY161" s="127" t="s">
        <v>193</v>
      </c>
      <c r="BK161" s="135">
        <f>SUM(BK162:BK169)</f>
        <v>0</v>
      </c>
    </row>
    <row r="162" spans="2:65" s="1" customFormat="1" ht="37.75" customHeight="1">
      <c r="B162" s="138"/>
      <c r="C162" s="139" t="s">
        <v>366</v>
      </c>
      <c r="D162" s="139" t="s">
        <v>195</v>
      </c>
      <c r="E162" s="140" t="s">
        <v>2113</v>
      </c>
      <c r="F162" s="141" t="s">
        <v>2114</v>
      </c>
      <c r="G162" s="142" t="s">
        <v>234</v>
      </c>
      <c r="H162" s="143">
        <v>363</v>
      </c>
      <c r="I162" s="144"/>
      <c r="J162" s="145">
        <f t="shared" ref="J162:J169" si="10">ROUND(I162*H162,2)</f>
        <v>0</v>
      </c>
      <c r="K162" s="146"/>
      <c r="L162" s="28"/>
      <c r="M162" s="147" t="s">
        <v>1</v>
      </c>
      <c r="N162" s="148" t="s">
        <v>38</v>
      </c>
      <c r="P162" s="149">
        <f t="shared" ref="P162:P169" si="11">O162*H162</f>
        <v>0</v>
      </c>
      <c r="Q162" s="149">
        <v>0.34838999999999998</v>
      </c>
      <c r="R162" s="149">
        <f t="shared" ref="R162:R169" si="12">Q162*H162</f>
        <v>126.46556999999999</v>
      </c>
      <c r="S162" s="149">
        <v>0</v>
      </c>
      <c r="T162" s="150">
        <f t="shared" ref="T162:T169" si="13">S162*H162</f>
        <v>0</v>
      </c>
      <c r="AR162" s="151" t="s">
        <v>109</v>
      </c>
      <c r="AT162" s="151" t="s">
        <v>195</v>
      </c>
      <c r="AU162" s="151" t="s">
        <v>84</v>
      </c>
      <c r="AY162" s="13" t="s">
        <v>193</v>
      </c>
      <c r="BE162" s="152">
        <f t="shared" ref="BE162:BE169" si="14">IF(N162="základná",J162,0)</f>
        <v>0</v>
      </c>
      <c r="BF162" s="152">
        <f t="shared" ref="BF162:BF169" si="15">IF(N162="znížená",J162,0)</f>
        <v>0</v>
      </c>
      <c r="BG162" s="152">
        <f t="shared" ref="BG162:BG169" si="16">IF(N162="zákl. prenesená",J162,0)</f>
        <v>0</v>
      </c>
      <c r="BH162" s="152">
        <f t="shared" ref="BH162:BH169" si="17">IF(N162="zníž. prenesená",J162,0)</f>
        <v>0</v>
      </c>
      <c r="BI162" s="152">
        <f t="shared" ref="BI162:BI169" si="18">IF(N162="nulová",J162,0)</f>
        <v>0</v>
      </c>
      <c r="BJ162" s="13" t="s">
        <v>84</v>
      </c>
      <c r="BK162" s="152">
        <f t="shared" ref="BK162:BK169" si="19">ROUND(I162*H162,2)</f>
        <v>0</v>
      </c>
      <c r="BL162" s="13" t="s">
        <v>109</v>
      </c>
      <c r="BM162" s="151" t="s">
        <v>2311</v>
      </c>
    </row>
    <row r="163" spans="2:65" s="1" customFormat="1" ht="24.25" customHeight="1">
      <c r="B163" s="138"/>
      <c r="C163" s="139" t="s">
        <v>370</v>
      </c>
      <c r="D163" s="139" t="s">
        <v>195</v>
      </c>
      <c r="E163" s="140" t="s">
        <v>2119</v>
      </c>
      <c r="F163" s="141" t="s">
        <v>2120</v>
      </c>
      <c r="G163" s="142" t="s">
        <v>234</v>
      </c>
      <c r="H163" s="143">
        <v>363</v>
      </c>
      <c r="I163" s="144"/>
      <c r="J163" s="145">
        <f t="shared" si="10"/>
        <v>0</v>
      </c>
      <c r="K163" s="146"/>
      <c r="L163" s="28"/>
      <c r="M163" s="147" t="s">
        <v>1</v>
      </c>
      <c r="N163" s="148" t="s">
        <v>38</v>
      </c>
      <c r="P163" s="149">
        <f t="shared" si="11"/>
        <v>0</v>
      </c>
      <c r="Q163" s="149">
        <v>0.26177</v>
      </c>
      <c r="R163" s="149">
        <f t="shared" si="12"/>
        <v>95.022509999999997</v>
      </c>
      <c r="S163" s="149">
        <v>0</v>
      </c>
      <c r="T163" s="150">
        <f t="shared" si="13"/>
        <v>0</v>
      </c>
      <c r="AR163" s="151" t="s">
        <v>109</v>
      </c>
      <c r="AT163" s="151" t="s">
        <v>195</v>
      </c>
      <c r="AU163" s="151" t="s">
        <v>84</v>
      </c>
      <c r="AY163" s="13" t="s">
        <v>193</v>
      </c>
      <c r="BE163" s="152">
        <f t="shared" si="14"/>
        <v>0</v>
      </c>
      <c r="BF163" s="152">
        <f t="shared" si="15"/>
        <v>0</v>
      </c>
      <c r="BG163" s="152">
        <f t="shared" si="16"/>
        <v>0</v>
      </c>
      <c r="BH163" s="152">
        <f t="shared" si="17"/>
        <v>0</v>
      </c>
      <c r="BI163" s="152">
        <f t="shared" si="18"/>
        <v>0</v>
      </c>
      <c r="BJ163" s="13" t="s">
        <v>84</v>
      </c>
      <c r="BK163" s="152">
        <f t="shared" si="19"/>
        <v>0</v>
      </c>
      <c r="BL163" s="13" t="s">
        <v>109</v>
      </c>
      <c r="BM163" s="151" t="s">
        <v>2312</v>
      </c>
    </row>
    <row r="164" spans="2:65" s="1" customFormat="1" ht="33" customHeight="1">
      <c r="B164" s="138"/>
      <c r="C164" s="139" t="s">
        <v>374</v>
      </c>
      <c r="D164" s="139" t="s">
        <v>195</v>
      </c>
      <c r="E164" s="140" t="s">
        <v>1905</v>
      </c>
      <c r="F164" s="141" t="s">
        <v>1906</v>
      </c>
      <c r="G164" s="142" t="s">
        <v>234</v>
      </c>
      <c r="H164" s="143">
        <v>726</v>
      </c>
      <c r="I164" s="144"/>
      <c r="J164" s="145">
        <f t="shared" si="10"/>
        <v>0</v>
      </c>
      <c r="K164" s="146"/>
      <c r="L164" s="28"/>
      <c r="M164" s="147" t="s">
        <v>1</v>
      </c>
      <c r="N164" s="148" t="s">
        <v>38</v>
      </c>
      <c r="P164" s="149">
        <f t="shared" si="11"/>
        <v>0</v>
      </c>
      <c r="Q164" s="149">
        <v>7.1000000000000002E-4</v>
      </c>
      <c r="R164" s="149">
        <f t="shared" si="12"/>
        <v>0.51546000000000003</v>
      </c>
      <c r="S164" s="149">
        <v>0</v>
      </c>
      <c r="T164" s="150">
        <f t="shared" si="13"/>
        <v>0</v>
      </c>
      <c r="AR164" s="151" t="s">
        <v>109</v>
      </c>
      <c r="AT164" s="151" t="s">
        <v>195</v>
      </c>
      <c r="AU164" s="151" t="s">
        <v>84</v>
      </c>
      <c r="AY164" s="13" t="s">
        <v>193</v>
      </c>
      <c r="BE164" s="152">
        <f t="shared" si="14"/>
        <v>0</v>
      </c>
      <c r="BF164" s="152">
        <f t="shared" si="15"/>
        <v>0</v>
      </c>
      <c r="BG164" s="152">
        <f t="shared" si="16"/>
        <v>0</v>
      </c>
      <c r="BH164" s="152">
        <f t="shared" si="17"/>
        <v>0</v>
      </c>
      <c r="BI164" s="152">
        <f t="shared" si="18"/>
        <v>0</v>
      </c>
      <c r="BJ164" s="13" t="s">
        <v>84</v>
      </c>
      <c r="BK164" s="152">
        <f t="shared" si="19"/>
        <v>0</v>
      </c>
      <c r="BL164" s="13" t="s">
        <v>109</v>
      </c>
      <c r="BM164" s="151" t="s">
        <v>2313</v>
      </c>
    </row>
    <row r="165" spans="2:65" s="1" customFormat="1" ht="33" customHeight="1">
      <c r="B165" s="138"/>
      <c r="C165" s="139" t="s">
        <v>378</v>
      </c>
      <c r="D165" s="139" t="s">
        <v>195</v>
      </c>
      <c r="E165" s="140" t="s">
        <v>2126</v>
      </c>
      <c r="F165" s="141" t="s">
        <v>2127</v>
      </c>
      <c r="G165" s="142" t="s">
        <v>234</v>
      </c>
      <c r="H165" s="143">
        <v>363</v>
      </c>
      <c r="I165" s="144"/>
      <c r="J165" s="145">
        <f t="shared" si="10"/>
        <v>0</v>
      </c>
      <c r="K165" s="146"/>
      <c r="L165" s="28"/>
      <c r="M165" s="147" t="s">
        <v>1</v>
      </c>
      <c r="N165" s="148" t="s">
        <v>38</v>
      </c>
      <c r="P165" s="149">
        <f t="shared" si="11"/>
        <v>0</v>
      </c>
      <c r="Q165" s="149">
        <v>0.18740000000000001</v>
      </c>
      <c r="R165" s="149">
        <f t="shared" si="12"/>
        <v>68.026200000000003</v>
      </c>
      <c r="S165" s="149">
        <v>0</v>
      </c>
      <c r="T165" s="150">
        <f t="shared" si="13"/>
        <v>0</v>
      </c>
      <c r="AR165" s="151" t="s">
        <v>109</v>
      </c>
      <c r="AT165" s="151" t="s">
        <v>195</v>
      </c>
      <c r="AU165" s="151" t="s">
        <v>84</v>
      </c>
      <c r="AY165" s="13" t="s">
        <v>193</v>
      </c>
      <c r="BE165" s="152">
        <f t="shared" si="14"/>
        <v>0</v>
      </c>
      <c r="BF165" s="152">
        <f t="shared" si="15"/>
        <v>0</v>
      </c>
      <c r="BG165" s="152">
        <f t="shared" si="16"/>
        <v>0</v>
      </c>
      <c r="BH165" s="152">
        <f t="shared" si="17"/>
        <v>0</v>
      </c>
      <c r="BI165" s="152">
        <f t="shared" si="18"/>
        <v>0</v>
      </c>
      <c r="BJ165" s="13" t="s">
        <v>84</v>
      </c>
      <c r="BK165" s="152">
        <f t="shared" si="19"/>
        <v>0</v>
      </c>
      <c r="BL165" s="13" t="s">
        <v>109</v>
      </c>
      <c r="BM165" s="151" t="s">
        <v>2314</v>
      </c>
    </row>
    <row r="166" spans="2:65" s="1" customFormat="1" ht="33" customHeight="1">
      <c r="B166" s="138"/>
      <c r="C166" s="139" t="s">
        <v>382</v>
      </c>
      <c r="D166" s="139" t="s">
        <v>195</v>
      </c>
      <c r="E166" s="140" t="s">
        <v>2129</v>
      </c>
      <c r="F166" s="141" t="s">
        <v>2130</v>
      </c>
      <c r="G166" s="142" t="s">
        <v>234</v>
      </c>
      <c r="H166" s="143">
        <v>363</v>
      </c>
      <c r="I166" s="144"/>
      <c r="J166" s="145">
        <f t="shared" si="10"/>
        <v>0</v>
      </c>
      <c r="K166" s="146"/>
      <c r="L166" s="28"/>
      <c r="M166" s="147" t="s">
        <v>1</v>
      </c>
      <c r="N166" s="148" t="s">
        <v>38</v>
      </c>
      <c r="P166" s="149">
        <f t="shared" si="11"/>
        <v>0</v>
      </c>
      <c r="Q166" s="149">
        <v>0.12966</v>
      </c>
      <c r="R166" s="149">
        <f t="shared" si="12"/>
        <v>47.066580000000002</v>
      </c>
      <c r="S166" s="149">
        <v>0</v>
      </c>
      <c r="T166" s="150">
        <f t="shared" si="13"/>
        <v>0</v>
      </c>
      <c r="AR166" s="151" t="s">
        <v>109</v>
      </c>
      <c r="AT166" s="151" t="s">
        <v>195</v>
      </c>
      <c r="AU166" s="151" t="s">
        <v>84</v>
      </c>
      <c r="AY166" s="13" t="s">
        <v>193</v>
      </c>
      <c r="BE166" s="152">
        <f t="shared" si="14"/>
        <v>0</v>
      </c>
      <c r="BF166" s="152">
        <f t="shared" si="15"/>
        <v>0</v>
      </c>
      <c r="BG166" s="152">
        <f t="shared" si="16"/>
        <v>0</v>
      </c>
      <c r="BH166" s="152">
        <f t="shared" si="17"/>
        <v>0</v>
      </c>
      <c r="BI166" s="152">
        <f t="shared" si="18"/>
        <v>0</v>
      </c>
      <c r="BJ166" s="13" t="s">
        <v>84</v>
      </c>
      <c r="BK166" s="152">
        <f t="shared" si="19"/>
        <v>0</v>
      </c>
      <c r="BL166" s="13" t="s">
        <v>109</v>
      </c>
      <c r="BM166" s="151" t="s">
        <v>2315</v>
      </c>
    </row>
    <row r="167" spans="2:65" s="1" customFormat="1" ht="24.25" customHeight="1">
      <c r="B167" s="138"/>
      <c r="C167" s="139" t="s">
        <v>386</v>
      </c>
      <c r="D167" s="139" t="s">
        <v>195</v>
      </c>
      <c r="E167" s="140" t="s">
        <v>1612</v>
      </c>
      <c r="F167" s="141" t="s">
        <v>1613</v>
      </c>
      <c r="G167" s="142" t="s">
        <v>234</v>
      </c>
      <c r="H167" s="143">
        <v>12</v>
      </c>
      <c r="I167" s="144"/>
      <c r="J167" s="145">
        <f t="shared" si="10"/>
        <v>0</v>
      </c>
      <c r="K167" s="146"/>
      <c r="L167" s="28"/>
      <c r="M167" s="147" t="s">
        <v>1</v>
      </c>
      <c r="N167" s="148" t="s">
        <v>38</v>
      </c>
      <c r="P167" s="149">
        <f t="shared" si="11"/>
        <v>0</v>
      </c>
      <c r="Q167" s="149">
        <v>8.3500000000000005E-2</v>
      </c>
      <c r="R167" s="149">
        <f t="shared" si="12"/>
        <v>1.002</v>
      </c>
      <c r="S167" s="149">
        <v>0</v>
      </c>
      <c r="T167" s="150">
        <f t="shared" si="13"/>
        <v>0</v>
      </c>
      <c r="AR167" s="151" t="s">
        <v>109</v>
      </c>
      <c r="AT167" s="151" t="s">
        <v>195</v>
      </c>
      <c r="AU167" s="151" t="s">
        <v>84</v>
      </c>
      <c r="AY167" s="13" t="s">
        <v>193</v>
      </c>
      <c r="BE167" s="152">
        <f t="shared" si="14"/>
        <v>0</v>
      </c>
      <c r="BF167" s="152">
        <f t="shared" si="15"/>
        <v>0</v>
      </c>
      <c r="BG167" s="152">
        <f t="shared" si="16"/>
        <v>0</v>
      </c>
      <c r="BH167" s="152">
        <f t="shared" si="17"/>
        <v>0</v>
      </c>
      <c r="BI167" s="152">
        <f t="shared" si="18"/>
        <v>0</v>
      </c>
      <c r="BJ167" s="13" t="s">
        <v>84</v>
      </c>
      <c r="BK167" s="152">
        <f t="shared" si="19"/>
        <v>0</v>
      </c>
      <c r="BL167" s="13" t="s">
        <v>109</v>
      </c>
      <c r="BM167" s="151" t="s">
        <v>2316</v>
      </c>
    </row>
    <row r="168" spans="2:65" s="1" customFormat="1" ht="24.25" customHeight="1">
      <c r="B168" s="138"/>
      <c r="C168" s="153" t="s">
        <v>390</v>
      </c>
      <c r="D168" s="153" t="s">
        <v>236</v>
      </c>
      <c r="E168" s="154" t="s">
        <v>1615</v>
      </c>
      <c r="F168" s="155" t="s">
        <v>1616</v>
      </c>
      <c r="G168" s="156" t="s">
        <v>319</v>
      </c>
      <c r="H168" s="157">
        <v>2</v>
      </c>
      <c r="I168" s="158"/>
      <c r="J168" s="159">
        <f t="shared" si="10"/>
        <v>0</v>
      </c>
      <c r="K168" s="160"/>
      <c r="L168" s="161"/>
      <c r="M168" s="162" t="s">
        <v>1</v>
      </c>
      <c r="N168" s="163" t="s">
        <v>38</v>
      </c>
      <c r="P168" s="149">
        <f t="shared" si="11"/>
        <v>0</v>
      </c>
      <c r="Q168" s="149">
        <v>2.25</v>
      </c>
      <c r="R168" s="149">
        <f t="shared" si="12"/>
        <v>4.5</v>
      </c>
      <c r="S168" s="149">
        <v>0</v>
      </c>
      <c r="T168" s="150">
        <f t="shared" si="13"/>
        <v>0</v>
      </c>
      <c r="AR168" s="151" t="s">
        <v>163</v>
      </c>
      <c r="AT168" s="151" t="s">
        <v>236</v>
      </c>
      <c r="AU168" s="151" t="s">
        <v>84</v>
      </c>
      <c r="AY168" s="13" t="s">
        <v>193</v>
      </c>
      <c r="BE168" s="152">
        <f t="shared" si="14"/>
        <v>0</v>
      </c>
      <c r="BF168" s="152">
        <f t="shared" si="15"/>
        <v>0</v>
      </c>
      <c r="BG168" s="152">
        <f t="shared" si="16"/>
        <v>0</v>
      </c>
      <c r="BH168" s="152">
        <f t="shared" si="17"/>
        <v>0</v>
      </c>
      <c r="BI168" s="152">
        <f t="shared" si="18"/>
        <v>0</v>
      </c>
      <c r="BJ168" s="13" t="s">
        <v>84</v>
      </c>
      <c r="BK168" s="152">
        <f t="shared" si="19"/>
        <v>0</v>
      </c>
      <c r="BL168" s="13" t="s">
        <v>109</v>
      </c>
      <c r="BM168" s="151" t="s">
        <v>2317</v>
      </c>
    </row>
    <row r="169" spans="2:65" s="1" customFormat="1" ht="33" customHeight="1">
      <c r="B169" s="138"/>
      <c r="C169" s="139" t="s">
        <v>394</v>
      </c>
      <c r="D169" s="139" t="s">
        <v>195</v>
      </c>
      <c r="E169" s="140" t="s">
        <v>2134</v>
      </c>
      <c r="F169" s="141" t="s">
        <v>2135</v>
      </c>
      <c r="G169" s="142" t="s">
        <v>257</v>
      </c>
      <c r="H169" s="143">
        <v>530</v>
      </c>
      <c r="I169" s="144"/>
      <c r="J169" s="145">
        <f t="shared" si="10"/>
        <v>0</v>
      </c>
      <c r="K169" s="146"/>
      <c r="L169" s="28"/>
      <c r="M169" s="147" t="s">
        <v>1</v>
      </c>
      <c r="N169" s="148" t="s">
        <v>38</v>
      </c>
      <c r="P169" s="149">
        <f t="shared" si="11"/>
        <v>0</v>
      </c>
      <c r="Q169" s="149">
        <v>2.2399999999999998E-3</v>
      </c>
      <c r="R169" s="149">
        <f t="shared" si="12"/>
        <v>1.1871999999999998</v>
      </c>
      <c r="S169" s="149">
        <v>0</v>
      </c>
      <c r="T169" s="150">
        <f t="shared" si="13"/>
        <v>0</v>
      </c>
      <c r="AR169" s="151" t="s">
        <v>109</v>
      </c>
      <c r="AT169" s="151" t="s">
        <v>195</v>
      </c>
      <c r="AU169" s="151" t="s">
        <v>84</v>
      </c>
      <c r="AY169" s="13" t="s">
        <v>193</v>
      </c>
      <c r="BE169" s="152">
        <f t="shared" si="14"/>
        <v>0</v>
      </c>
      <c r="BF169" s="152">
        <f t="shared" si="15"/>
        <v>0</v>
      </c>
      <c r="BG169" s="152">
        <f t="shared" si="16"/>
        <v>0</v>
      </c>
      <c r="BH169" s="152">
        <f t="shared" si="17"/>
        <v>0</v>
      </c>
      <c r="BI169" s="152">
        <f t="shared" si="18"/>
        <v>0</v>
      </c>
      <c r="BJ169" s="13" t="s">
        <v>84</v>
      </c>
      <c r="BK169" s="152">
        <f t="shared" si="19"/>
        <v>0</v>
      </c>
      <c r="BL169" s="13" t="s">
        <v>109</v>
      </c>
      <c r="BM169" s="151" t="s">
        <v>2318</v>
      </c>
    </row>
    <row r="170" spans="2:65" s="11" customFormat="1" ht="22.75" customHeight="1">
      <c r="B170" s="126"/>
      <c r="D170" s="127" t="s">
        <v>71</v>
      </c>
      <c r="E170" s="136" t="s">
        <v>163</v>
      </c>
      <c r="F170" s="136" t="s">
        <v>732</v>
      </c>
      <c r="I170" s="129"/>
      <c r="J170" s="137">
        <f>BK170</f>
        <v>0</v>
      </c>
      <c r="L170" s="126"/>
      <c r="M170" s="131"/>
      <c r="P170" s="132">
        <f>SUM(P171:P198)</f>
        <v>0</v>
      </c>
      <c r="R170" s="132">
        <f>SUM(R171:R198)</f>
        <v>3.5995689999999998</v>
      </c>
      <c r="T170" s="133">
        <f>SUM(T171:T198)</f>
        <v>0</v>
      </c>
      <c r="AR170" s="127" t="s">
        <v>76</v>
      </c>
      <c r="AT170" s="134" t="s">
        <v>71</v>
      </c>
      <c r="AU170" s="134" t="s">
        <v>76</v>
      </c>
      <c r="AY170" s="127" t="s">
        <v>193</v>
      </c>
      <c r="BK170" s="135">
        <f>SUM(BK171:BK198)</f>
        <v>0</v>
      </c>
    </row>
    <row r="171" spans="2:65" s="1" customFormat="1" ht="24.25" customHeight="1">
      <c r="B171" s="138"/>
      <c r="C171" s="139" t="s">
        <v>398</v>
      </c>
      <c r="D171" s="139" t="s">
        <v>195</v>
      </c>
      <c r="E171" s="140" t="s">
        <v>1630</v>
      </c>
      <c r="F171" s="141" t="s">
        <v>1631</v>
      </c>
      <c r="G171" s="142" t="s">
        <v>319</v>
      </c>
      <c r="H171" s="143">
        <v>5</v>
      </c>
      <c r="I171" s="144"/>
      <c r="J171" s="145">
        <f t="shared" ref="J171:J198" si="20">ROUND(I171*H171,2)</f>
        <v>0</v>
      </c>
      <c r="K171" s="146"/>
      <c r="L171" s="28"/>
      <c r="M171" s="147" t="s">
        <v>1</v>
      </c>
      <c r="N171" s="148" t="s">
        <v>38</v>
      </c>
      <c r="P171" s="149">
        <f t="shared" ref="P171:P198" si="21">O171*H171</f>
        <v>0</v>
      </c>
      <c r="Q171" s="149">
        <v>3.82E-3</v>
      </c>
      <c r="R171" s="149">
        <f t="shared" ref="R171:R198" si="22">Q171*H171</f>
        <v>1.9099999999999999E-2</v>
      </c>
      <c r="S171" s="149">
        <v>0</v>
      </c>
      <c r="T171" s="150">
        <f t="shared" ref="T171:T198" si="23">S171*H171</f>
        <v>0</v>
      </c>
      <c r="AR171" s="151" t="s">
        <v>109</v>
      </c>
      <c r="AT171" s="151" t="s">
        <v>195</v>
      </c>
      <c r="AU171" s="151" t="s">
        <v>84</v>
      </c>
      <c r="AY171" s="13" t="s">
        <v>193</v>
      </c>
      <c r="BE171" s="152">
        <f t="shared" ref="BE171:BE198" si="24">IF(N171="základná",J171,0)</f>
        <v>0</v>
      </c>
      <c r="BF171" s="152">
        <f t="shared" ref="BF171:BF198" si="25">IF(N171="znížená",J171,0)</f>
        <v>0</v>
      </c>
      <c r="BG171" s="152">
        <f t="shared" ref="BG171:BG198" si="26">IF(N171="zákl. prenesená",J171,0)</f>
        <v>0</v>
      </c>
      <c r="BH171" s="152">
        <f t="shared" ref="BH171:BH198" si="27">IF(N171="zníž. prenesená",J171,0)</f>
        <v>0</v>
      </c>
      <c r="BI171" s="152">
        <f t="shared" ref="BI171:BI198" si="28">IF(N171="nulová",J171,0)</f>
        <v>0</v>
      </c>
      <c r="BJ171" s="13" t="s">
        <v>84</v>
      </c>
      <c r="BK171" s="152">
        <f t="shared" ref="BK171:BK198" si="29">ROUND(I171*H171,2)</f>
        <v>0</v>
      </c>
      <c r="BL171" s="13" t="s">
        <v>109</v>
      </c>
      <c r="BM171" s="151" t="s">
        <v>2319</v>
      </c>
    </row>
    <row r="172" spans="2:65" s="1" customFormat="1" ht="16.5" customHeight="1">
      <c r="B172" s="138"/>
      <c r="C172" s="153" t="s">
        <v>402</v>
      </c>
      <c r="D172" s="153" t="s">
        <v>236</v>
      </c>
      <c r="E172" s="154" t="s">
        <v>1633</v>
      </c>
      <c r="F172" s="155" t="s">
        <v>1634</v>
      </c>
      <c r="G172" s="156" t="s">
        <v>319</v>
      </c>
      <c r="H172" s="157">
        <v>5</v>
      </c>
      <c r="I172" s="158"/>
      <c r="J172" s="159">
        <f t="shared" si="20"/>
        <v>0</v>
      </c>
      <c r="K172" s="160"/>
      <c r="L172" s="161"/>
      <c r="M172" s="162" t="s">
        <v>1</v>
      </c>
      <c r="N172" s="163" t="s">
        <v>38</v>
      </c>
      <c r="P172" s="149">
        <f t="shared" si="21"/>
        <v>0</v>
      </c>
      <c r="Q172" s="149">
        <v>2.5000000000000001E-2</v>
      </c>
      <c r="R172" s="149">
        <f t="shared" si="22"/>
        <v>0.125</v>
      </c>
      <c r="S172" s="149">
        <v>0</v>
      </c>
      <c r="T172" s="150">
        <f t="shared" si="23"/>
        <v>0</v>
      </c>
      <c r="AR172" s="151" t="s">
        <v>163</v>
      </c>
      <c r="AT172" s="151" t="s">
        <v>236</v>
      </c>
      <c r="AU172" s="151" t="s">
        <v>84</v>
      </c>
      <c r="AY172" s="13" t="s">
        <v>193</v>
      </c>
      <c r="BE172" s="152">
        <f t="shared" si="24"/>
        <v>0</v>
      </c>
      <c r="BF172" s="152">
        <f t="shared" si="25"/>
        <v>0</v>
      </c>
      <c r="BG172" s="152">
        <f t="shared" si="26"/>
        <v>0</v>
      </c>
      <c r="BH172" s="152">
        <f t="shared" si="27"/>
        <v>0</v>
      </c>
      <c r="BI172" s="152">
        <f t="shared" si="28"/>
        <v>0</v>
      </c>
      <c r="BJ172" s="13" t="s">
        <v>84</v>
      </c>
      <c r="BK172" s="152">
        <f t="shared" si="29"/>
        <v>0</v>
      </c>
      <c r="BL172" s="13" t="s">
        <v>109</v>
      </c>
      <c r="BM172" s="151" t="s">
        <v>2320</v>
      </c>
    </row>
    <row r="173" spans="2:65" s="1" customFormat="1" ht="24.25" customHeight="1">
      <c r="B173" s="138"/>
      <c r="C173" s="139" t="s">
        <v>406</v>
      </c>
      <c r="D173" s="139" t="s">
        <v>195</v>
      </c>
      <c r="E173" s="140" t="s">
        <v>2139</v>
      </c>
      <c r="F173" s="141" t="s">
        <v>2140</v>
      </c>
      <c r="G173" s="142" t="s">
        <v>319</v>
      </c>
      <c r="H173" s="143">
        <v>1</v>
      </c>
      <c r="I173" s="144"/>
      <c r="J173" s="145">
        <f t="shared" si="20"/>
        <v>0</v>
      </c>
      <c r="K173" s="146"/>
      <c r="L173" s="28"/>
      <c r="M173" s="147" t="s">
        <v>1</v>
      </c>
      <c r="N173" s="148" t="s">
        <v>38</v>
      </c>
      <c r="P173" s="149">
        <f t="shared" si="21"/>
        <v>0</v>
      </c>
      <c r="Q173" s="149">
        <v>3.8240000000000001E-3</v>
      </c>
      <c r="R173" s="149">
        <f t="shared" si="22"/>
        <v>3.8240000000000001E-3</v>
      </c>
      <c r="S173" s="149">
        <v>0</v>
      </c>
      <c r="T173" s="150">
        <f t="shared" si="23"/>
        <v>0</v>
      </c>
      <c r="AR173" s="151" t="s">
        <v>109</v>
      </c>
      <c r="AT173" s="151" t="s">
        <v>195</v>
      </c>
      <c r="AU173" s="151" t="s">
        <v>84</v>
      </c>
      <c r="AY173" s="13" t="s">
        <v>193</v>
      </c>
      <c r="BE173" s="152">
        <f t="shared" si="24"/>
        <v>0</v>
      </c>
      <c r="BF173" s="152">
        <f t="shared" si="25"/>
        <v>0</v>
      </c>
      <c r="BG173" s="152">
        <f t="shared" si="26"/>
        <v>0</v>
      </c>
      <c r="BH173" s="152">
        <f t="shared" si="27"/>
        <v>0</v>
      </c>
      <c r="BI173" s="152">
        <f t="shared" si="28"/>
        <v>0</v>
      </c>
      <c r="BJ173" s="13" t="s">
        <v>84</v>
      </c>
      <c r="BK173" s="152">
        <f t="shared" si="29"/>
        <v>0</v>
      </c>
      <c r="BL173" s="13" t="s">
        <v>109</v>
      </c>
      <c r="BM173" s="151" t="s">
        <v>2321</v>
      </c>
    </row>
    <row r="174" spans="2:65" s="1" customFormat="1" ht="24.25" customHeight="1">
      <c r="B174" s="138"/>
      <c r="C174" s="153" t="s">
        <v>410</v>
      </c>
      <c r="D174" s="153" t="s">
        <v>236</v>
      </c>
      <c r="E174" s="154" t="s">
        <v>2142</v>
      </c>
      <c r="F174" s="155" t="s">
        <v>2143</v>
      </c>
      <c r="G174" s="156" t="s">
        <v>319</v>
      </c>
      <c r="H174" s="157">
        <v>1</v>
      </c>
      <c r="I174" s="158"/>
      <c r="J174" s="159">
        <f t="shared" si="20"/>
        <v>0</v>
      </c>
      <c r="K174" s="160"/>
      <c r="L174" s="161"/>
      <c r="M174" s="162" t="s">
        <v>1</v>
      </c>
      <c r="N174" s="163" t="s">
        <v>38</v>
      </c>
      <c r="P174" s="149">
        <f t="shared" si="21"/>
        <v>0</v>
      </c>
      <c r="Q174" s="149">
        <v>1.4999999999999999E-2</v>
      </c>
      <c r="R174" s="149">
        <f t="shared" si="22"/>
        <v>1.4999999999999999E-2</v>
      </c>
      <c r="S174" s="149">
        <v>0</v>
      </c>
      <c r="T174" s="150">
        <f t="shared" si="23"/>
        <v>0</v>
      </c>
      <c r="AR174" s="151" t="s">
        <v>163</v>
      </c>
      <c r="AT174" s="151" t="s">
        <v>236</v>
      </c>
      <c r="AU174" s="151" t="s">
        <v>84</v>
      </c>
      <c r="AY174" s="13" t="s">
        <v>193</v>
      </c>
      <c r="BE174" s="152">
        <f t="shared" si="24"/>
        <v>0</v>
      </c>
      <c r="BF174" s="152">
        <f t="shared" si="25"/>
        <v>0</v>
      </c>
      <c r="BG174" s="152">
        <f t="shared" si="26"/>
        <v>0</v>
      </c>
      <c r="BH174" s="152">
        <f t="shared" si="27"/>
        <v>0</v>
      </c>
      <c r="BI174" s="152">
        <f t="shared" si="28"/>
        <v>0</v>
      </c>
      <c r="BJ174" s="13" t="s">
        <v>84</v>
      </c>
      <c r="BK174" s="152">
        <f t="shared" si="29"/>
        <v>0</v>
      </c>
      <c r="BL174" s="13" t="s">
        <v>109</v>
      </c>
      <c r="BM174" s="151" t="s">
        <v>2322</v>
      </c>
    </row>
    <row r="175" spans="2:65" s="1" customFormat="1" ht="33" customHeight="1">
      <c r="B175" s="138"/>
      <c r="C175" s="139" t="s">
        <v>414</v>
      </c>
      <c r="D175" s="139" t="s">
        <v>195</v>
      </c>
      <c r="E175" s="140" t="s">
        <v>1649</v>
      </c>
      <c r="F175" s="141" t="s">
        <v>1650</v>
      </c>
      <c r="G175" s="142" t="s">
        <v>257</v>
      </c>
      <c r="H175" s="143">
        <v>348.5</v>
      </c>
      <c r="I175" s="144"/>
      <c r="J175" s="145">
        <f t="shared" si="20"/>
        <v>0</v>
      </c>
      <c r="K175" s="146"/>
      <c r="L175" s="28"/>
      <c r="M175" s="147" t="s">
        <v>1</v>
      </c>
      <c r="N175" s="148" t="s">
        <v>38</v>
      </c>
      <c r="P175" s="149">
        <f t="shared" si="21"/>
        <v>0</v>
      </c>
      <c r="Q175" s="149">
        <v>0</v>
      </c>
      <c r="R175" s="149">
        <f t="shared" si="22"/>
        <v>0</v>
      </c>
      <c r="S175" s="149">
        <v>0</v>
      </c>
      <c r="T175" s="150">
        <f t="shared" si="23"/>
        <v>0</v>
      </c>
      <c r="AR175" s="151" t="s">
        <v>109</v>
      </c>
      <c r="AT175" s="151" t="s">
        <v>195</v>
      </c>
      <c r="AU175" s="151" t="s">
        <v>84</v>
      </c>
      <c r="AY175" s="13" t="s">
        <v>193</v>
      </c>
      <c r="BE175" s="152">
        <f t="shared" si="24"/>
        <v>0</v>
      </c>
      <c r="BF175" s="152">
        <f t="shared" si="25"/>
        <v>0</v>
      </c>
      <c r="BG175" s="152">
        <f t="shared" si="26"/>
        <v>0</v>
      </c>
      <c r="BH175" s="152">
        <f t="shared" si="27"/>
        <v>0</v>
      </c>
      <c r="BI175" s="152">
        <f t="shared" si="28"/>
        <v>0</v>
      </c>
      <c r="BJ175" s="13" t="s">
        <v>84</v>
      </c>
      <c r="BK175" s="152">
        <f t="shared" si="29"/>
        <v>0</v>
      </c>
      <c r="BL175" s="13" t="s">
        <v>109</v>
      </c>
      <c r="BM175" s="151" t="s">
        <v>2323</v>
      </c>
    </row>
    <row r="176" spans="2:65" s="1" customFormat="1" ht="33" customHeight="1">
      <c r="B176" s="138"/>
      <c r="C176" s="153" t="s">
        <v>418</v>
      </c>
      <c r="D176" s="153" t="s">
        <v>236</v>
      </c>
      <c r="E176" s="154" t="s">
        <v>1033</v>
      </c>
      <c r="F176" s="155" t="s">
        <v>1034</v>
      </c>
      <c r="G176" s="156" t="s">
        <v>257</v>
      </c>
      <c r="H176" s="157">
        <v>348.5</v>
      </c>
      <c r="I176" s="158"/>
      <c r="J176" s="159">
        <f t="shared" si="20"/>
        <v>0</v>
      </c>
      <c r="K176" s="160"/>
      <c r="L176" s="161"/>
      <c r="M176" s="162" t="s">
        <v>1</v>
      </c>
      <c r="N176" s="163" t="s">
        <v>38</v>
      </c>
      <c r="P176" s="149">
        <f t="shared" si="21"/>
        <v>0</v>
      </c>
      <c r="Q176" s="149">
        <v>2.1900000000000001E-3</v>
      </c>
      <c r="R176" s="149">
        <f t="shared" si="22"/>
        <v>0.76321500000000009</v>
      </c>
      <c r="S176" s="149">
        <v>0</v>
      </c>
      <c r="T176" s="150">
        <f t="shared" si="23"/>
        <v>0</v>
      </c>
      <c r="AR176" s="151" t="s">
        <v>163</v>
      </c>
      <c r="AT176" s="151" t="s">
        <v>236</v>
      </c>
      <c r="AU176" s="151" t="s">
        <v>84</v>
      </c>
      <c r="AY176" s="13" t="s">
        <v>193</v>
      </c>
      <c r="BE176" s="152">
        <f t="shared" si="24"/>
        <v>0</v>
      </c>
      <c r="BF176" s="152">
        <f t="shared" si="25"/>
        <v>0</v>
      </c>
      <c r="BG176" s="152">
        <f t="shared" si="26"/>
        <v>0</v>
      </c>
      <c r="BH176" s="152">
        <f t="shared" si="27"/>
        <v>0</v>
      </c>
      <c r="BI176" s="152">
        <f t="shared" si="28"/>
        <v>0</v>
      </c>
      <c r="BJ176" s="13" t="s">
        <v>84</v>
      </c>
      <c r="BK176" s="152">
        <f t="shared" si="29"/>
        <v>0</v>
      </c>
      <c r="BL176" s="13" t="s">
        <v>109</v>
      </c>
      <c r="BM176" s="151" t="s">
        <v>2324</v>
      </c>
    </row>
    <row r="177" spans="2:65" s="1" customFormat="1" ht="24.25" customHeight="1">
      <c r="B177" s="138"/>
      <c r="C177" s="139" t="s">
        <v>422</v>
      </c>
      <c r="D177" s="139" t="s">
        <v>195</v>
      </c>
      <c r="E177" s="140" t="s">
        <v>1664</v>
      </c>
      <c r="F177" s="141" t="s">
        <v>1665</v>
      </c>
      <c r="G177" s="142" t="s">
        <v>319</v>
      </c>
      <c r="H177" s="143">
        <v>5</v>
      </c>
      <c r="I177" s="144"/>
      <c r="J177" s="145">
        <f t="shared" si="20"/>
        <v>0</v>
      </c>
      <c r="K177" s="146"/>
      <c r="L177" s="28"/>
      <c r="M177" s="147" t="s">
        <v>1</v>
      </c>
      <c r="N177" s="148" t="s">
        <v>38</v>
      </c>
      <c r="P177" s="149">
        <f t="shared" si="21"/>
        <v>0</v>
      </c>
      <c r="Q177" s="149">
        <v>7.9000000000000001E-4</v>
      </c>
      <c r="R177" s="149">
        <f t="shared" si="22"/>
        <v>3.9500000000000004E-3</v>
      </c>
      <c r="S177" s="149">
        <v>0</v>
      </c>
      <c r="T177" s="150">
        <f t="shared" si="23"/>
        <v>0</v>
      </c>
      <c r="AR177" s="151" t="s">
        <v>109</v>
      </c>
      <c r="AT177" s="151" t="s">
        <v>195</v>
      </c>
      <c r="AU177" s="151" t="s">
        <v>84</v>
      </c>
      <c r="AY177" s="13" t="s">
        <v>193</v>
      </c>
      <c r="BE177" s="152">
        <f t="shared" si="24"/>
        <v>0</v>
      </c>
      <c r="BF177" s="152">
        <f t="shared" si="25"/>
        <v>0</v>
      </c>
      <c r="BG177" s="152">
        <f t="shared" si="26"/>
        <v>0</v>
      </c>
      <c r="BH177" s="152">
        <f t="shared" si="27"/>
        <v>0</v>
      </c>
      <c r="BI177" s="152">
        <f t="shared" si="28"/>
        <v>0</v>
      </c>
      <c r="BJ177" s="13" t="s">
        <v>84</v>
      </c>
      <c r="BK177" s="152">
        <f t="shared" si="29"/>
        <v>0</v>
      </c>
      <c r="BL177" s="13" t="s">
        <v>109</v>
      </c>
      <c r="BM177" s="151" t="s">
        <v>2325</v>
      </c>
    </row>
    <row r="178" spans="2:65" s="1" customFormat="1" ht="16.5" customHeight="1">
      <c r="B178" s="138"/>
      <c r="C178" s="153" t="s">
        <v>427</v>
      </c>
      <c r="D178" s="153" t="s">
        <v>236</v>
      </c>
      <c r="E178" s="154" t="s">
        <v>1667</v>
      </c>
      <c r="F178" s="155" t="s">
        <v>1668</v>
      </c>
      <c r="G178" s="156" t="s">
        <v>319</v>
      </c>
      <c r="H178" s="157">
        <v>5</v>
      </c>
      <c r="I178" s="158"/>
      <c r="J178" s="159">
        <f t="shared" si="20"/>
        <v>0</v>
      </c>
      <c r="K178" s="160"/>
      <c r="L178" s="161"/>
      <c r="M178" s="162" t="s">
        <v>1</v>
      </c>
      <c r="N178" s="163" t="s">
        <v>38</v>
      </c>
      <c r="P178" s="149">
        <f t="shared" si="21"/>
        <v>0</v>
      </c>
      <c r="Q178" s="149">
        <v>2.1999999999999999E-2</v>
      </c>
      <c r="R178" s="149">
        <f t="shared" si="22"/>
        <v>0.10999999999999999</v>
      </c>
      <c r="S178" s="149">
        <v>0</v>
      </c>
      <c r="T178" s="150">
        <f t="shared" si="23"/>
        <v>0</v>
      </c>
      <c r="AR178" s="151" t="s">
        <v>163</v>
      </c>
      <c r="AT178" s="151" t="s">
        <v>236</v>
      </c>
      <c r="AU178" s="151" t="s">
        <v>84</v>
      </c>
      <c r="AY178" s="13" t="s">
        <v>193</v>
      </c>
      <c r="BE178" s="152">
        <f t="shared" si="24"/>
        <v>0</v>
      </c>
      <c r="BF178" s="152">
        <f t="shared" si="25"/>
        <v>0</v>
      </c>
      <c r="BG178" s="152">
        <f t="shared" si="26"/>
        <v>0</v>
      </c>
      <c r="BH178" s="152">
        <f t="shared" si="27"/>
        <v>0</v>
      </c>
      <c r="BI178" s="152">
        <f t="shared" si="28"/>
        <v>0</v>
      </c>
      <c r="BJ178" s="13" t="s">
        <v>84</v>
      </c>
      <c r="BK178" s="152">
        <f t="shared" si="29"/>
        <v>0</v>
      </c>
      <c r="BL178" s="13" t="s">
        <v>109</v>
      </c>
      <c r="BM178" s="151" t="s">
        <v>2326</v>
      </c>
    </row>
    <row r="179" spans="2:65" s="1" customFormat="1" ht="24.25" customHeight="1">
      <c r="B179" s="138"/>
      <c r="C179" s="153" t="s">
        <v>431</v>
      </c>
      <c r="D179" s="153" t="s">
        <v>236</v>
      </c>
      <c r="E179" s="154" t="s">
        <v>1670</v>
      </c>
      <c r="F179" s="155" t="s">
        <v>1671</v>
      </c>
      <c r="G179" s="156" t="s">
        <v>319</v>
      </c>
      <c r="H179" s="157">
        <v>5</v>
      </c>
      <c r="I179" s="158"/>
      <c r="J179" s="159">
        <f t="shared" si="20"/>
        <v>0</v>
      </c>
      <c r="K179" s="160"/>
      <c r="L179" s="161"/>
      <c r="M179" s="162" t="s">
        <v>1</v>
      </c>
      <c r="N179" s="163" t="s">
        <v>38</v>
      </c>
      <c r="P179" s="149">
        <f t="shared" si="21"/>
        <v>0</v>
      </c>
      <c r="Q179" s="149">
        <v>6.3E-3</v>
      </c>
      <c r="R179" s="149">
        <f t="shared" si="22"/>
        <v>3.15E-2</v>
      </c>
      <c r="S179" s="149">
        <v>0</v>
      </c>
      <c r="T179" s="150">
        <f t="shared" si="23"/>
        <v>0</v>
      </c>
      <c r="AR179" s="151" t="s">
        <v>163</v>
      </c>
      <c r="AT179" s="151" t="s">
        <v>236</v>
      </c>
      <c r="AU179" s="151" t="s">
        <v>84</v>
      </c>
      <c r="AY179" s="13" t="s">
        <v>193</v>
      </c>
      <c r="BE179" s="152">
        <f t="shared" si="24"/>
        <v>0</v>
      </c>
      <c r="BF179" s="152">
        <f t="shared" si="25"/>
        <v>0</v>
      </c>
      <c r="BG179" s="152">
        <f t="shared" si="26"/>
        <v>0</v>
      </c>
      <c r="BH179" s="152">
        <f t="shared" si="27"/>
        <v>0</v>
      </c>
      <c r="BI179" s="152">
        <f t="shared" si="28"/>
        <v>0</v>
      </c>
      <c r="BJ179" s="13" t="s">
        <v>84</v>
      </c>
      <c r="BK179" s="152">
        <f t="shared" si="29"/>
        <v>0</v>
      </c>
      <c r="BL179" s="13" t="s">
        <v>109</v>
      </c>
      <c r="BM179" s="151" t="s">
        <v>2327</v>
      </c>
    </row>
    <row r="180" spans="2:65" s="1" customFormat="1" ht="33" customHeight="1">
      <c r="B180" s="138"/>
      <c r="C180" s="139" t="s">
        <v>435</v>
      </c>
      <c r="D180" s="139" t="s">
        <v>195</v>
      </c>
      <c r="E180" s="140" t="s">
        <v>2152</v>
      </c>
      <c r="F180" s="141" t="s">
        <v>2153</v>
      </c>
      <c r="G180" s="142" t="s">
        <v>319</v>
      </c>
      <c r="H180" s="143">
        <v>2</v>
      </c>
      <c r="I180" s="144"/>
      <c r="J180" s="145">
        <f t="shared" si="20"/>
        <v>0</v>
      </c>
      <c r="K180" s="146"/>
      <c r="L180" s="28"/>
      <c r="M180" s="147" t="s">
        <v>1</v>
      </c>
      <c r="N180" s="148" t="s">
        <v>38</v>
      </c>
      <c r="P180" s="149">
        <f t="shared" si="21"/>
        <v>0</v>
      </c>
      <c r="Q180" s="149">
        <v>7.6000000000000004E-4</v>
      </c>
      <c r="R180" s="149">
        <f t="shared" si="22"/>
        <v>1.5200000000000001E-3</v>
      </c>
      <c r="S180" s="149">
        <v>0</v>
      </c>
      <c r="T180" s="150">
        <f t="shared" si="23"/>
        <v>0</v>
      </c>
      <c r="AR180" s="151" t="s">
        <v>109</v>
      </c>
      <c r="AT180" s="151" t="s">
        <v>195</v>
      </c>
      <c r="AU180" s="151" t="s">
        <v>84</v>
      </c>
      <c r="AY180" s="13" t="s">
        <v>193</v>
      </c>
      <c r="BE180" s="152">
        <f t="shared" si="24"/>
        <v>0</v>
      </c>
      <c r="BF180" s="152">
        <f t="shared" si="25"/>
        <v>0</v>
      </c>
      <c r="BG180" s="152">
        <f t="shared" si="26"/>
        <v>0</v>
      </c>
      <c r="BH180" s="152">
        <f t="shared" si="27"/>
        <v>0</v>
      </c>
      <c r="BI180" s="152">
        <f t="shared" si="28"/>
        <v>0</v>
      </c>
      <c r="BJ180" s="13" t="s">
        <v>84</v>
      </c>
      <c r="BK180" s="152">
        <f t="shared" si="29"/>
        <v>0</v>
      </c>
      <c r="BL180" s="13" t="s">
        <v>109</v>
      </c>
      <c r="BM180" s="151" t="s">
        <v>2328</v>
      </c>
    </row>
    <row r="181" spans="2:65" s="1" customFormat="1" ht="24.25" customHeight="1">
      <c r="B181" s="138"/>
      <c r="C181" s="153" t="s">
        <v>440</v>
      </c>
      <c r="D181" s="153" t="s">
        <v>236</v>
      </c>
      <c r="E181" s="154" t="s">
        <v>2155</v>
      </c>
      <c r="F181" s="155" t="s">
        <v>2156</v>
      </c>
      <c r="G181" s="156" t="s">
        <v>319</v>
      </c>
      <c r="H181" s="157">
        <v>2</v>
      </c>
      <c r="I181" s="158"/>
      <c r="J181" s="159">
        <f t="shared" si="20"/>
        <v>0</v>
      </c>
      <c r="K181" s="160"/>
      <c r="L181" s="161"/>
      <c r="M181" s="162" t="s">
        <v>1</v>
      </c>
      <c r="N181" s="163" t="s">
        <v>38</v>
      </c>
      <c r="P181" s="149">
        <f t="shared" si="21"/>
        <v>0</v>
      </c>
      <c r="Q181" s="149">
        <v>3.0200000000000001E-2</v>
      </c>
      <c r="R181" s="149">
        <f t="shared" si="22"/>
        <v>6.0400000000000002E-2</v>
      </c>
      <c r="S181" s="149">
        <v>0</v>
      </c>
      <c r="T181" s="150">
        <f t="shared" si="23"/>
        <v>0</v>
      </c>
      <c r="AR181" s="151" t="s">
        <v>163</v>
      </c>
      <c r="AT181" s="151" t="s">
        <v>236</v>
      </c>
      <c r="AU181" s="151" t="s">
        <v>84</v>
      </c>
      <c r="AY181" s="13" t="s">
        <v>193</v>
      </c>
      <c r="BE181" s="152">
        <f t="shared" si="24"/>
        <v>0</v>
      </c>
      <c r="BF181" s="152">
        <f t="shared" si="25"/>
        <v>0</v>
      </c>
      <c r="BG181" s="152">
        <f t="shared" si="26"/>
        <v>0</v>
      </c>
      <c r="BH181" s="152">
        <f t="shared" si="27"/>
        <v>0</v>
      </c>
      <c r="BI181" s="152">
        <f t="shared" si="28"/>
        <v>0</v>
      </c>
      <c r="BJ181" s="13" t="s">
        <v>84</v>
      </c>
      <c r="BK181" s="152">
        <f t="shared" si="29"/>
        <v>0</v>
      </c>
      <c r="BL181" s="13" t="s">
        <v>109</v>
      </c>
      <c r="BM181" s="151" t="s">
        <v>2329</v>
      </c>
    </row>
    <row r="182" spans="2:65" s="1" customFormat="1" ht="24.25" customHeight="1">
      <c r="B182" s="138"/>
      <c r="C182" s="139" t="s">
        <v>444</v>
      </c>
      <c r="D182" s="139" t="s">
        <v>195</v>
      </c>
      <c r="E182" s="140" t="s">
        <v>1673</v>
      </c>
      <c r="F182" s="141" t="s">
        <v>1674</v>
      </c>
      <c r="G182" s="142" t="s">
        <v>319</v>
      </c>
      <c r="H182" s="143">
        <v>3</v>
      </c>
      <c r="I182" s="144"/>
      <c r="J182" s="145">
        <f t="shared" si="20"/>
        <v>0</v>
      </c>
      <c r="K182" s="146"/>
      <c r="L182" s="28"/>
      <c r="M182" s="147" t="s">
        <v>1</v>
      </c>
      <c r="N182" s="148" t="s">
        <v>38</v>
      </c>
      <c r="P182" s="149">
        <f t="shared" si="21"/>
        <v>0</v>
      </c>
      <c r="Q182" s="149">
        <v>3.4000000000000002E-4</v>
      </c>
      <c r="R182" s="149">
        <f t="shared" si="22"/>
        <v>1.0200000000000001E-3</v>
      </c>
      <c r="S182" s="149">
        <v>0</v>
      </c>
      <c r="T182" s="150">
        <f t="shared" si="23"/>
        <v>0</v>
      </c>
      <c r="AR182" s="151" t="s">
        <v>109</v>
      </c>
      <c r="AT182" s="151" t="s">
        <v>195</v>
      </c>
      <c r="AU182" s="151" t="s">
        <v>84</v>
      </c>
      <c r="AY182" s="13" t="s">
        <v>193</v>
      </c>
      <c r="BE182" s="152">
        <f t="shared" si="24"/>
        <v>0</v>
      </c>
      <c r="BF182" s="152">
        <f t="shared" si="25"/>
        <v>0</v>
      </c>
      <c r="BG182" s="152">
        <f t="shared" si="26"/>
        <v>0</v>
      </c>
      <c r="BH182" s="152">
        <f t="shared" si="27"/>
        <v>0</v>
      </c>
      <c r="BI182" s="152">
        <f t="shared" si="28"/>
        <v>0</v>
      </c>
      <c r="BJ182" s="13" t="s">
        <v>84</v>
      </c>
      <c r="BK182" s="152">
        <f t="shared" si="29"/>
        <v>0</v>
      </c>
      <c r="BL182" s="13" t="s">
        <v>109</v>
      </c>
      <c r="BM182" s="151" t="s">
        <v>2330</v>
      </c>
    </row>
    <row r="183" spans="2:65" s="1" customFormat="1" ht="33" customHeight="1">
      <c r="B183" s="138"/>
      <c r="C183" s="153" t="s">
        <v>448</v>
      </c>
      <c r="D183" s="153" t="s">
        <v>236</v>
      </c>
      <c r="E183" s="154" t="s">
        <v>1676</v>
      </c>
      <c r="F183" s="155" t="s">
        <v>1677</v>
      </c>
      <c r="G183" s="156" t="s">
        <v>319</v>
      </c>
      <c r="H183" s="157">
        <v>3</v>
      </c>
      <c r="I183" s="158"/>
      <c r="J183" s="159">
        <f t="shared" si="20"/>
        <v>0</v>
      </c>
      <c r="K183" s="160"/>
      <c r="L183" s="161"/>
      <c r="M183" s="162" t="s">
        <v>1</v>
      </c>
      <c r="N183" s="163" t="s">
        <v>38</v>
      </c>
      <c r="P183" s="149">
        <f t="shared" si="21"/>
        <v>0</v>
      </c>
      <c r="Q183" s="149">
        <v>3.5499999999999997E-2</v>
      </c>
      <c r="R183" s="149">
        <f t="shared" si="22"/>
        <v>0.10649999999999998</v>
      </c>
      <c r="S183" s="149">
        <v>0</v>
      </c>
      <c r="T183" s="150">
        <f t="shared" si="23"/>
        <v>0</v>
      </c>
      <c r="AR183" s="151" t="s">
        <v>163</v>
      </c>
      <c r="AT183" s="151" t="s">
        <v>236</v>
      </c>
      <c r="AU183" s="151" t="s">
        <v>84</v>
      </c>
      <c r="AY183" s="13" t="s">
        <v>193</v>
      </c>
      <c r="BE183" s="152">
        <f t="shared" si="24"/>
        <v>0</v>
      </c>
      <c r="BF183" s="152">
        <f t="shared" si="25"/>
        <v>0</v>
      </c>
      <c r="BG183" s="152">
        <f t="shared" si="26"/>
        <v>0</v>
      </c>
      <c r="BH183" s="152">
        <f t="shared" si="27"/>
        <v>0</v>
      </c>
      <c r="BI183" s="152">
        <f t="shared" si="28"/>
        <v>0</v>
      </c>
      <c r="BJ183" s="13" t="s">
        <v>84</v>
      </c>
      <c r="BK183" s="152">
        <f t="shared" si="29"/>
        <v>0</v>
      </c>
      <c r="BL183" s="13" t="s">
        <v>109</v>
      </c>
      <c r="BM183" s="151" t="s">
        <v>2331</v>
      </c>
    </row>
    <row r="184" spans="2:65" s="1" customFormat="1" ht="24.25" customHeight="1">
      <c r="B184" s="138"/>
      <c r="C184" s="139" t="s">
        <v>452</v>
      </c>
      <c r="D184" s="139" t="s">
        <v>195</v>
      </c>
      <c r="E184" s="140" t="s">
        <v>2163</v>
      </c>
      <c r="F184" s="141" t="s">
        <v>2164</v>
      </c>
      <c r="G184" s="142" t="s">
        <v>319</v>
      </c>
      <c r="H184" s="143">
        <v>1</v>
      </c>
      <c r="I184" s="144"/>
      <c r="J184" s="145">
        <f t="shared" si="20"/>
        <v>0</v>
      </c>
      <c r="K184" s="146"/>
      <c r="L184" s="28"/>
      <c r="M184" s="147" t="s">
        <v>1</v>
      </c>
      <c r="N184" s="148" t="s">
        <v>38</v>
      </c>
      <c r="P184" s="149">
        <f t="shared" si="21"/>
        <v>0</v>
      </c>
      <c r="Q184" s="149">
        <v>2.7200000000000002E-3</v>
      </c>
      <c r="R184" s="149">
        <f t="shared" si="22"/>
        <v>2.7200000000000002E-3</v>
      </c>
      <c r="S184" s="149">
        <v>0</v>
      </c>
      <c r="T184" s="150">
        <f t="shared" si="23"/>
        <v>0</v>
      </c>
      <c r="AR184" s="151" t="s">
        <v>109</v>
      </c>
      <c r="AT184" s="151" t="s">
        <v>195</v>
      </c>
      <c r="AU184" s="151" t="s">
        <v>84</v>
      </c>
      <c r="AY184" s="13" t="s">
        <v>193</v>
      </c>
      <c r="BE184" s="152">
        <f t="shared" si="24"/>
        <v>0</v>
      </c>
      <c r="BF184" s="152">
        <f t="shared" si="25"/>
        <v>0</v>
      </c>
      <c r="BG184" s="152">
        <f t="shared" si="26"/>
        <v>0</v>
      </c>
      <c r="BH184" s="152">
        <f t="shared" si="27"/>
        <v>0</v>
      </c>
      <c r="BI184" s="152">
        <f t="shared" si="28"/>
        <v>0</v>
      </c>
      <c r="BJ184" s="13" t="s">
        <v>84</v>
      </c>
      <c r="BK184" s="152">
        <f t="shared" si="29"/>
        <v>0</v>
      </c>
      <c r="BL184" s="13" t="s">
        <v>109</v>
      </c>
      <c r="BM184" s="151" t="s">
        <v>2332</v>
      </c>
    </row>
    <row r="185" spans="2:65" s="1" customFormat="1" ht="16.5" customHeight="1">
      <c r="B185" s="138"/>
      <c r="C185" s="153" t="s">
        <v>457</v>
      </c>
      <c r="D185" s="153" t="s">
        <v>236</v>
      </c>
      <c r="E185" s="154" t="s">
        <v>2166</v>
      </c>
      <c r="F185" s="155" t="s">
        <v>2167</v>
      </c>
      <c r="G185" s="156" t="s">
        <v>319</v>
      </c>
      <c r="H185" s="157">
        <v>1</v>
      </c>
      <c r="I185" s="158"/>
      <c r="J185" s="159">
        <f t="shared" si="20"/>
        <v>0</v>
      </c>
      <c r="K185" s="160"/>
      <c r="L185" s="161"/>
      <c r="M185" s="162" t="s">
        <v>1</v>
      </c>
      <c r="N185" s="163" t="s">
        <v>38</v>
      </c>
      <c r="P185" s="149">
        <f t="shared" si="21"/>
        <v>0</v>
      </c>
      <c r="Q185" s="149">
        <v>9.4999999999999998E-3</v>
      </c>
      <c r="R185" s="149">
        <f t="shared" si="22"/>
        <v>9.4999999999999998E-3</v>
      </c>
      <c r="S185" s="149">
        <v>0</v>
      </c>
      <c r="T185" s="150">
        <f t="shared" si="23"/>
        <v>0</v>
      </c>
      <c r="AR185" s="151" t="s">
        <v>163</v>
      </c>
      <c r="AT185" s="151" t="s">
        <v>236</v>
      </c>
      <c r="AU185" s="151" t="s">
        <v>84</v>
      </c>
      <c r="AY185" s="13" t="s">
        <v>193</v>
      </c>
      <c r="BE185" s="152">
        <f t="shared" si="24"/>
        <v>0</v>
      </c>
      <c r="BF185" s="152">
        <f t="shared" si="25"/>
        <v>0</v>
      </c>
      <c r="BG185" s="152">
        <f t="shared" si="26"/>
        <v>0</v>
      </c>
      <c r="BH185" s="152">
        <f t="shared" si="27"/>
        <v>0</v>
      </c>
      <c r="BI185" s="152">
        <f t="shared" si="28"/>
        <v>0</v>
      </c>
      <c r="BJ185" s="13" t="s">
        <v>84</v>
      </c>
      <c r="BK185" s="152">
        <f t="shared" si="29"/>
        <v>0</v>
      </c>
      <c r="BL185" s="13" t="s">
        <v>109</v>
      </c>
      <c r="BM185" s="151" t="s">
        <v>2333</v>
      </c>
    </row>
    <row r="186" spans="2:65" s="1" customFormat="1" ht="16.5" customHeight="1">
      <c r="B186" s="138"/>
      <c r="C186" s="153" t="s">
        <v>461</v>
      </c>
      <c r="D186" s="153" t="s">
        <v>236</v>
      </c>
      <c r="E186" s="154" t="s">
        <v>2169</v>
      </c>
      <c r="F186" s="155" t="s">
        <v>2170</v>
      </c>
      <c r="G186" s="156" t="s">
        <v>319</v>
      </c>
      <c r="H186" s="157">
        <v>1</v>
      </c>
      <c r="I186" s="158"/>
      <c r="J186" s="159">
        <f t="shared" si="20"/>
        <v>0</v>
      </c>
      <c r="K186" s="160"/>
      <c r="L186" s="161"/>
      <c r="M186" s="162" t="s">
        <v>1</v>
      </c>
      <c r="N186" s="163" t="s">
        <v>38</v>
      </c>
      <c r="P186" s="149">
        <f t="shared" si="21"/>
        <v>0</v>
      </c>
      <c r="Q186" s="149">
        <v>7.8E-2</v>
      </c>
      <c r="R186" s="149">
        <f t="shared" si="22"/>
        <v>7.8E-2</v>
      </c>
      <c r="S186" s="149">
        <v>0</v>
      </c>
      <c r="T186" s="150">
        <f t="shared" si="23"/>
        <v>0</v>
      </c>
      <c r="AR186" s="151" t="s">
        <v>163</v>
      </c>
      <c r="AT186" s="151" t="s">
        <v>236</v>
      </c>
      <c r="AU186" s="151" t="s">
        <v>84</v>
      </c>
      <c r="AY186" s="13" t="s">
        <v>193</v>
      </c>
      <c r="BE186" s="152">
        <f t="shared" si="24"/>
        <v>0</v>
      </c>
      <c r="BF186" s="152">
        <f t="shared" si="25"/>
        <v>0</v>
      </c>
      <c r="BG186" s="152">
        <f t="shared" si="26"/>
        <v>0</v>
      </c>
      <c r="BH186" s="152">
        <f t="shared" si="27"/>
        <v>0</v>
      </c>
      <c r="BI186" s="152">
        <f t="shared" si="28"/>
        <v>0</v>
      </c>
      <c r="BJ186" s="13" t="s">
        <v>84</v>
      </c>
      <c r="BK186" s="152">
        <f t="shared" si="29"/>
        <v>0</v>
      </c>
      <c r="BL186" s="13" t="s">
        <v>109</v>
      </c>
      <c r="BM186" s="151" t="s">
        <v>2334</v>
      </c>
    </row>
    <row r="187" spans="2:65" s="1" customFormat="1" ht="24.25" customHeight="1">
      <c r="B187" s="138"/>
      <c r="C187" s="139" t="s">
        <v>465</v>
      </c>
      <c r="D187" s="139" t="s">
        <v>195</v>
      </c>
      <c r="E187" s="140" t="s">
        <v>1686</v>
      </c>
      <c r="F187" s="141" t="s">
        <v>1687</v>
      </c>
      <c r="G187" s="142" t="s">
        <v>257</v>
      </c>
      <c r="H187" s="143">
        <v>348.5</v>
      </c>
      <c r="I187" s="144"/>
      <c r="J187" s="145">
        <f t="shared" si="20"/>
        <v>0</v>
      </c>
      <c r="K187" s="146"/>
      <c r="L187" s="28"/>
      <c r="M187" s="147" t="s">
        <v>1</v>
      </c>
      <c r="N187" s="148" t="s">
        <v>38</v>
      </c>
      <c r="P187" s="149">
        <f t="shared" si="21"/>
        <v>0</v>
      </c>
      <c r="Q187" s="149">
        <v>0</v>
      </c>
      <c r="R187" s="149">
        <f t="shared" si="22"/>
        <v>0</v>
      </c>
      <c r="S187" s="149">
        <v>0</v>
      </c>
      <c r="T187" s="150">
        <f t="shared" si="23"/>
        <v>0</v>
      </c>
      <c r="AR187" s="151" t="s">
        <v>109</v>
      </c>
      <c r="AT187" s="151" t="s">
        <v>195</v>
      </c>
      <c r="AU187" s="151" t="s">
        <v>84</v>
      </c>
      <c r="AY187" s="13" t="s">
        <v>193</v>
      </c>
      <c r="BE187" s="152">
        <f t="shared" si="24"/>
        <v>0</v>
      </c>
      <c r="BF187" s="152">
        <f t="shared" si="25"/>
        <v>0</v>
      </c>
      <c r="BG187" s="152">
        <f t="shared" si="26"/>
        <v>0</v>
      </c>
      <c r="BH187" s="152">
        <f t="shared" si="27"/>
        <v>0</v>
      </c>
      <c r="BI187" s="152">
        <f t="shared" si="28"/>
        <v>0</v>
      </c>
      <c r="BJ187" s="13" t="s">
        <v>84</v>
      </c>
      <c r="BK187" s="152">
        <f t="shared" si="29"/>
        <v>0</v>
      </c>
      <c r="BL187" s="13" t="s">
        <v>109</v>
      </c>
      <c r="BM187" s="151" t="s">
        <v>2335</v>
      </c>
    </row>
    <row r="188" spans="2:65" s="1" customFormat="1" ht="24.25" customHeight="1">
      <c r="B188" s="138"/>
      <c r="C188" s="139" t="s">
        <v>469</v>
      </c>
      <c r="D188" s="139" t="s">
        <v>195</v>
      </c>
      <c r="E188" s="140" t="s">
        <v>1689</v>
      </c>
      <c r="F188" s="141" t="s">
        <v>1690</v>
      </c>
      <c r="G188" s="142" t="s">
        <v>257</v>
      </c>
      <c r="H188" s="143">
        <v>348.5</v>
      </c>
      <c r="I188" s="144"/>
      <c r="J188" s="145">
        <f t="shared" si="20"/>
        <v>0</v>
      </c>
      <c r="K188" s="146"/>
      <c r="L188" s="28"/>
      <c r="M188" s="147" t="s">
        <v>1</v>
      </c>
      <c r="N188" s="148" t="s">
        <v>38</v>
      </c>
      <c r="P188" s="149">
        <f t="shared" si="21"/>
        <v>0</v>
      </c>
      <c r="Q188" s="149">
        <v>0</v>
      </c>
      <c r="R188" s="149">
        <f t="shared" si="22"/>
        <v>0</v>
      </c>
      <c r="S188" s="149">
        <v>0</v>
      </c>
      <c r="T188" s="150">
        <f t="shared" si="23"/>
        <v>0</v>
      </c>
      <c r="AR188" s="151" t="s">
        <v>109</v>
      </c>
      <c r="AT188" s="151" t="s">
        <v>195</v>
      </c>
      <c r="AU188" s="151" t="s">
        <v>84</v>
      </c>
      <c r="AY188" s="13" t="s">
        <v>193</v>
      </c>
      <c r="BE188" s="152">
        <f t="shared" si="24"/>
        <v>0</v>
      </c>
      <c r="BF188" s="152">
        <f t="shared" si="25"/>
        <v>0</v>
      </c>
      <c r="BG188" s="152">
        <f t="shared" si="26"/>
        <v>0</v>
      </c>
      <c r="BH188" s="152">
        <f t="shared" si="27"/>
        <v>0</v>
      </c>
      <c r="BI188" s="152">
        <f t="shared" si="28"/>
        <v>0</v>
      </c>
      <c r="BJ188" s="13" t="s">
        <v>84</v>
      </c>
      <c r="BK188" s="152">
        <f t="shared" si="29"/>
        <v>0</v>
      </c>
      <c r="BL188" s="13" t="s">
        <v>109</v>
      </c>
      <c r="BM188" s="151" t="s">
        <v>2336</v>
      </c>
    </row>
    <row r="189" spans="2:65" s="1" customFormat="1" ht="16.5" customHeight="1">
      <c r="B189" s="138"/>
      <c r="C189" s="139" t="s">
        <v>473</v>
      </c>
      <c r="D189" s="139" t="s">
        <v>195</v>
      </c>
      <c r="E189" s="140" t="s">
        <v>1718</v>
      </c>
      <c r="F189" s="141" t="s">
        <v>1719</v>
      </c>
      <c r="G189" s="142" t="s">
        <v>319</v>
      </c>
      <c r="H189" s="143">
        <v>6</v>
      </c>
      <c r="I189" s="144"/>
      <c r="J189" s="145">
        <f t="shared" si="20"/>
        <v>0</v>
      </c>
      <c r="K189" s="146"/>
      <c r="L189" s="28"/>
      <c r="M189" s="147" t="s">
        <v>1</v>
      </c>
      <c r="N189" s="148" t="s">
        <v>38</v>
      </c>
      <c r="P189" s="149">
        <f t="shared" si="21"/>
        <v>0</v>
      </c>
      <c r="Q189" s="149">
        <v>0.10419</v>
      </c>
      <c r="R189" s="149">
        <f t="shared" si="22"/>
        <v>0.62514000000000003</v>
      </c>
      <c r="S189" s="149">
        <v>0</v>
      </c>
      <c r="T189" s="150">
        <f t="shared" si="23"/>
        <v>0</v>
      </c>
      <c r="AR189" s="151" t="s">
        <v>109</v>
      </c>
      <c r="AT189" s="151" t="s">
        <v>195</v>
      </c>
      <c r="AU189" s="151" t="s">
        <v>84</v>
      </c>
      <c r="AY189" s="13" t="s">
        <v>193</v>
      </c>
      <c r="BE189" s="152">
        <f t="shared" si="24"/>
        <v>0</v>
      </c>
      <c r="BF189" s="152">
        <f t="shared" si="25"/>
        <v>0</v>
      </c>
      <c r="BG189" s="152">
        <f t="shared" si="26"/>
        <v>0</v>
      </c>
      <c r="BH189" s="152">
        <f t="shared" si="27"/>
        <v>0</v>
      </c>
      <c r="BI189" s="152">
        <f t="shared" si="28"/>
        <v>0</v>
      </c>
      <c r="BJ189" s="13" t="s">
        <v>84</v>
      </c>
      <c r="BK189" s="152">
        <f t="shared" si="29"/>
        <v>0</v>
      </c>
      <c r="BL189" s="13" t="s">
        <v>109</v>
      </c>
      <c r="BM189" s="151" t="s">
        <v>2337</v>
      </c>
    </row>
    <row r="190" spans="2:65" s="1" customFormat="1" ht="16.5" customHeight="1">
      <c r="B190" s="138"/>
      <c r="C190" s="153" t="s">
        <v>479</v>
      </c>
      <c r="D190" s="153" t="s">
        <v>236</v>
      </c>
      <c r="E190" s="154" t="s">
        <v>1721</v>
      </c>
      <c r="F190" s="155" t="s">
        <v>1722</v>
      </c>
      <c r="G190" s="156" t="s">
        <v>319</v>
      </c>
      <c r="H190" s="157">
        <v>6</v>
      </c>
      <c r="I190" s="158"/>
      <c r="J190" s="159">
        <f t="shared" si="20"/>
        <v>0</v>
      </c>
      <c r="K190" s="160"/>
      <c r="L190" s="161"/>
      <c r="M190" s="162" t="s">
        <v>1</v>
      </c>
      <c r="N190" s="163" t="s">
        <v>38</v>
      </c>
      <c r="P190" s="149">
        <f t="shared" si="21"/>
        <v>0</v>
      </c>
      <c r="Q190" s="149">
        <v>1.6E-2</v>
      </c>
      <c r="R190" s="149">
        <f t="shared" si="22"/>
        <v>9.6000000000000002E-2</v>
      </c>
      <c r="S190" s="149">
        <v>0</v>
      </c>
      <c r="T190" s="150">
        <f t="shared" si="23"/>
        <v>0</v>
      </c>
      <c r="AR190" s="151" t="s">
        <v>163</v>
      </c>
      <c r="AT190" s="151" t="s">
        <v>236</v>
      </c>
      <c r="AU190" s="151" t="s">
        <v>84</v>
      </c>
      <c r="AY190" s="13" t="s">
        <v>193</v>
      </c>
      <c r="BE190" s="152">
        <f t="shared" si="24"/>
        <v>0</v>
      </c>
      <c r="BF190" s="152">
        <f t="shared" si="25"/>
        <v>0</v>
      </c>
      <c r="BG190" s="152">
        <f t="shared" si="26"/>
        <v>0</v>
      </c>
      <c r="BH190" s="152">
        <f t="shared" si="27"/>
        <v>0</v>
      </c>
      <c r="BI190" s="152">
        <f t="shared" si="28"/>
        <v>0</v>
      </c>
      <c r="BJ190" s="13" t="s">
        <v>84</v>
      </c>
      <c r="BK190" s="152">
        <f t="shared" si="29"/>
        <v>0</v>
      </c>
      <c r="BL190" s="13" t="s">
        <v>109</v>
      </c>
      <c r="BM190" s="151" t="s">
        <v>2338</v>
      </c>
    </row>
    <row r="191" spans="2:65" s="1" customFormat="1" ht="16.5" customHeight="1">
      <c r="B191" s="138"/>
      <c r="C191" s="139" t="s">
        <v>487</v>
      </c>
      <c r="D191" s="139" t="s">
        <v>195</v>
      </c>
      <c r="E191" s="140" t="s">
        <v>1724</v>
      </c>
      <c r="F191" s="141" t="s">
        <v>1725</v>
      </c>
      <c r="G191" s="142" t="s">
        <v>319</v>
      </c>
      <c r="H191" s="143">
        <v>3</v>
      </c>
      <c r="I191" s="144"/>
      <c r="J191" s="145">
        <f t="shared" si="20"/>
        <v>0</v>
      </c>
      <c r="K191" s="146"/>
      <c r="L191" s="28"/>
      <c r="M191" s="147" t="s">
        <v>1</v>
      </c>
      <c r="N191" s="148" t="s">
        <v>38</v>
      </c>
      <c r="P191" s="149">
        <f t="shared" si="21"/>
        <v>0</v>
      </c>
      <c r="Q191" s="149">
        <v>0.27825</v>
      </c>
      <c r="R191" s="149">
        <f t="shared" si="22"/>
        <v>0.83474999999999999</v>
      </c>
      <c r="S191" s="149">
        <v>0</v>
      </c>
      <c r="T191" s="150">
        <f t="shared" si="23"/>
        <v>0</v>
      </c>
      <c r="AR191" s="151" t="s">
        <v>109</v>
      </c>
      <c r="AT191" s="151" t="s">
        <v>195</v>
      </c>
      <c r="AU191" s="151" t="s">
        <v>84</v>
      </c>
      <c r="AY191" s="13" t="s">
        <v>193</v>
      </c>
      <c r="BE191" s="152">
        <f t="shared" si="24"/>
        <v>0</v>
      </c>
      <c r="BF191" s="152">
        <f t="shared" si="25"/>
        <v>0</v>
      </c>
      <c r="BG191" s="152">
        <f t="shared" si="26"/>
        <v>0</v>
      </c>
      <c r="BH191" s="152">
        <f t="shared" si="27"/>
        <v>0</v>
      </c>
      <c r="BI191" s="152">
        <f t="shared" si="28"/>
        <v>0</v>
      </c>
      <c r="BJ191" s="13" t="s">
        <v>84</v>
      </c>
      <c r="BK191" s="152">
        <f t="shared" si="29"/>
        <v>0</v>
      </c>
      <c r="BL191" s="13" t="s">
        <v>109</v>
      </c>
      <c r="BM191" s="151" t="s">
        <v>2339</v>
      </c>
    </row>
    <row r="192" spans="2:65" s="1" customFormat="1" ht="24.25" customHeight="1">
      <c r="B192" s="138"/>
      <c r="C192" s="153" t="s">
        <v>491</v>
      </c>
      <c r="D192" s="153" t="s">
        <v>236</v>
      </c>
      <c r="E192" s="154" t="s">
        <v>1727</v>
      </c>
      <c r="F192" s="155" t="s">
        <v>1728</v>
      </c>
      <c r="G192" s="156" t="s">
        <v>319</v>
      </c>
      <c r="H192" s="157">
        <v>3</v>
      </c>
      <c r="I192" s="158"/>
      <c r="J192" s="159">
        <f t="shared" si="20"/>
        <v>0</v>
      </c>
      <c r="K192" s="160"/>
      <c r="L192" s="161"/>
      <c r="M192" s="162" t="s">
        <v>1</v>
      </c>
      <c r="N192" s="163" t="s">
        <v>38</v>
      </c>
      <c r="P192" s="149">
        <f t="shared" si="21"/>
        <v>0</v>
      </c>
      <c r="Q192" s="149">
        <v>3.2000000000000001E-2</v>
      </c>
      <c r="R192" s="149">
        <f t="shared" si="22"/>
        <v>9.6000000000000002E-2</v>
      </c>
      <c r="S192" s="149">
        <v>0</v>
      </c>
      <c r="T192" s="150">
        <f t="shared" si="23"/>
        <v>0</v>
      </c>
      <c r="AR192" s="151" t="s">
        <v>163</v>
      </c>
      <c r="AT192" s="151" t="s">
        <v>236</v>
      </c>
      <c r="AU192" s="151" t="s">
        <v>84</v>
      </c>
      <c r="AY192" s="13" t="s">
        <v>193</v>
      </c>
      <c r="BE192" s="152">
        <f t="shared" si="24"/>
        <v>0</v>
      </c>
      <c r="BF192" s="152">
        <f t="shared" si="25"/>
        <v>0</v>
      </c>
      <c r="BG192" s="152">
        <f t="shared" si="26"/>
        <v>0</v>
      </c>
      <c r="BH192" s="152">
        <f t="shared" si="27"/>
        <v>0</v>
      </c>
      <c r="BI192" s="152">
        <f t="shared" si="28"/>
        <v>0</v>
      </c>
      <c r="BJ192" s="13" t="s">
        <v>84</v>
      </c>
      <c r="BK192" s="152">
        <f t="shared" si="29"/>
        <v>0</v>
      </c>
      <c r="BL192" s="13" t="s">
        <v>109</v>
      </c>
      <c r="BM192" s="151" t="s">
        <v>2340</v>
      </c>
    </row>
    <row r="193" spans="2:65" s="1" customFormat="1" ht="16.5" customHeight="1">
      <c r="B193" s="138"/>
      <c r="C193" s="139" t="s">
        <v>495</v>
      </c>
      <c r="D193" s="139" t="s">
        <v>195</v>
      </c>
      <c r="E193" s="140" t="s">
        <v>2181</v>
      </c>
      <c r="F193" s="141" t="s">
        <v>2182</v>
      </c>
      <c r="G193" s="142" t="s">
        <v>319</v>
      </c>
      <c r="H193" s="143">
        <v>2</v>
      </c>
      <c r="I193" s="144"/>
      <c r="J193" s="145">
        <f t="shared" si="20"/>
        <v>0</v>
      </c>
      <c r="K193" s="146"/>
      <c r="L193" s="28"/>
      <c r="M193" s="147" t="s">
        <v>1</v>
      </c>
      <c r="N193" s="148" t="s">
        <v>38</v>
      </c>
      <c r="P193" s="149">
        <f t="shared" si="21"/>
        <v>0</v>
      </c>
      <c r="Q193" s="149">
        <v>0.27825</v>
      </c>
      <c r="R193" s="149">
        <f t="shared" si="22"/>
        <v>0.55649999999999999</v>
      </c>
      <c r="S193" s="149">
        <v>0</v>
      </c>
      <c r="T193" s="150">
        <f t="shared" si="23"/>
        <v>0</v>
      </c>
      <c r="AR193" s="151" t="s">
        <v>109</v>
      </c>
      <c r="AT193" s="151" t="s">
        <v>195</v>
      </c>
      <c r="AU193" s="151" t="s">
        <v>84</v>
      </c>
      <c r="AY193" s="13" t="s">
        <v>193</v>
      </c>
      <c r="BE193" s="152">
        <f t="shared" si="24"/>
        <v>0</v>
      </c>
      <c r="BF193" s="152">
        <f t="shared" si="25"/>
        <v>0</v>
      </c>
      <c r="BG193" s="152">
        <f t="shared" si="26"/>
        <v>0</v>
      </c>
      <c r="BH193" s="152">
        <f t="shared" si="27"/>
        <v>0</v>
      </c>
      <c r="BI193" s="152">
        <f t="shared" si="28"/>
        <v>0</v>
      </c>
      <c r="BJ193" s="13" t="s">
        <v>84</v>
      </c>
      <c r="BK193" s="152">
        <f t="shared" si="29"/>
        <v>0</v>
      </c>
      <c r="BL193" s="13" t="s">
        <v>109</v>
      </c>
      <c r="BM193" s="151" t="s">
        <v>2341</v>
      </c>
    </row>
    <row r="194" spans="2:65" s="1" customFormat="1" ht="24.25" customHeight="1">
      <c r="B194" s="138"/>
      <c r="C194" s="153" t="s">
        <v>499</v>
      </c>
      <c r="D194" s="153" t="s">
        <v>236</v>
      </c>
      <c r="E194" s="154" t="s">
        <v>2184</v>
      </c>
      <c r="F194" s="155" t="s">
        <v>2185</v>
      </c>
      <c r="G194" s="156" t="s">
        <v>319</v>
      </c>
      <c r="H194" s="157">
        <v>2</v>
      </c>
      <c r="I194" s="158"/>
      <c r="J194" s="159">
        <f t="shared" si="20"/>
        <v>0</v>
      </c>
      <c r="K194" s="160"/>
      <c r="L194" s="161"/>
      <c r="M194" s="162" t="s">
        <v>1</v>
      </c>
      <c r="N194" s="163" t="s">
        <v>38</v>
      </c>
      <c r="P194" s="149">
        <f t="shared" si="21"/>
        <v>0</v>
      </c>
      <c r="Q194" s="149">
        <v>0</v>
      </c>
      <c r="R194" s="149">
        <f t="shared" si="22"/>
        <v>0</v>
      </c>
      <c r="S194" s="149">
        <v>0</v>
      </c>
      <c r="T194" s="150">
        <f t="shared" si="23"/>
        <v>0</v>
      </c>
      <c r="AR194" s="151" t="s">
        <v>163</v>
      </c>
      <c r="AT194" s="151" t="s">
        <v>236</v>
      </c>
      <c r="AU194" s="151" t="s">
        <v>84</v>
      </c>
      <c r="AY194" s="13" t="s">
        <v>193</v>
      </c>
      <c r="BE194" s="152">
        <f t="shared" si="24"/>
        <v>0</v>
      </c>
      <c r="BF194" s="152">
        <f t="shared" si="25"/>
        <v>0</v>
      </c>
      <c r="BG194" s="152">
        <f t="shared" si="26"/>
        <v>0</v>
      </c>
      <c r="BH194" s="152">
        <f t="shared" si="27"/>
        <v>0</v>
      </c>
      <c r="BI194" s="152">
        <f t="shared" si="28"/>
        <v>0</v>
      </c>
      <c r="BJ194" s="13" t="s">
        <v>84</v>
      </c>
      <c r="BK194" s="152">
        <f t="shared" si="29"/>
        <v>0</v>
      </c>
      <c r="BL194" s="13" t="s">
        <v>109</v>
      </c>
      <c r="BM194" s="151" t="s">
        <v>2342</v>
      </c>
    </row>
    <row r="195" spans="2:65" s="1" customFormat="1" ht="33" customHeight="1">
      <c r="B195" s="138"/>
      <c r="C195" s="139" t="s">
        <v>503</v>
      </c>
      <c r="D195" s="139" t="s">
        <v>195</v>
      </c>
      <c r="E195" s="140" t="s">
        <v>1730</v>
      </c>
      <c r="F195" s="141" t="s">
        <v>1731</v>
      </c>
      <c r="G195" s="142" t="s">
        <v>319</v>
      </c>
      <c r="H195" s="143">
        <v>2</v>
      </c>
      <c r="I195" s="144"/>
      <c r="J195" s="145">
        <f t="shared" si="20"/>
        <v>0</v>
      </c>
      <c r="K195" s="146"/>
      <c r="L195" s="28"/>
      <c r="M195" s="147" t="s">
        <v>1</v>
      </c>
      <c r="N195" s="148" t="s">
        <v>38</v>
      </c>
      <c r="P195" s="149">
        <f t="shared" si="21"/>
        <v>0</v>
      </c>
      <c r="Q195" s="149">
        <v>2.4000000000000001E-4</v>
      </c>
      <c r="R195" s="149">
        <f t="shared" si="22"/>
        <v>4.8000000000000001E-4</v>
      </c>
      <c r="S195" s="149">
        <v>0</v>
      </c>
      <c r="T195" s="150">
        <f t="shared" si="23"/>
        <v>0</v>
      </c>
      <c r="AR195" s="151" t="s">
        <v>109</v>
      </c>
      <c r="AT195" s="151" t="s">
        <v>195</v>
      </c>
      <c r="AU195" s="151" t="s">
        <v>84</v>
      </c>
      <c r="AY195" s="13" t="s">
        <v>193</v>
      </c>
      <c r="BE195" s="152">
        <f t="shared" si="24"/>
        <v>0</v>
      </c>
      <c r="BF195" s="152">
        <f t="shared" si="25"/>
        <v>0</v>
      </c>
      <c r="BG195" s="152">
        <f t="shared" si="26"/>
        <v>0</v>
      </c>
      <c r="BH195" s="152">
        <f t="shared" si="27"/>
        <v>0</v>
      </c>
      <c r="BI195" s="152">
        <f t="shared" si="28"/>
        <v>0</v>
      </c>
      <c r="BJ195" s="13" t="s">
        <v>84</v>
      </c>
      <c r="BK195" s="152">
        <f t="shared" si="29"/>
        <v>0</v>
      </c>
      <c r="BL195" s="13" t="s">
        <v>109</v>
      </c>
      <c r="BM195" s="151" t="s">
        <v>2343</v>
      </c>
    </row>
    <row r="196" spans="2:65" s="1" customFormat="1" ht="37.75" customHeight="1">
      <c r="B196" s="138"/>
      <c r="C196" s="153" t="s">
        <v>507</v>
      </c>
      <c r="D196" s="153" t="s">
        <v>236</v>
      </c>
      <c r="E196" s="154" t="s">
        <v>1733</v>
      </c>
      <c r="F196" s="155" t="s">
        <v>1734</v>
      </c>
      <c r="G196" s="156" t="s">
        <v>319</v>
      </c>
      <c r="H196" s="157">
        <v>2</v>
      </c>
      <c r="I196" s="158"/>
      <c r="J196" s="159">
        <f t="shared" si="20"/>
        <v>0</v>
      </c>
      <c r="K196" s="160"/>
      <c r="L196" s="161"/>
      <c r="M196" s="162" t="s">
        <v>1</v>
      </c>
      <c r="N196" s="163" t="s">
        <v>38</v>
      </c>
      <c r="P196" s="149">
        <f t="shared" si="21"/>
        <v>0</v>
      </c>
      <c r="Q196" s="149">
        <v>7.0000000000000001E-3</v>
      </c>
      <c r="R196" s="149">
        <f t="shared" si="22"/>
        <v>1.4E-2</v>
      </c>
      <c r="S196" s="149">
        <v>0</v>
      </c>
      <c r="T196" s="150">
        <f t="shared" si="23"/>
        <v>0</v>
      </c>
      <c r="AR196" s="151" t="s">
        <v>163</v>
      </c>
      <c r="AT196" s="151" t="s">
        <v>236</v>
      </c>
      <c r="AU196" s="151" t="s">
        <v>84</v>
      </c>
      <c r="AY196" s="13" t="s">
        <v>193</v>
      </c>
      <c r="BE196" s="152">
        <f t="shared" si="24"/>
        <v>0</v>
      </c>
      <c r="BF196" s="152">
        <f t="shared" si="25"/>
        <v>0</v>
      </c>
      <c r="BG196" s="152">
        <f t="shared" si="26"/>
        <v>0</v>
      </c>
      <c r="BH196" s="152">
        <f t="shared" si="27"/>
        <v>0</v>
      </c>
      <c r="BI196" s="152">
        <f t="shared" si="28"/>
        <v>0</v>
      </c>
      <c r="BJ196" s="13" t="s">
        <v>84</v>
      </c>
      <c r="BK196" s="152">
        <f t="shared" si="29"/>
        <v>0</v>
      </c>
      <c r="BL196" s="13" t="s">
        <v>109</v>
      </c>
      <c r="BM196" s="151" t="s">
        <v>2344</v>
      </c>
    </row>
    <row r="197" spans="2:65" s="1" customFormat="1" ht="24.25" customHeight="1">
      <c r="B197" s="138"/>
      <c r="C197" s="153" t="s">
        <v>511</v>
      </c>
      <c r="D197" s="153" t="s">
        <v>236</v>
      </c>
      <c r="E197" s="154" t="s">
        <v>1736</v>
      </c>
      <c r="F197" s="155" t="s">
        <v>1737</v>
      </c>
      <c r="G197" s="156" t="s">
        <v>319</v>
      </c>
      <c r="H197" s="157">
        <v>2</v>
      </c>
      <c r="I197" s="158"/>
      <c r="J197" s="159">
        <f t="shared" si="20"/>
        <v>0</v>
      </c>
      <c r="K197" s="160"/>
      <c r="L197" s="161"/>
      <c r="M197" s="162" t="s">
        <v>1</v>
      </c>
      <c r="N197" s="163" t="s">
        <v>38</v>
      </c>
      <c r="P197" s="149">
        <f t="shared" si="21"/>
        <v>0</v>
      </c>
      <c r="Q197" s="149">
        <v>6.3E-3</v>
      </c>
      <c r="R197" s="149">
        <f t="shared" si="22"/>
        <v>1.26E-2</v>
      </c>
      <c r="S197" s="149">
        <v>0</v>
      </c>
      <c r="T197" s="150">
        <f t="shared" si="23"/>
        <v>0</v>
      </c>
      <c r="AR197" s="151" t="s">
        <v>163</v>
      </c>
      <c r="AT197" s="151" t="s">
        <v>236</v>
      </c>
      <c r="AU197" s="151" t="s">
        <v>84</v>
      </c>
      <c r="AY197" s="13" t="s">
        <v>193</v>
      </c>
      <c r="BE197" s="152">
        <f t="shared" si="24"/>
        <v>0</v>
      </c>
      <c r="BF197" s="152">
        <f t="shared" si="25"/>
        <v>0</v>
      </c>
      <c r="BG197" s="152">
        <f t="shared" si="26"/>
        <v>0</v>
      </c>
      <c r="BH197" s="152">
        <f t="shared" si="27"/>
        <v>0</v>
      </c>
      <c r="BI197" s="152">
        <f t="shared" si="28"/>
        <v>0</v>
      </c>
      <c r="BJ197" s="13" t="s">
        <v>84</v>
      </c>
      <c r="BK197" s="152">
        <f t="shared" si="29"/>
        <v>0</v>
      </c>
      <c r="BL197" s="13" t="s">
        <v>109</v>
      </c>
      <c r="BM197" s="151" t="s">
        <v>2345</v>
      </c>
    </row>
    <row r="198" spans="2:65" s="1" customFormat="1" ht="16.5" customHeight="1">
      <c r="B198" s="138"/>
      <c r="C198" s="139" t="s">
        <v>515</v>
      </c>
      <c r="D198" s="139" t="s">
        <v>195</v>
      </c>
      <c r="E198" s="140" t="s">
        <v>1739</v>
      </c>
      <c r="F198" s="141" t="s">
        <v>1740</v>
      </c>
      <c r="G198" s="142" t="s">
        <v>257</v>
      </c>
      <c r="H198" s="143">
        <v>365</v>
      </c>
      <c r="I198" s="144"/>
      <c r="J198" s="145">
        <f t="shared" si="20"/>
        <v>0</v>
      </c>
      <c r="K198" s="146"/>
      <c r="L198" s="28"/>
      <c r="M198" s="147" t="s">
        <v>1</v>
      </c>
      <c r="N198" s="148" t="s">
        <v>38</v>
      </c>
      <c r="P198" s="149">
        <f t="shared" si="21"/>
        <v>0</v>
      </c>
      <c r="Q198" s="149">
        <v>9.0000000000000006E-5</v>
      </c>
      <c r="R198" s="149">
        <f t="shared" si="22"/>
        <v>3.2850000000000004E-2</v>
      </c>
      <c r="S198" s="149">
        <v>0</v>
      </c>
      <c r="T198" s="150">
        <f t="shared" si="23"/>
        <v>0</v>
      </c>
      <c r="AR198" s="151" t="s">
        <v>109</v>
      </c>
      <c r="AT198" s="151" t="s">
        <v>195</v>
      </c>
      <c r="AU198" s="151" t="s">
        <v>84</v>
      </c>
      <c r="AY198" s="13" t="s">
        <v>193</v>
      </c>
      <c r="BE198" s="152">
        <f t="shared" si="24"/>
        <v>0</v>
      </c>
      <c r="BF198" s="152">
        <f t="shared" si="25"/>
        <v>0</v>
      </c>
      <c r="BG198" s="152">
        <f t="shared" si="26"/>
        <v>0</v>
      </c>
      <c r="BH198" s="152">
        <f t="shared" si="27"/>
        <v>0</v>
      </c>
      <c r="BI198" s="152">
        <f t="shared" si="28"/>
        <v>0</v>
      </c>
      <c r="BJ198" s="13" t="s">
        <v>84</v>
      </c>
      <c r="BK198" s="152">
        <f t="shared" si="29"/>
        <v>0</v>
      </c>
      <c r="BL198" s="13" t="s">
        <v>109</v>
      </c>
      <c r="BM198" s="151" t="s">
        <v>2346</v>
      </c>
    </row>
    <row r="199" spans="2:65" s="11" customFormat="1" ht="22.75" customHeight="1">
      <c r="B199" s="126"/>
      <c r="D199" s="127" t="s">
        <v>71</v>
      </c>
      <c r="E199" s="136" t="s">
        <v>221</v>
      </c>
      <c r="F199" s="136" t="s">
        <v>456</v>
      </c>
      <c r="I199" s="129"/>
      <c r="J199" s="137">
        <f>BK199</f>
        <v>0</v>
      </c>
      <c r="L199" s="126"/>
      <c r="M199" s="131"/>
      <c r="P199" s="132">
        <f>SUM(P200:P205)</f>
        <v>0</v>
      </c>
      <c r="R199" s="132">
        <f>SUM(R200:R205)</f>
        <v>0</v>
      </c>
      <c r="T199" s="133">
        <f>SUM(T200:T205)</f>
        <v>0</v>
      </c>
      <c r="AR199" s="127" t="s">
        <v>76</v>
      </c>
      <c r="AT199" s="134" t="s">
        <v>71</v>
      </c>
      <c r="AU199" s="134" t="s">
        <v>76</v>
      </c>
      <c r="AY199" s="127" t="s">
        <v>193</v>
      </c>
      <c r="BK199" s="135">
        <f>SUM(BK200:BK205)</f>
        <v>0</v>
      </c>
    </row>
    <row r="200" spans="2:65" s="1" customFormat="1" ht="24.25" customHeight="1">
      <c r="B200" s="138"/>
      <c r="C200" s="139" t="s">
        <v>519</v>
      </c>
      <c r="D200" s="139" t="s">
        <v>195</v>
      </c>
      <c r="E200" s="140" t="s">
        <v>2197</v>
      </c>
      <c r="F200" s="141" t="s">
        <v>2198</v>
      </c>
      <c r="G200" s="142" t="s">
        <v>257</v>
      </c>
      <c r="H200" s="143">
        <v>530</v>
      </c>
      <c r="I200" s="144"/>
      <c r="J200" s="145">
        <f t="shared" ref="J200:J205" si="30">ROUND(I200*H200,2)</f>
        <v>0</v>
      </c>
      <c r="K200" s="146"/>
      <c r="L200" s="28"/>
      <c r="M200" s="147" t="s">
        <v>1</v>
      </c>
      <c r="N200" s="148" t="s">
        <v>38</v>
      </c>
      <c r="P200" s="149">
        <f t="shared" ref="P200:P205" si="31">O200*H200</f>
        <v>0</v>
      </c>
      <c r="Q200" s="149">
        <v>0</v>
      </c>
      <c r="R200" s="149">
        <f t="shared" ref="R200:R205" si="32">Q200*H200</f>
        <v>0</v>
      </c>
      <c r="S200" s="149">
        <v>0</v>
      </c>
      <c r="T200" s="150">
        <f t="shared" ref="T200:T205" si="33">S200*H200</f>
        <v>0</v>
      </c>
      <c r="AR200" s="151" t="s">
        <v>109</v>
      </c>
      <c r="AT200" s="151" t="s">
        <v>195</v>
      </c>
      <c r="AU200" s="151" t="s">
        <v>84</v>
      </c>
      <c r="AY200" s="13" t="s">
        <v>193</v>
      </c>
      <c r="BE200" s="152">
        <f t="shared" ref="BE200:BE205" si="34">IF(N200="základná",J200,0)</f>
        <v>0</v>
      </c>
      <c r="BF200" s="152">
        <f t="shared" ref="BF200:BF205" si="35">IF(N200="znížená",J200,0)</f>
        <v>0</v>
      </c>
      <c r="BG200" s="152">
        <f t="shared" ref="BG200:BG205" si="36">IF(N200="zákl. prenesená",J200,0)</f>
        <v>0</v>
      </c>
      <c r="BH200" s="152">
        <f t="shared" ref="BH200:BH205" si="37">IF(N200="zníž. prenesená",J200,0)</f>
        <v>0</v>
      </c>
      <c r="BI200" s="152">
        <f t="shared" ref="BI200:BI205" si="38">IF(N200="nulová",J200,0)</f>
        <v>0</v>
      </c>
      <c r="BJ200" s="13" t="s">
        <v>84</v>
      </c>
      <c r="BK200" s="152">
        <f t="shared" ref="BK200:BK205" si="39">ROUND(I200*H200,2)</f>
        <v>0</v>
      </c>
      <c r="BL200" s="13" t="s">
        <v>109</v>
      </c>
      <c r="BM200" s="151" t="s">
        <v>2347</v>
      </c>
    </row>
    <row r="201" spans="2:65" s="1" customFormat="1" ht="24.25" customHeight="1">
      <c r="B201" s="138"/>
      <c r="C201" s="139" t="s">
        <v>525</v>
      </c>
      <c r="D201" s="139" t="s">
        <v>195</v>
      </c>
      <c r="E201" s="140" t="s">
        <v>1742</v>
      </c>
      <c r="F201" s="141" t="s">
        <v>1743</v>
      </c>
      <c r="G201" s="142" t="s">
        <v>296</v>
      </c>
      <c r="H201" s="143">
        <v>257.18099999999998</v>
      </c>
      <c r="I201" s="144"/>
      <c r="J201" s="145">
        <f t="shared" si="30"/>
        <v>0</v>
      </c>
      <c r="K201" s="146"/>
      <c r="L201" s="28"/>
      <c r="M201" s="147" t="s">
        <v>1</v>
      </c>
      <c r="N201" s="148" t="s">
        <v>38</v>
      </c>
      <c r="P201" s="149">
        <f t="shared" si="31"/>
        <v>0</v>
      </c>
      <c r="Q201" s="149">
        <v>0</v>
      </c>
      <c r="R201" s="149">
        <f t="shared" si="32"/>
        <v>0</v>
      </c>
      <c r="S201" s="149">
        <v>0</v>
      </c>
      <c r="T201" s="150">
        <f t="shared" si="33"/>
        <v>0</v>
      </c>
      <c r="AR201" s="151" t="s">
        <v>109</v>
      </c>
      <c r="AT201" s="151" t="s">
        <v>195</v>
      </c>
      <c r="AU201" s="151" t="s">
        <v>84</v>
      </c>
      <c r="AY201" s="13" t="s">
        <v>193</v>
      </c>
      <c r="BE201" s="152">
        <f t="shared" si="34"/>
        <v>0</v>
      </c>
      <c r="BF201" s="152">
        <f t="shared" si="35"/>
        <v>0</v>
      </c>
      <c r="BG201" s="152">
        <f t="shared" si="36"/>
        <v>0</v>
      </c>
      <c r="BH201" s="152">
        <f t="shared" si="37"/>
        <v>0</v>
      </c>
      <c r="BI201" s="152">
        <f t="shared" si="38"/>
        <v>0</v>
      </c>
      <c r="BJ201" s="13" t="s">
        <v>84</v>
      </c>
      <c r="BK201" s="152">
        <f t="shared" si="39"/>
        <v>0</v>
      </c>
      <c r="BL201" s="13" t="s">
        <v>109</v>
      </c>
      <c r="BM201" s="151" t="s">
        <v>2348</v>
      </c>
    </row>
    <row r="202" spans="2:65" s="1" customFormat="1" ht="24.25" customHeight="1">
      <c r="B202" s="138"/>
      <c r="C202" s="139" t="s">
        <v>529</v>
      </c>
      <c r="D202" s="139" t="s">
        <v>195</v>
      </c>
      <c r="E202" s="140" t="s">
        <v>1745</v>
      </c>
      <c r="F202" s="141" t="s">
        <v>1746</v>
      </c>
      <c r="G202" s="142" t="s">
        <v>296</v>
      </c>
      <c r="H202" s="143">
        <v>2314.6289999999999</v>
      </c>
      <c r="I202" s="144"/>
      <c r="J202" s="145">
        <f t="shared" si="30"/>
        <v>0</v>
      </c>
      <c r="K202" s="146"/>
      <c r="L202" s="28"/>
      <c r="M202" s="147" t="s">
        <v>1</v>
      </c>
      <c r="N202" s="148" t="s">
        <v>38</v>
      </c>
      <c r="P202" s="149">
        <f t="shared" si="31"/>
        <v>0</v>
      </c>
      <c r="Q202" s="149">
        <v>0</v>
      </c>
      <c r="R202" s="149">
        <f t="shared" si="32"/>
        <v>0</v>
      </c>
      <c r="S202" s="149">
        <v>0</v>
      </c>
      <c r="T202" s="150">
        <f t="shared" si="33"/>
        <v>0</v>
      </c>
      <c r="AR202" s="151" t="s">
        <v>109</v>
      </c>
      <c r="AT202" s="151" t="s">
        <v>195</v>
      </c>
      <c r="AU202" s="151" t="s">
        <v>84</v>
      </c>
      <c r="AY202" s="13" t="s">
        <v>193</v>
      </c>
      <c r="BE202" s="152">
        <f t="shared" si="34"/>
        <v>0</v>
      </c>
      <c r="BF202" s="152">
        <f t="shared" si="35"/>
        <v>0</v>
      </c>
      <c r="BG202" s="152">
        <f t="shared" si="36"/>
        <v>0</v>
      </c>
      <c r="BH202" s="152">
        <f t="shared" si="37"/>
        <v>0</v>
      </c>
      <c r="BI202" s="152">
        <f t="shared" si="38"/>
        <v>0</v>
      </c>
      <c r="BJ202" s="13" t="s">
        <v>84</v>
      </c>
      <c r="BK202" s="152">
        <f t="shared" si="39"/>
        <v>0</v>
      </c>
      <c r="BL202" s="13" t="s">
        <v>109</v>
      </c>
      <c r="BM202" s="151" t="s">
        <v>2349</v>
      </c>
    </row>
    <row r="203" spans="2:65" s="1" customFormat="1" ht="24.25" customHeight="1">
      <c r="B203" s="138"/>
      <c r="C203" s="139" t="s">
        <v>533</v>
      </c>
      <c r="D203" s="139" t="s">
        <v>195</v>
      </c>
      <c r="E203" s="140" t="s">
        <v>1748</v>
      </c>
      <c r="F203" s="141" t="s">
        <v>1749</v>
      </c>
      <c r="G203" s="142" t="s">
        <v>296</v>
      </c>
      <c r="H203" s="143">
        <v>257.18099999999998</v>
      </c>
      <c r="I203" s="144"/>
      <c r="J203" s="145">
        <f t="shared" si="30"/>
        <v>0</v>
      </c>
      <c r="K203" s="146"/>
      <c r="L203" s="28"/>
      <c r="M203" s="147" t="s">
        <v>1</v>
      </c>
      <c r="N203" s="148" t="s">
        <v>38</v>
      </c>
      <c r="P203" s="149">
        <f t="shared" si="31"/>
        <v>0</v>
      </c>
      <c r="Q203" s="149">
        <v>0</v>
      </c>
      <c r="R203" s="149">
        <f t="shared" si="32"/>
        <v>0</v>
      </c>
      <c r="S203" s="149">
        <v>0</v>
      </c>
      <c r="T203" s="150">
        <f t="shared" si="33"/>
        <v>0</v>
      </c>
      <c r="AR203" s="151" t="s">
        <v>109</v>
      </c>
      <c r="AT203" s="151" t="s">
        <v>195</v>
      </c>
      <c r="AU203" s="151" t="s">
        <v>84</v>
      </c>
      <c r="AY203" s="13" t="s">
        <v>193</v>
      </c>
      <c r="BE203" s="152">
        <f t="shared" si="34"/>
        <v>0</v>
      </c>
      <c r="BF203" s="152">
        <f t="shared" si="35"/>
        <v>0</v>
      </c>
      <c r="BG203" s="152">
        <f t="shared" si="36"/>
        <v>0</v>
      </c>
      <c r="BH203" s="152">
        <f t="shared" si="37"/>
        <v>0</v>
      </c>
      <c r="BI203" s="152">
        <f t="shared" si="38"/>
        <v>0</v>
      </c>
      <c r="BJ203" s="13" t="s">
        <v>84</v>
      </c>
      <c r="BK203" s="152">
        <f t="shared" si="39"/>
        <v>0</v>
      </c>
      <c r="BL203" s="13" t="s">
        <v>109</v>
      </c>
      <c r="BM203" s="151" t="s">
        <v>2350</v>
      </c>
    </row>
    <row r="204" spans="2:65" s="1" customFormat="1" ht="24.25" customHeight="1">
      <c r="B204" s="138"/>
      <c r="C204" s="139" t="s">
        <v>539</v>
      </c>
      <c r="D204" s="139" t="s">
        <v>195</v>
      </c>
      <c r="E204" s="140" t="s">
        <v>1751</v>
      </c>
      <c r="F204" s="141" t="s">
        <v>2351</v>
      </c>
      <c r="G204" s="142" t="s">
        <v>296</v>
      </c>
      <c r="H204" s="143">
        <v>257.18099999999998</v>
      </c>
      <c r="I204" s="144"/>
      <c r="J204" s="145">
        <f t="shared" si="30"/>
        <v>0</v>
      </c>
      <c r="K204" s="146"/>
      <c r="L204" s="28"/>
      <c r="M204" s="147" t="s">
        <v>1</v>
      </c>
      <c r="N204" s="148" t="s">
        <v>38</v>
      </c>
      <c r="P204" s="149">
        <f t="shared" si="31"/>
        <v>0</v>
      </c>
      <c r="Q204" s="149">
        <v>0</v>
      </c>
      <c r="R204" s="149">
        <f t="shared" si="32"/>
        <v>0</v>
      </c>
      <c r="S204" s="149">
        <v>0</v>
      </c>
      <c r="T204" s="150">
        <f t="shared" si="33"/>
        <v>0</v>
      </c>
      <c r="AR204" s="151" t="s">
        <v>109</v>
      </c>
      <c r="AT204" s="151" t="s">
        <v>195</v>
      </c>
      <c r="AU204" s="151" t="s">
        <v>84</v>
      </c>
      <c r="AY204" s="13" t="s">
        <v>193</v>
      </c>
      <c r="BE204" s="152">
        <f t="shared" si="34"/>
        <v>0</v>
      </c>
      <c r="BF204" s="152">
        <f t="shared" si="35"/>
        <v>0</v>
      </c>
      <c r="BG204" s="152">
        <f t="shared" si="36"/>
        <v>0</v>
      </c>
      <c r="BH204" s="152">
        <f t="shared" si="37"/>
        <v>0</v>
      </c>
      <c r="BI204" s="152">
        <f t="shared" si="38"/>
        <v>0</v>
      </c>
      <c r="BJ204" s="13" t="s">
        <v>84</v>
      </c>
      <c r="BK204" s="152">
        <f t="shared" si="39"/>
        <v>0</v>
      </c>
      <c r="BL204" s="13" t="s">
        <v>109</v>
      </c>
      <c r="BM204" s="151" t="s">
        <v>2352</v>
      </c>
    </row>
    <row r="205" spans="2:65" s="1" customFormat="1" ht="24.25" customHeight="1">
      <c r="B205" s="138"/>
      <c r="C205" s="139" t="s">
        <v>543</v>
      </c>
      <c r="D205" s="139" t="s">
        <v>195</v>
      </c>
      <c r="E205" s="140" t="s">
        <v>1754</v>
      </c>
      <c r="F205" s="141" t="s">
        <v>1755</v>
      </c>
      <c r="G205" s="142" t="s">
        <v>296</v>
      </c>
      <c r="H205" s="143">
        <v>257.18099999999998</v>
      </c>
      <c r="I205" s="144"/>
      <c r="J205" s="145">
        <f t="shared" si="30"/>
        <v>0</v>
      </c>
      <c r="K205" s="146"/>
      <c r="L205" s="28"/>
      <c r="M205" s="147" t="s">
        <v>1</v>
      </c>
      <c r="N205" s="148" t="s">
        <v>38</v>
      </c>
      <c r="P205" s="149">
        <f t="shared" si="31"/>
        <v>0</v>
      </c>
      <c r="Q205" s="149">
        <v>0</v>
      </c>
      <c r="R205" s="149">
        <f t="shared" si="32"/>
        <v>0</v>
      </c>
      <c r="S205" s="149">
        <v>0</v>
      </c>
      <c r="T205" s="150">
        <f t="shared" si="33"/>
        <v>0</v>
      </c>
      <c r="AR205" s="151" t="s">
        <v>109</v>
      </c>
      <c r="AT205" s="151" t="s">
        <v>195</v>
      </c>
      <c r="AU205" s="151" t="s">
        <v>84</v>
      </c>
      <c r="AY205" s="13" t="s">
        <v>193</v>
      </c>
      <c r="BE205" s="152">
        <f t="shared" si="34"/>
        <v>0</v>
      </c>
      <c r="BF205" s="152">
        <f t="shared" si="35"/>
        <v>0</v>
      </c>
      <c r="BG205" s="152">
        <f t="shared" si="36"/>
        <v>0</v>
      </c>
      <c r="BH205" s="152">
        <f t="shared" si="37"/>
        <v>0</v>
      </c>
      <c r="BI205" s="152">
        <f t="shared" si="38"/>
        <v>0</v>
      </c>
      <c r="BJ205" s="13" t="s">
        <v>84</v>
      </c>
      <c r="BK205" s="152">
        <f t="shared" si="39"/>
        <v>0</v>
      </c>
      <c r="BL205" s="13" t="s">
        <v>109</v>
      </c>
      <c r="BM205" s="151" t="s">
        <v>2353</v>
      </c>
    </row>
    <row r="206" spans="2:65" s="11" customFormat="1" ht="22.75" customHeight="1">
      <c r="B206" s="126"/>
      <c r="D206" s="127" t="s">
        <v>71</v>
      </c>
      <c r="E206" s="136" t="s">
        <v>477</v>
      </c>
      <c r="F206" s="136" t="s">
        <v>478</v>
      </c>
      <c r="I206" s="129"/>
      <c r="J206" s="137">
        <f>BK206</f>
        <v>0</v>
      </c>
      <c r="L206" s="126"/>
      <c r="M206" s="131"/>
      <c r="P206" s="132">
        <f>P207</f>
        <v>0</v>
      </c>
      <c r="R206" s="132">
        <f>R207</f>
        <v>0</v>
      </c>
      <c r="T206" s="133">
        <f>T207</f>
        <v>0</v>
      </c>
      <c r="AR206" s="127" t="s">
        <v>76</v>
      </c>
      <c r="AT206" s="134" t="s">
        <v>71</v>
      </c>
      <c r="AU206" s="134" t="s">
        <v>76</v>
      </c>
      <c r="AY206" s="127" t="s">
        <v>193</v>
      </c>
      <c r="BK206" s="135">
        <f>BK207</f>
        <v>0</v>
      </c>
    </row>
    <row r="207" spans="2:65" s="1" customFormat="1" ht="33" customHeight="1">
      <c r="B207" s="138"/>
      <c r="C207" s="139" t="s">
        <v>547</v>
      </c>
      <c r="D207" s="139" t="s">
        <v>195</v>
      </c>
      <c r="E207" s="140" t="s">
        <v>1757</v>
      </c>
      <c r="F207" s="141" t="s">
        <v>1758</v>
      </c>
      <c r="G207" s="142" t="s">
        <v>296</v>
      </c>
      <c r="H207" s="143">
        <v>665.86099999999999</v>
      </c>
      <c r="I207" s="144"/>
      <c r="J207" s="145">
        <f>ROUND(I207*H207,2)</f>
        <v>0</v>
      </c>
      <c r="K207" s="146"/>
      <c r="L207" s="28"/>
      <c r="M207" s="147" t="s">
        <v>1</v>
      </c>
      <c r="N207" s="148" t="s">
        <v>38</v>
      </c>
      <c r="P207" s="149">
        <f>O207*H207</f>
        <v>0</v>
      </c>
      <c r="Q207" s="149">
        <v>0</v>
      </c>
      <c r="R207" s="149">
        <f>Q207*H207</f>
        <v>0</v>
      </c>
      <c r="S207" s="149">
        <v>0</v>
      </c>
      <c r="T207" s="150">
        <f>S207*H207</f>
        <v>0</v>
      </c>
      <c r="AR207" s="151" t="s">
        <v>109</v>
      </c>
      <c r="AT207" s="151" t="s">
        <v>195</v>
      </c>
      <c r="AU207" s="151" t="s">
        <v>84</v>
      </c>
      <c r="AY207" s="13" t="s">
        <v>193</v>
      </c>
      <c r="BE207" s="152">
        <f>IF(N207="základná",J207,0)</f>
        <v>0</v>
      </c>
      <c r="BF207" s="152">
        <f>IF(N207="znížená",J207,0)</f>
        <v>0</v>
      </c>
      <c r="BG207" s="152">
        <f>IF(N207="zákl. prenesená",J207,0)</f>
        <v>0</v>
      </c>
      <c r="BH207" s="152">
        <f>IF(N207="zníž. prenesená",J207,0)</f>
        <v>0</v>
      </c>
      <c r="BI207" s="152">
        <f>IF(N207="nulová",J207,0)</f>
        <v>0</v>
      </c>
      <c r="BJ207" s="13" t="s">
        <v>84</v>
      </c>
      <c r="BK207" s="152">
        <f>ROUND(I207*H207,2)</f>
        <v>0</v>
      </c>
      <c r="BL207" s="13" t="s">
        <v>109</v>
      </c>
      <c r="BM207" s="151" t="s">
        <v>2354</v>
      </c>
    </row>
    <row r="208" spans="2:65" s="11" customFormat="1" ht="26" customHeight="1">
      <c r="B208" s="126"/>
      <c r="D208" s="127" t="s">
        <v>71</v>
      </c>
      <c r="E208" s="128" t="s">
        <v>236</v>
      </c>
      <c r="F208" s="128" t="s">
        <v>1098</v>
      </c>
      <c r="I208" s="129"/>
      <c r="J208" s="130">
        <f>BK208</f>
        <v>0</v>
      </c>
      <c r="L208" s="126"/>
      <c r="M208" s="131"/>
      <c r="P208" s="132">
        <f>P209+P211</f>
        <v>0</v>
      </c>
      <c r="R208" s="132">
        <f>R209+R211</f>
        <v>4.3560000000000001E-2</v>
      </c>
      <c r="T208" s="133">
        <f>T209+T211</f>
        <v>0</v>
      </c>
      <c r="AR208" s="127" t="s">
        <v>106</v>
      </c>
      <c r="AT208" s="134" t="s">
        <v>71</v>
      </c>
      <c r="AU208" s="134" t="s">
        <v>72</v>
      </c>
      <c r="AY208" s="127" t="s">
        <v>193</v>
      </c>
      <c r="BK208" s="135">
        <f>BK209+BK211</f>
        <v>0</v>
      </c>
    </row>
    <row r="209" spans="2:65" s="11" customFormat="1" ht="22.75" customHeight="1">
      <c r="B209" s="126"/>
      <c r="D209" s="127" t="s">
        <v>71</v>
      </c>
      <c r="E209" s="136" t="s">
        <v>1170</v>
      </c>
      <c r="F209" s="136" t="s">
        <v>1171</v>
      </c>
      <c r="I209" s="129"/>
      <c r="J209" s="137">
        <f>BK209</f>
        <v>0</v>
      </c>
      <c r="L209" s="126"/>
      <c r="M209" s="131"/>
      <c r="P209" s="132">
        <f>P210</f>
        <v>0</v>
      </c>
      <c r="R209" s="132">
        <f>R210</f>
        <v>0</v>
      </c>
      <c r="T209" s="133">
        <f>T210</f>
        <v>0</v>
      </c>
      <c r="AR209" s="127" t="s">
        <v>106</v>
      </c>
      <c r="AT209" s="134" t="s">
        <v>71</v>
      </c>
      <c r="AU209" s="134" t="s">
        <v>76</v>
      </c>
      <c r="AY209" s="127" t="s">
        <v>193</v>
      </c>
      <c r="BK209" s="135">
        <f>BK210</f>
        <v>0</v>
      </c>
    </row>
    <row r="210" spans="2:65" s="1" customFormat="1" ht="16.5" customHeight="1">
      <c r="B210" s="138"/>
      <c r="C210" s="139" t="s">
        <v>551</v>
      </c>
      <c r="D210" s="139" t="s">
        <v>195</v>
      </c>
      <c r="E210" s="140" t="s">
        <v>1802</v>
      </c>
      <c r="F210" s="141" t="s">
        <v>1803</v>
      </c>
      <c r="G210" s="142" t="s">
        <v>319</v>
      </c>
      <c r="H210" s="143">
        <v>6</v>
      </c>
      <c r="I210" s="144"/>
      <c r="J210" s="145">
        <f>ROUND(I210*H210,2)</f>
        <v>0</v>
      </c>
      <c r="K210" s="146"/>
      <c r="L210" s="28"/>
      <c r="M210" s="147" t="s">
        <v>1</v>
      </c>
      <c r="N210" s="148" t="s">
        <v>38</v>
      </c>
      <c r="P210" s="149">
        <f>O210*H210</f>
        <v>0</v>
      </c>
      <c r="Q210" s="149">
        <v>0</v>
      </c>
      <c r="R210" s="149">
        <f>Q210*H210</f>
        <v>0</v>
      </c>
      <c r="S210" s="149">
        <v>0</v>
      </c>
      <c r="T210" s="150">
        <f>S210*H210</f>
        <v>0</v>
      </c>
      <c r="AR210" s="151" t="s">
        <v>519</v>
      </c>
      <c r="AT210" s="151" t="s">
        <v>195</v>
      </c>
      <c r="AU210" s="151" t="s">
        <v>84</v>
      </c>
      <c r="AY210" s="13" t="s">
        <v>193</v>
      </c>
      <c r="BE210" s="152">
        <f>IF(N210="základná",J210,0)</f>
        <v>0</v>
      </c>
      <c r="BF210" s="152">
        <f>IF(N210="znížená",J210,0)</f>
        <v>0</v>
      </c>
      <c r="BG210" s="152">
        <f>IF(N210="zákl. prenesená",J210,0)</f>
        <v>0</v>
      </c>
      <c r="BH210" s="152">
        <f>IF(N210="zníž. prenesená",J210,0)</f>
        <v>0</v>
      </c>
      <c r="BI210" s="152">
        <f>IF(N210="nulová",J210,0)</f>
        <v>0</v>
      </c>
      <c r="BJ210" s="13" t="s">
        <v>84</v>
      </c>
      <c r="BK210" s="152">
        <f>ROUND(I210*H210,2)</f>
        <v>0</v>
      </c>
      <c r="BL210" s="13" t="s">
        <v>519</v>
      </c>
      <c r="BM210" s="151" t="s">
        <v>2355</v>
      </c>
    </row>
    <row r="211" spans="2:65" s="11" customFormat="1" ht="22.75" customHeight="1">
      <c r="B211" s="126"/>
      <c r="D211" s="127" t="s">
        <v>71</v>
      </c>
      <c r="E211" s="136" t="s">
        <v>1099</v>
      </c>
      <c r="F211" s="136" t="s">
        <v>1100</v>
      </c>
      <c r="I211" s="129"/>
      <c r="J211" s="137">
        <f>BK211</f>
        <v>0</v>
      </c>
      <c r="L211" s="126"/>
      <c r="M211" s="131"/>
      <c r="P211" s="132">
        <f>SUM(P212:P233)</f>
        <v>0</v>
      </c>
      <c r="R211" s="132">
        <f>SUM(R212:R233)</f>
        <v>4.3560000000000001E-2</v>
      </c>
      <c r="T211" s="133">
        <f>SUM(T212:T233)</f>
        <v>0</v>
      </c>
      <c r="AR211" s="127" t="s">
        <v>106</v>
      </c>
      <c r="AT211" s="134" t="s">
        <v>71</v>
      </c>
      <c r="AU211" s="134" t="s">
        <v>76</v>
      </c>
      <c r="AY211" s="127" t="s">
        <v>193</v>
      </c>
      <c r="BK211" s="135">
        <f>SUM(BK212:BK233)</f>
        <v>0</v>
      </c>
    </row>
    <row r="212" spans="2:65" s="1" customFormat="1" ht="21.75" customHeight="1">
      <c r="B212" s="138"/>
      <c r="C212" s="139" t="s">
        <v>555</v>
      </c>
      <c r="D212" s="139" t="s">
        <v>195</v>
      </c>
      <c r="E212" s="140" t="s">
        <v>1814</v>
      </c>
      <c r="F212" s="141" t="s">
        <v>1815</v>
      </c>
      <c r="G212" s="142" t="s">
        <v>319</v>
      </c>
      <c r="H212" s="143">
        <v>3</v>
      </c>
      <c r="I212" s="144"/>
      <c r="J212" s="145">
        <f t="shared" ref="J212:J233" si="40">ROUND(I212*H212,2)</f>
        <v>0</v>
      </c>
      <c r="K212" s="146"/>
      <c r="L212" s="28"/>
      <c r="M212" s="147" t="s">
        <v>1</v>
      </c>
      <c r="N212" s="148" t="s">
        <v>38</v>
      </c>
      <c r="P212" s="149">
        <f t="shared" ref="P212:P233" si="41">O212*H212</f>
        <v>0</v>
      </c>
      <c r="Q212" s="149">
        <v>0</v>
      </c>
      <c r="R212" s="149">
        <f t="shared" ref="R212:R233" si="42">Q212*H212</f>
        <v>0</v>
      </c>
      <c r="S212" s="149">
        <v>0</v>
      </c>
      <c r="T212" s="150">
        <f t="shared" ref="T212:T233" si="43">S212*H212</f>
        <v>0</v>
      </c>
      <c r="AR212" s="151" t="s">
        <v>519</v>
      </c>
      <c r="AT212" s="151" t="s">
        <v>195</v>
      </c>
      <c r="AU212" s="151" t="s">
        <v>84</v>
      </c>
      <c r="AY212" s="13" t="s">
        <v>193</v>
      </c>
      <c r="BE212" s="152">
        <f t="shared" ref="BE212:BE233" si="44">IF(N212="základná",J212,0)</f>
        <v>0</v>
      </c>
      <c r="BF212" s="152">
        <f t="shared" ref="BF212:BF233" si="45">IF(N212="znížená",J212,0)</f>
        <v>0</v>
      </c>
      <c r="BG212" s="152">
        <f t="shared" ref="BG212:BG233" si="46">IF(N212="zákl. prenesená",J212,0)</f>
        <v>0</v>
      </c>
      <c r="BH212" s="152">
        <f t="shared" ref="BH212:BH233" si="47">IF(N212="zníž. prenesená",J212,0)</f>
        <v>0</v>
      </c>
      <c r="BI212" s="152">
        <f t="shared" ref="BI212:BI233" si="48">IF(N212="nulová",J212,0)</f>
        <v>0</v>
      </c>
      <c r="BJ212" s="13" t="s">
        <v>84</v>
      </c>
      <c r="BK212" s="152">
        <f t="shared" ref="BK212:BK233" si="49">ROUND(I212*H212,2)</f>
        <v>0</v>
      </c>
      <c r="BL212" s="13" t="s">
        <v>519</v>
      </c>
      <c r="BM212" s="151" t="s">
        <v>2356</v>
      </c>
    </row>
    <row r="213" spans="2:65" s="1" customFormat="1" ht="24.25" customHeight="1">
      <c r="B213" s="138"/>
      <c r="C213" s="153" t="s">
        <v>562</v>
      </c>
      <c r="D213" s="153" t="s">
        <v>236</v>
      </c>
      <c r="E213" s="154" t="s">
        <v>1817</v>
      </c>
      <c r="F213" s="155" t="s">
        <v>1818</v>
      </c>
      <c r="G213" s="156" t="s">
        <v>319</v>
      </c>
      <c r="H213" s="157">
        <v>3</v>
      </c>
      <c r="I213" s="158"/>
      <c r="J213" s="159">
        <f t="shared" si="40"/>
        <v>0</v>
      </c>
      <c r="K213" s="160"/>
      <c r="L213" s="161"/>
      <c r="M213" s="162" t="s">
        <v>1</v>
      </c>
      <c r="N213" s="163" t="s">
        <v>38</v>
      </c>
      <c r="P213" s="149">
        <f t="shared" si="41"/>
        <v>0</v>
      </c>
      <c r="Q213" s="149">
        <v>7.1000000000000002E-4</v>
      </c>
      <c r="R213" s="149">
        <f t="shared" si="42"/>
        <v>2.1299999999999999E-3</v>
      </c>
      <c r="S213" s="149">
        <v>0</v>
      </c>
      <c r="T213" s="150">
        <f t="shared" si="43"/>
        <v>0</v>
      </c>
      <c r="AR213" s="151" t="s">
        <v>972</v>
      </c>
      <c r="AT213" s="151" t="s">
        <v>236</v>
      </c>
      <c r="AU213" s="151" t="s">
        <v>84</v>
      </c>
      <c r="AY213" s="13" t="s">
        <v>193</v>
      </c>
      <c r="BE213" s="152">
        <f t="shared" si="44"/>
        <v>0</v>
      </c>
      <c r="BF213" s="152">
        <f t="shared" si="45"/>
        <v>0</v>
      </c>
      <c r="BG213" s="152">
        <f t="shared" si="46"/>
        <v>0</v>
      </c>
      <c r="BH213" s="152">
        <f t="shared" si="47"/>
        <v>0</v>
      </c>
      <c r="BI213" s="152">
        <f t="shared" si="48"/>
        <v>0</v>
      </c>
      <c r="BJ213" s="13" t="s">
        <v>84</v>
      </c>
      <c r="BK213" s="152">
        <f t="shared" si="49"/>
        <v>0</v>
      </c>
      <c r="BL213" s="13" t="s">
        <v>972</v>
      </c>
      <c r="BM213" s="151" t="s">
        <v>2357</v>
      </c>
    </row>
    <row r="214" spans="2:65" s="1" customFormat="1" ht="24.25" customHeight="1">
      <c r="B214" s="138"/>
      <c r="C214" s="139" t="s">
        <v>566</v>
      </c>
      <c r="D214" s="139" t="s">
        <v>195</v>
      </c>
      <c r="E214" s="140" t="s">
        <v>2220</v>
      </c>
      <c r="F214" s="141" t="s">
        <v>2221</v>
      </c>
      <c r="G214" s="142" t="s">
        <v>319</v>
      </c>
      <c r="H214" s="143">
        <v>1</v>
      </c>
      <c r="I214" s="144"/>
      <c r="J214" s="145">
        <f t="shared" si="40"/>
        <v>0</v>
      </c>
      <c r="K214" s="146"/>
      <c r="L214" s="28"/>
      <c r="M214" s="147" t="s">
        <v>1</v>
      </c>
      <c r="N214" s="148" t="s">
        <v>38</v>
      </c>
      <c r="P214" s="149">
        <f t="shared" si="41"/>
        <v>0</v>
      </c>
      <c r="Q214" s="149">
        <v>0</v>
      </c>
      <c r="R214" s="149">
        <f t="shared" si="42"/>
        <v>0</v>
      </c>
      <c r="S214" s="149">
        <v>0</v>
      </c>
      <c r="T214" s="150">
        <f t="shared" si="43"/>
        <v>0</v>
      </c>
      <c r="AR214" s="151" t="s">
        <v>519</v>
      </c>
      <c r="AT214" s="151" t="s">
        <v>195</v>
      </c>
      <c r="AU214" s="151" t="s">
        <v>84</v>
      </c>
      <c r="AY214" s="13" t="s">
        <v>193</v>
      </c>
      <c r="BE214" s="152">
        <f t="shared" si="44"/>
        <v>0</v>
      </c>
      <c r="BF214" s="152">
        <f t="shared" si="45"/>
        <v>0</v>
      </c>
      <c r="BG214" s="152">
        <f t="shared" si="46"/>
        <v>0</v>
      </c>
      <c r="BH214" s="152">
        <f t="shared" si="47"/>
        <v>0</v>
      </c>
      <c r="BI214" s="152">
        <f t="shared" si="48"/>
        <v>0</v>
      </c>
      <c r="BJ214" s="13" t="s">
        <v>84</v>
      </c>
      <c r="BK214" s="152">
        <f t="shared" si="49"/>
        <v>0</v>
      </c>
      <c r="BL214" s="13" t="s">
        <v>519</v>
      </c>
      <c r="BM214" s="151" t="s">
        <v>2358</v>
      </c>
    </row>
    <row r="215" spans="2:65" s="1" customFormat="1" ht="24.25" customHeight="1">
      <c r="B215" s="138"/>
      <c r="C215" s="153" t="s">
        <v>572</v>
      </c>
      <c r="D215" s="153" t="s">
        <v>236</v>
      </c>
      <c r="E215" s="154" t="s">
        <v>2223</v>
      </c>
      <c r="F215" s="155" t="s">
        <v>2224</v>
      </c>
      <c r="G215" s="156" t="s">
        <v>319</v>
      </c>
      <c r="H215" s="157">
        <v>1</v>
      </c>
      <c r="I215" s="158"/>
      <c r="J215" s="159">
        <f t="shared" si="40"/>
        <v>0</v>
      </c>
      <c r="K215" s="160"/>
      <c r="L215" s="161"/>
      <c r="M215" s="162" t="s">
        <v>1</v>
      </c>
      <c r="N215" s="163" t="s">
        <v>38</v>
      </c>
      <c r="P215" s="149">
        <f t="shared" si="41"/>
        <v>0</v>
      </c>
      <c r="Q215" s="149">
        <v>8.9999999999999998E-4</v>
      </c>
      <c r="R215" s="149">
        <f t="shared" si="42"/>
        <v>8.9999999999999998E-4</v>
      </c>
      <c r="S215" s="149">
        <v>0</v>
      </c>
      <c r="T215" s="150">
        <f t="shared" si="43"/>
        <v>0</v>
      </c>
      <c r="AR215" s="151" t="s">
        <v>972</v>
      </c>
      <c r="AT215" s="151" t="s">
        <v>236</v>
      </c>
      <c r="AU215" s="151" t="s">
        <v>84</v>
      </c>
      <c r="AY215" s="13" t="s">
        <v>193</v>
      </c>
      <c r="BE215" s="152">
        <f t="shared" si="44"/>
        <v>0</v>
      </c>
      <c r="BF215" s="152">
        <f t="shared" si="45"/>
        <v>0</v>
      </c>
      <c r="BG215" s="152">
        <f t="shared" si="46"/>
        <v>0</v>
      </c>
      <c r="BH215" s="152">
        <f t="shared" si="47"/>
        <v>0</v>
      </c>
      <c r="BI215" s="152">
        <f t="shared" si="48"/>
        <v>0</v>
      </c>
      <c r="BJ215" s="13" t="s">
        <v>84</v>
      </c>
      <c r="BK215" s="152">
        <f t="shared" si="49"/>
        <v>0</v>
      </c>
      <c r="BL215" s="13" t="s">
        <v>972</v>
      </c>
      <c r="BM215" s="151" t="s">
        <v>2359</v>
      </c>
    </row>
    <row r="216" spans="2:65" s="1" customFormat="1" ht="24.25" customHeight="1">
      <c r="B216" s="138"/>
      <c r="C216" s="139" t="s">
        <v>576</v>
      </c>
      <c r="D216" s="139" t="s">
        <v>195</v>
      </c>
      <c r="E216" s="140" t="s">
        <v>1820</v>
      </c>
      <c r="F216" s="141" t="s">
        <v>1821</v>
      </c>
      <c r="G216" s="142" t="s">
        <v>319</v>
      </c>
      <c r="H216" s="143">
        <v>1</v>
      </c>
      <c r="I216" s="144"/>
      <c r="J216" s="145">
        <f t="shared" si="40"/>
        <v>0</v>
      </c>
      <c r="K216" s="146"/>
      <c r="L216" s="28"/>
      <c r="M216" s="147" t="s">
        <v>1</v>
      </c>
      <c r="N216" s="148" t="s">
        <v>38</v>
      </c>
      <c r="P216" s="149">
        <f t="shared" si="41"/>
        <v>0</v>
      </c>
      <c r="Q216" s="149">
        <v>0</v>
      </c>
      <c r="R216" s="149">
        <f t="shared" si="42"/>
        <v>0</v>
      </c>
      <c r="S216" s="149">
        <v>0</v>
      </c>
      <c r="T216" s="150">
        <f t="shared" si="43"/>
        <v>0</v>
      </c>
      <c r="AR216" s="151" t="s">
        <v>519</v>
      </c>
      <c r="AT216" s="151" t="s">
        <v>195</v>
      </c>
      <c r="AU216" s="151" t="s">
        <v>84</v>
      </c>
      <c r="AY216" s="13" t="s">
        <v>193</v>
      </c>
      <c r="BE216" s="152">
        <f t="shared" si="44"/>
        <v>0</v>
      </c>
      <c r="BF216" s="152">
        <f t="shared" si="45"/>
        <v>0</v>
      </c>
      <c r="BG216" s="152">
        <f t="shared" si="46"/>
        <v>0</v>
      </c>
      <c r="BH216" s="152">
        <f t="shared" si="47"/>
        <v>0</v>
      </c>
      <c r="BI216" s="152">
        <f t="shared" si="48"/>
        <v>0</v>
      </c>
      <c r="BJ216" s="13" t="s">
        <v>84</v>
      </c>
      <c r="BK216" s="152">
        <f t="shared" si="49"/>
        <v>0</v>
      </c>
      <c r="BL216" s="13" t="s">
        <v>519</v>
      </c>
      <c r="BM216" s="151" t="s">
        <v>2360</v>
      </c>
    </row>
    <row r="217" spans="2:65" s="1" customFormat="1" ht="24.25" customHeight="1">
      <c r="B217" s="138"/>
      <c r="C217" s="153" t="s">
        <v>580</v>
      </c>
      <c r="D217" s="153" t="s">
        <v>236</v>
      </c>
      <c r="E217" s="154" t="s">
        <v>1823</v>
      </c>
      <c r="F217" s="155" t="s">
        <v>1824</v>
      </c>
      <c r="G217" s="156" t="s">
        <v>319</v>
      </c>
      <c r="H217" s="157">
        <v>1</v>
      </c>
      <c r="I217" s="158"/>
      <c r="J217" s="159">
        <f t="shared" si="40"/>
        <v>0</v>
      </c>
      <c r="K217" s="160"/>
      <c r="L217" s="161"/>
      <c r="M217" s="162" t="s">
        <v>1</v>
      </c>
      <c r="N217" s="163" t="s">
        <v>38</v>
      </c>
      <c r="P217" s="149">
        <f t="shared" si="41"/>
        <v>0</v>
      </c>
      <c r="Q217" s="149">
        <v>1.99E-3</v>
      </c>
      <c r="R217" s="149">
        <f t="shared" si="42"/>
        <v>1.99E-3</v>
      </c>
      <c r="S217" s="149">
        <v>0</v>
      </c>
      <c r="T217" s="150">
        <f t="shared" si="43"/>
        <v>0</v>
      </c>
      <c r="AR217" s="151" t="s">
        <v>972</v>
      </c>
      <c r="AT217" s="151" t="s">
        <v>236</v>
      </c>
      <c r="AU217" s="151" t="s">
        <v>84</v>
      </c>
      <c r="AY217" s="13" t="s">
        <v>193</v>
      </c>
      <c r="BE217" s="152">
        <f t="shared" si="44"/>
        <v>0</v>
      </c>
      <c r="BF217" s="152">
        <f t="shared" si="45"/>
        <v>0</v>
      </c>
      <c r="BG217" s="152">
        <f t="shared" si="46"/>
        <v>0</v>
      </c>
      <c r="BH217" s="152">
        <f t="shared" si="47"/>
        <v>0</v>
      </c>
      <c r="BI217" s="152">
        <f t="shared" si="48"/>
        <v>0</v>
      </c>
      <c r="BJ217" s="13" t="s">
        <v>84</v>
      </c>
      <c r="BK217" s="152">
        <f t="shared" si="49"/>
        <v>0</v>
      </c>
      <c r="BL217" s="13" t="s">
        <v>972</v>
      </c>
      <c r="BM217" s="151" t="s">
        <v>2361</v>
      </c>
    </row>
    <row r="218" spans="2:65" s="1" customFormat="1" ht="24.25" customHeight="1">
      <c r="B218" s="138"/>
      <c r="C218" s="139" t="s">
        <v>586</v>
      </c>
      <c r="D218" s="139" t="s">
        <v>195</v>
      </c>
      <c r="E218" s="140" t="s">
        <v>1826</v>
      </c>
      <c r="F218" s="141" t="s">
        <v>1827</v>
      </c>
      <c r="G218" s="142" t="s">
        <v>319</v>
      </c>
      <c r="H218" s="143">
        <v>6</v>
      </c>
      <c r="I218" s="144"/>
      <c r="J218" s="145">
        <f t="shared" si="40"/>
        <v>0</v>
      </c>
      <c r="K218" s="146"/>
      <c r="L218" s="28"/>
      <c r="M218" s="147" t="s">
        <v>1</v>
      </c>
      <c r="N218" s="148" t="s">
        <v>38</v>
      </c>
      <c r="P218" s="149">
        <f t="shared" si="41"/>
        <v>0</v>
      </c>
      <c r="Q218" s="149">
        <v>0</v>
      </c>
      <c r="R218" s="149">
        <f t="shared" si="42"/>
        <v>0</v>
      </c>
      <c r="S218" s="149">
        <v>0</v>
      </c>
      <c r="T218" s="150">
        <f t="shared" si="43"/>
        <v>0</v>
      </c>
      <c r="AR218" s="151" t="s">
        <v>519</v>
      </c>
      <c r="AT218" s="151" t="s">
        <v>195</v>
      </c>
      <c r="AU218" s="151" t="s">
        <v>84</v>
      </c>
      <c r="AY218" s="13" t="s">
        <v>193</v>
      </c>
      <c r="BE218" s="152">
        <f t="shared" si="44"/>
        <v>0</v>
      </c>
      <c r="BF218" s="152">
        <f t="shared" si="45"/>
        <v>0</v>
      </c>
      <c r="BG218" s="152">
        <f t="shared" si="46"/>
        <v>0</v>
      </c>
      <c r="BH218" s="152">
        <f t="shared" si="47"/>
        <v>0</v>
      </c>
      <c r="BI218" s="152">
        <f t="shared" si="48"/>
        <v>0</v>
      </c>
      <c r="BJ218" s="13" t="s">
        <v>84</v>
      </c>
      <c r="BK218" s="152">
        <f t="shared" si="49"/>
        <v>0</v>
      </c>
      <c r="BL218" s="13" t="s">
        <v>519</v>
      </c>
      <c r="BM218" s="151" t="s">
        <v>2362</v>
      </c>
    </row>
    <row r="219" spans="2:65" s="1" customFormat="1" ht="24.25" customHeight="1">
      <c r="B219" s="138"/>
      <c r="C219" s="153" t="s">
        <v>590</v>
      </c>
      <c r="D219" s="153" t="s">
        <v>236</v>
      </c>
      <c r="E219" s="154" t="s">
        <v>1830</v>
      </c>
      <c r="F219" s="155" t="s">
        <v>1831</v>
      </c>
      <c r="G219" s="156" t="s">
        <v>319</v>
      </c>
      <c r="H219" s="157">
        <v>6</v>
      </c>
      <c r="I219" s="158"/>
      <c r="J219" s="159">
        <f t="shared" si="40"/>
        <v>0</v>
      </c>
      <c r="K219" s="160"/>
      <c r="L219" s="161"/>
      <c r="M219" s="162" t="s">
        <v>1</v>
      </c>
      <c r="N219" s="163" t="s">
        <v>38</v>
      </c>
      <c r="P219" s="149">
        <f t="shared" si="41"/>
        <v>0</v>
      </c>
      <c r="Q219" s="149">
        <v>9.2000000000000003E-4</v>
      </c>
      <c r="R219" s="149">
        <f t="shared" si="42"/>
        <v>5.5200000000000006E-3</v>
      </c>
      <c r="S219" s="149">
        <v>0</v>
      </c>
      <c r="T219" s="150">
        <f t="shared" si="43"/>
        <v>0</v>
      </c>
      <c r="AR219" s="151" t="s">
        <v>972</v>
      </c>
      <c r="AT219" s="151" t="s">
        <v>236</v>
      </c>
      <c r="AU219" s="151" t="s">
        <v>84</v>
      </c>
      <c r="AY219" s="13" t="s">
        <v>193</v>
      </c>
      <c r="BE219" s="152">
        <f t="shared" si="44"/>
        <v>0</v>
      </c>
      <c r="BF219" s="152">
        <f t="shared" si="45"/>
        <v>0</v>
      </c>
      <c r="BG219" s="152">
        <f t="shared" si="46"/>
        <v>0</v>
      </c>
      <c r="BH219" s="152">
        <f t="shared" si="47"/>
        <v>0</v>
      </c>
      <c r="BI219" s="152">
        <f t="shared" si="48"/>
        <v>0</v>
      </c>
      <c r="BJ219" s="13" t="s">
        <v>84</v>
      </c>
      <c r="BK219" s="152">
        <f t="shared" si="49"/>
        <v>0</v>
      </c>
      <c r="BL219" s="13" t="s">
        <v>972</v>
      </c>
      <c r="BM219" s="151" t="s">
        <v>2363</v>
      </c>
    </row>
    <row r="220" spans="2:65" s="1" customFormat="1" ht="24.25" customHeight="1">
      <c r="B220" s="138"/>
      <c r="C220" s="139" t="s">
        <v>594</v>
      </c>
      <c r="D220" s="139" t="s">
        <v>195</v>
      </c>
      <c r="E220" s="140" t="s">
        <v>1834</v>
      </c>
      <c r="F220" s="141" t="s">
        <v>1835</v>
      </c>
      <c r="G220" s="142" t="s">
        <v>319</v>
      </c>
      <c r="H220" s="143">
        <v>2</v>
      </c>
      <c r="I220" s="144"/>
      <c r="J220" s="145">
        <f t="shared" si="40"/>
        <v>0</v>
      </c>
      <c r="K220" s="146"/>
      <c r="L220" s="28"/>
      <c r="M220" s="147" t="s">
        <v>1</v>
      </c>
      <c r="N220" s="148" t="s">
        <v>38</v>
      </c>
      <c r="P220" s="149">
        <f t="shared" si="41"/>
        <v>0</v>
      </c>
      <c r="Q220" s="149">
        <v>0</v>
      </c>
      <c r="R220" s="149">
        <f t="shared" si="42"/>
        <v>0</v>
      </c>
      <c r="S220" s="149">
        <v>0</v>
      </c>
      <c r="T220" s="150">
        <f t="shared" si="43"/>
        <v>0</v>
      </c>
      <c r="AR220" s="151" t="s">
        <v>519</v>
      </c>
      <c r="AT220" s="151" t="s">
        <v>195</v>
      </c>
      <c r="AU220" s="151" t="s">
        <v>84</v>
      </c>
      <c r="AY220" s="13" t="s">
        <v>193</v>
      </c>
      <c r="BE220" s="152">
        <f t="shared" si="44"/>
        <v>0</v>
      </c>
      <c r="BF220" s="152">
        <f t="shared" si="45"/>
        <v>0</v>
      </c>
      <c r="BG220" s="152">
        <f t="shared" si="46"/>
        <v>0</v>
      </c>
      <c r="BH220" s="152">
        <f t="shared" si="47"/>
        <v>0</v>
      </c>
      <c r="BI220" s="152">
        <f t="shared" si="48"/>
        <v>0</v>
      </c>
      <c r="BJ220" s="13" t="s">
        <v>84</v>
      </c>
      <c r="BK220" s="152">
        <f t="shared" si="49"/>
        <v>0</v>
      </c>
      <c r="BL220" s="13" t="s">
        <v>519</v>
      </c>
      <c r="BM220" s="151" t="s">
        <v>2364</v>
      </c>
    </row>
    <row r="221" spans="2:65" s="1" customFormat="1" ht="24.25" customHeight="1">
      <c r="B221" s="138"/>
      <c r="C221" s="153" t="s">
        <v>598</v>
      </c>
      <c r="D221" s="153" t="s">
        <v>236</v>
      </c>
      <c r="E221" s="154" t="s">
        <v>1838</v>
      </c>
      <c r="F221" s="155" t="s">
        <v>1839</v>
      </c>
      <c r="G221" s="156" t="s">
        <v>319</v>
      </c>
      <c r="H221" s="157">
        <v>2</v>
      </c>
      <c r="I221" s="158"/>
      <c r="J221" s="159">
        <f t="shared" si="40"/>
        <v>0</v>
      </c>
      <c r="K221" s="160"/>
      <c r="L221" s="161"/>
      <c r="M221" s="162" t="s">
        <v>1</v>
      </c>
      <c r="N221" s="163" t="s">
        <v>38</v>
      </c>
      <c r="P221" s="149">
        <f t="shared" si="41"/>
        <v>0</v>
      </c>
      <c r="Q221" s="149">
        <v>1.2600000000000001E-3</v>
      </c>
      <c r="R221" s="149">
        <f t="shared" si="42"/>
        <v>2.5200000000000001E-3</v>
      </c>
      <c r="S221" s="149">
        <v>0</v>
      </c>
      <c r="T221" s="150">
        <f t="shared" si="43"/>
        <v>0</v>
      </c>
      <c r="AR221" s="151" t="s">
        <v>972</v>
      </c>
      <c r="AT221" s="151" t="s">
        <v>236</v>
      </c>
      <c r="AU221" s="151" t="s">
        <v>84</v>
      </c>
      <c r="AY221" s="13" t="s">
        <v>193</v>
      </c>
      <c r="BE221" s="152">
        <f t="shared" si="44"/>
        <v>0</v>
      </c>
      <c r="BF221" s="152">
        <f t="shared" si="45"/>
        <v>0</v>
      </c>
      <c r="BG221" s="152">
        <f t="shared" si="46"/>
        <v>0</v>
      </c>
      <c r="BH221" s="152">
        <f t="shared" si="47"/>
        <v>0</v>
      </c>
      <c r="BI221" s="152">
        <f t="shared" si="48"/>
        <v>0</v>
      </c>
      <c r="BJ221" s="13" t="s">
        <v>84</v>
      </c>
      <c r="BK221" s="152">
        <f t="shared" si="49"/>
        <v>0</v>
      </c>
      <c r="BL221" s="13" t="s">
        <v>972</v>
      </c>
      <c r="BM221" s="151" t="s">
        <v>2365</v>
      </c>
    </row>
    <row r="222" spans="2:65" s="1" customFormat="1" ht="24.25" customHeight="1">
      <c r="B222" s="138"/>
      <c r="C222" s="139" t="s">
        <v>602</v>
      </c>
      <c r="D222" s="139" t="s">
        <v>195</v>
      </c>
      <c r="E222" s="140" t="s">
        <v>1842</v>
      </c>
      <c r="F222" s="141" t="s">
        <v>1843</v>
      </c>
      <c r="G222" s="142" t="s">
        <v>319</v>
      </c>
      <c r="H222" s="143">
        <v>4</v>
      </c>
      <c r="I222" s="144"/>
      <c r="J222" s="145">
        <f t="shared" si="40"/>
        <v>0</v>
      </c>
      <c r="K222" s="146"/>
      <c r="L222" s="28"/>
      <c r="M222" s="147" t="s">
        <v>1</v>
      </c>
      <c r="N222" s="148" t="s">
        <v>38</v>
      </c>
      <c r="P222" s="149">
        <f t="shared" si="41"/>
        <v>0</v>
      </c>
      <c r="Q222" s="149">
        <v>0</v>
      </c>
      <c r="R222" s="149">
        <f t="shared" si="42"/>
        <v>0</v>
      </c>
      <c r="S222" s="149">
        <v>0</v>
      </c>
      <c r="T222" s="150">
        <f t="shared" si="43"/>
        <v>0</v>
      </c>
      <c r="AR222" s="151" t="s">
        <v>519</v>
      </c>
      <c r="AT222" s="151" t="s">
        <v>195</v>
      </c>
      <c r="AU222" s="151" t="s">
        <v>84</v>
      </c>
      <c r="AY222" s="13" t="s">
        <v>193</v>
      </c>
      <c r="BE222" s="152">
        <f t="shared" si="44"/>
        <v>0</v>
      </c>
      <c r="BF222" s="152">
        <f t="shared" si="45"/>
        <v>0</v>
      </c>
      <c r="BG222" s="152">
        <f t="shared" si="46"/>
        <v>0</v>
      </c>
      <c r="BH222" s="152">
        <f t="shared" si="47"/>
        <v>0</v>
      </c>
      <c r="BI222" s="152">
        <f t="shared" si="48"/>
        <v>0</v>
      </c>
      <c r="BJ222" s="13" t="s">
        <v>84</v>
      </c>
      <c r="BK222" s="152">
        <f t="shared" si="49"/>
        <v>0</v>
      </c>
      <c r="BL222" s="13" t="s">
        <v>519</v>
      </c>
      <c r="BM222" s="151" t="s">
        <v>2366</v>
      </c>
    </row>
    <row r="223" spans="2:65" s="1" customFormat="1" ht="24.25" customHeight="1">
      <c r="B223" s="138"/>
      <c r="C223" s="153" t="s">
        <v>606</v>
      </c>
      <c r="D223" s="153" t="s">
        <v>236</v>
      </c>
      <c r="E223" s="154" t="s">
        <v>1846</v>
      </c>
      <c r="F223" s="155" t="s">
        <v>1847</v>
      </c>
      <c r="G223" s="156" t="s">
        <v>319</v>
      </c>
      <c r="H223" s="157">
        <v>4</v>
      </c>
      <c r="I223" s="158"/>
      <c r="J223" s="159">
        <f t="shared" si="40"/>
        <v>0</v>
      </c>
      <c r="K223" s="160"/>
      <c r="L223" s="161"/>
      <c r="M223" s="162" t="s">
        <v>1</v>
      </c>
      <c r="N223" s="163" t="s">
        <v>38</v>
      </c>
      <c r="P223" s="149">
        <f t="shared" si="41"/>
        <v>0</v>
      </c>
      <c r="Q223" s="149">
        <v>1.32E-3</v>
      </c>
      <c r="R223" s="149">
        <f t="shared" si="42"/>
        <v>5.28E-3</v>
      </c>
      <c r="S223" s="149">
        <v>0</v>
      </c>
      <c r="T223" s="150">
        <f t="shared" si="43"/>
        <v>0</v>
      </c>
      <c r="AR223" s="151" t="s">
        <v>972</v>
      </c>
      <c r="AT223" s="151" t="s">
        <v>236</v>
      </c>
      <c r="AU223" s="151" t="s">
        <v>84</v>
      </c>
      <c r="AY223" s="13" t="s">
        <v>193</v>
      </c>
      <c r="BE223" s="152">
        <f t="shared" si="44"/>
        <v>0</v>
      </c>
      <c r="BF223" s="152">
        <f t="shared" si="45"/>
        <v>0</v>
      </c>
      <c r="BG223" s="152">
        <f t="shared" si="46"/>
        <v>0</v>
      </c>
      <c r="BH223" s="152">
        <f t="shared" si="47"/>
        <v>0</v>
      </c>
      <c r="BI223" s="152">
        <f t="shared" si="48"/>
        <v>0</v>
      </c>
      <c r="BJ223" s="13" t="s">
        <v>84</v>
      </c>
      <c r="BK223" s="152">
        <f t="shared" si="49"/>
        <v>0</v>
      </c>
      <c r="BL223" s="13" t="s">
        <v>972</v>
      </c>
      <c r="BM223" s="151" t="s">
        <v>2367</v>
      </c>
    </row>
    <row r="224" spans="2:65" s="1" customFormat="1" ht="24.25" customHeight="1">
      <c r="B224" s="138"/>
      <c r="C224" s="139" t="s">
        <v>831</v>
      </c>
      <c r="D224" s="139" t="s">
        <v>195</v>
      </c>
      <c r="E224" s="140" t="s">
        <v>1858</v>
      </c>
      <c r="F224" s="141" t="s">
        <v>1859</v>
      </c>
      <c r="G224" s="142" t="s">
        <v>319</v>
      </c>
      <c r="H224" s="143">
        <v>3</v>
      </c>
      <c r="I224" s="144"/>
      <c r="J224" s="145">
        <f t="shared" si="40"/>
        <v>0</v>
      </c>
      <c r="K224" s="146"/>
      <c r="L224" s="28"/>
      <c r="M224" s="147" t="s">
        <v>1</v>
      </c>
      <c r="N224" s="148" t="s">
        <v>38</v>
      </c>
      <c r="P224" s="149">
        <f t="shared" si="41"/>
        <v>0</v>
      </c>
      <c r="Q224" s="149">
        <v>0</v>
      </c>
      <c r="R224" s="149">
        <f t="shared" si="42"/>
        <v>0</v>
      </c>
      <c r="S224" s="149">
        <v>0</v>
      </c>
      <c r="T224" s="150">
        <f t="shared" si="43"/>
        <v>0</v>
      </c>
      <c r="AR224" s="151" t="s">
        <v>519</v>
      </c>
      <c r="AT224" s="151" t="s">
        <v>195</v>
      </c>
      <c r="AU224" s="151" t="s">
        <v>84</v>
      </c>
      <c r="AY224" s="13" t="s">
        <v>193</v>
      </c>
      <c r="BE224" s="152">
        <f t="shared" si="44"/>
        <v>0</v>
      </c>
      <c r="BF224" s="152">
        <f t="shared" si="45"/>
        <v>0</v>
      </c>
      <c r="BG224" s="152">
        <f t="shared" si="46"/>
        <v>0</v>
      </c>
      <c r="BH224" s="152">
        <f t="shared" si="47"/>
        <v>0</v>
      </c>
      <c r="BI224" s="152">
        <f t="shared" si="48"/>
        <v>0</v>
      </c>
      <c r="BJ224" s="13" t="s">
        <v>84</v>
      </c>
      <c r="BK224" s="152">
        <f t="shared" si="49"/>
        <v>0</v>
      </c>
      <c r="BL224" s="13" t="s">
        <v>519</v>
      </c>
      <c r="BM224" s="151" t="s">
        <v>2368</v>
      </c>
    </row>
    <row r="225" spans="2:65" s="1" customFormat="1" ht="24.25" customHeight="1">
      <c r="B225" s="138"/>
      <c r="C225" s="153" t="s">
        <v>835</v>
      </c>
      <c r="D225" s="153" t="s">
        <v>236</v>
      </c>
      <c r="E225" s="154" t="s">
        <v>1862</v>
      </c>
      <c r="F225" s="155" t="s">
        <v>1863</v>
      </c>
      <c r="G225" s="156" t="s">
        <v>319</v>
      </c>
      <c r="H225" s="157">
        <v>3</v>
      </c>
      <c r="I225" s="158"/>
      <c r="J225" s="159">
        <f t="shared" si="40"/>
        <v>0</v>
      </c>
      <c r="K225" s="160"/>
      <c r="L225" s="161"/>
      <c r="M225" s="162" t="s">
        <v>1</v>
      </c>
      <c r="N225" s="163" t="s">
        <v>38</v>
      </c>
      <c r="P225" s="149">
        <f t="shared" si="41"/>
        <v>0</v>
      </c>
      <c r="Q225" s="149">
        <v>1.2600000000000001E-3</v>
      </c>
      <c r="R225" s="149">
        <f t="shared" si="42"/>
        <v>3.7800000000000004E-3</v>
      </c>
      <c r="S225" s="149">
        <v>0</v>
      </c>
      <c r="T225" s="150">
        <f t="shared" si="43"/>
        <v>0</v>
      </c>
      <c r="AR225" s="151" t="s">
        <v>972</v>
      </c>
      <c r="AT225" s="151" t="s">
        <v>236</v>
      </c>
      <c r="AU225" s="151" t="s">
        <v>84</v>
      </c>
      <c r="AY225" s="13" t="s">
        <v>193</v>
      </c>
      <c r="BE225" s="152">
        <f t="shared" si="44"/>
        <v>0</v>
      </c>
      <c r="BF225" s="152">
        <f t="shared" si="45"/>
        <v>0</v>
      </c>
      <c r="BG225" s="152">
        <f t="shared" si="46"/>
        <v>0</v>
      </c>
      <c r="BH225" s="152">
        <f t="shared" si="47"/>
        <v>0</v>
      </c>
      <c r="BI225" s="152">
        <f t="shared" si="48"/>
        <v>0</v>
      </c>
      <c r="BJ225" s="13" t="s">
        <v>84</v>
      </c>
      <c r="BK225" s="152">
        <f t="shared" si="49"/>
        <v>0</v>
      </c>
      <c r="BL225" s="13" t="s">
        <v>972</v>
      </c>
      <c r="BM225" s="151" t="s">
        <v>2369</v>
      </c>
    </row>
    <row r="226" spans="2:65" s="1" customFormat="1" ht="24.25" customHeight="1">
      <c r="B226" s="138"/>
      <c r="C226" s="139" t="s">
        <v>839</v>
      </c>
      <c r="D226" s="139" t="s">
        <v>195</v>
      </c>
      <c r="E226" s="140" t="s">
        <v>1866</v>
      </c>
      <c r="F226" s="141" t="s">
        <v>1867</v>
      </c>
      <c r="G226" s="142" t="s">
        <v>319</v>
      </c>
      <c r="H226" s="143">
        <v>2</v>
      </c>
      <c r="I226" s="144"/>
      <c r="J226" s="145">
        <f t="shared" si="40"/>
        <v>0</v>
      </c>
      <c r="K226" s="146"/>
      <c r="L226" s="28"/>
      <c r="M226" s="147" t="s">
        <v>1</v>
      </c>
      <c r="N226" s="148" t="s">
        <v>38</v>
      </c>
      <c r="P226" s="149">
        <f t="shared" si="41"/>
        <v>0</v>
      </c>
      <c r="Q226" s="149">
        <v>0</v>
      </c>
      <c r="R226" s="149">
        <f t="shared" si="42"/>
        <v>0</v>
      </c>
      <c r="S226" s="149">
        <v>0</v>
      </c>
      <c r="T226" s="150">
        <f t="shared" si="43"/>
        <v>0</v>
      </c>
      <c r="AR226" s="151" t="s">
        <v>519</v>
      </c>
      <c r="AT226" s="151" t="s">
        <v>195</v>
      </c>
      <c r="AU226" s="151" t="s">
        <v>84</v>
      </c>
      <c r="AY226" s="13" t="s">
        <v>193</v>
      </c>
      <c r="BE226" s="152">
        <f t="shared" si="44"/>
        <v>0</v>
      </c>
      <c r="BF226" s="152">
        <f t="shared" si="45"/>
        <v>0</v>
      </c>
      <c r="BG226" s="152">
        <f t="shared" si="46"/>
        <v>0</v>
      </c>
      <c r="BH226" s="152">
        <f t="shared" si="47"/>
        <v>0</v>
      </c>
      <c r="BI226" s="152">
        <f t="shared" si="48"/>
        <v>0</v>
      </c>
      <c r="BJ226" s="13" t="s">
        <v>84</v>
      </c>
      <c r="BK226" s="152">
        <f t="shared" si="49"/>
        <v>0</v>
      </c>
      <c r="BL226" s="13" t="s">
        <v>519</v>
      </c>
      <c r="BM226" s="151" t="s">
        <v>2370</v>
      </c>
    </row>
    <row r="227" spans="2:65" s="1" customFormat="1" ht="24.25" customHeight="1">
      <c r="B227" s="138"/>
      <c r="C227" s="153" t="s">
        <v>843</v>
      </c>
      <c r="D227" s="153" t="s">
        <v>236</v>
      </c>
      <c r="E227" s="154" t="s">
        <v>1869</v>
      </c>
      <c r="F227" s="155" t="s">
        <v>1870</v>
      </c>
      <c r="G227" s="156" t="s">
        <v>319</v>
      </c>
      <c r="H227" s="157">
        <v>2</v>
      </c>
      <c r="I227" s="158"/>
      <c r="J227" s="159">
        <f t="shared" si="40"/>
        <v>0</v>
      </c>
      <c r="K227" s="160"/>
      <c r="L227" s="161"/>
      <c r="M227" s="162" t="s">
        <v>1</v>
      </c>
      <c r="N227" s="163" t="s">
        <v>38</v>
      </c>
      <c r="P227" s="149">
        <f t="shared" si="41"/>
        <v>0</v>
      </c>
      <c r="Q227" s="149">
        <v>3.31E-3</v>
      </c>
      <c r="R227" s="149">
        <f t="shared" si="42"/>
        <v>6.62E-3</v>
      </c>
      <c r="S227" s="149">
        <v>0</v>
      </c>
      <c r="T227" s="150">
        <f t="shared" si="43"/>
        <v>0</v>
      </c>
      <c r="AR227" s="151" t="s">
        <v>972</v>
      </c>
      <c r="AT227" s="151" t="s">
        <v>236</v>
      </c>
      <c r="AU227" s="151" t="s">
        <v>84</v>
      </c>
      <c r="AY227" s="13" t="s">
        <v>193</v>
      </c>
      <c r="BE227" s="152">
        <f t="shared" si="44"/>
        <v>0</v>
      </c>
      <c r="BF227" s="152">
        <f t="shared" si="45"/>
        <v>0</v>
      </c>
      <c r="BG227" s="152">
        <f t="shared" si="46"/>
        <v>0</v>
      </c>
      <c r="BH227" s="152">
        <f t="shared" si="47"/>
        <v>0</v>
      </c>
      <c r="BI227" s="152">
        <f t="shared" si="48"/>
        <v>0</v>
      </c>
      <c r="BJ227" s="13" t="s">
        <v>84</v>
      </c>
      <c r="BK227" s="152">
        <f t="shared" si="49"/>
        <v>0</v>
      </c>
      <c r="BL227" s="13" t="s">
        <v>972</v>
      </c>
      <c r="BM227" s="151" t="s">
        <v>2371</v>
      </c>
    </row>
    <row r="228" spans="2:65" s="1" customFormat="1" ht="24.25" customHeight="1">
      <c r="B228" s="138"/>
      <c r="C228" s="139" t="s">
        <v>847</v>
      </c>
      <c r="D228" s="139" t="s">
        <v>195</v>
      </c>
      <c r="E228" s="140" t="s">
        <v>2256</v>
      </c>
      <c r="F228" s="141" t="s">
        <v>2257</v>
      </c>
      <c r="G228" s="142" t="s">
        <v>319</v>
      </c>
      <c r="H228" s="143">
        <v>1</v>
      </c>
      <c r="I228" s="144"/>
      <c r="J228" s="145">
        <f t="shared" si="40"/>
        <v>0</v>
      </c>
      <c r="K228" s="146"/>
      <c r="L228" s="28"/>
      <c r="M228" s="147" t="s">
        <v>1</v>
      </c>
      <c r="N228" s="148" t="s">
        <v>38</v>
      </c>
      <c r="P228" s="149">
        <f t="shared" si="41"/>
        <v>0</v>
      </c>
      <c r="Q228" s="149">
        <v>0</v>
      </c>
      <c r="R228" s="149">
        <f t="shared" si="42"/>
        <v>0</v>
      </c>
      <c r="S228" s="149">
        <v>0</v>
      </c>
      <c r="T228" s="150">
        <f t="shared" si="43"/>
        <v>0</v>
      </c>
      <c r="AR228" s="151" t="s">
        <v>519</v>
      </c>
      <c r="AT228" s="151" t="s">
        <v>195</v>
      </c>
      <c r="AU228" s="151" t="s">
        <v>84</v>
      </c>
      <c r="AY228" s="13" t="s">
        <v>193</v>
      </c>
      <c r="BE228" s="152">
        <f t="shared" si="44"/>
        <v>0</v>
      </c>
      <c r="BF228" s="152">
        <f t="shared" si="45"/>
        <v>0</v>
      </c>
      <c r="BG228" s="152">
        <f t="shared" si="46"/>
        <v>0</v>
      </c>
      <c r="BH228" s="152">
        <f t="shared" si="47"/>
        <v>0</v>
      </c>
      <c r="BI228" s="152">
        <f t="shared" si="48"/>
        <v>0</v>
      </c>
      <c r="BJ228" s="13" t="s">
        <v>84</v>
      </c>
      <c r="BK228" s="152">
        <f t="shared" si="49"/>
        <v>0</v>
      </c>
      <c r="BL228" s="13" t="s">
        <v>519</v>
      </c>
      <c r="BM228" s="151" t="s">
        <v>2372</v>
      </c>
    </row>
    <row r="229" spans="2:65" s="1" customFormat="1" ht="24.25" customHeight="1">
      <c r="B229" s="138"/>
      <c r="C229" s="153" t="s">
        <v>851</v>
      </c>
      <c r="D229" s="153" t="s">
        <v>236</v>
      </c>
      <c r="E229" s="154" t="s">
        <v>2259</v>
      </c>
      <c r="F229" s="155" t="s">
        <v>2260</v>
      </c>
      <c r="G229" s="156" t="s">
        <v>319</v>
      </c>
      <c r="H229" s="157">
        <v>1</v>
      </c>
      <c r="I229" s="158"/>
      <c r="J229" s="159">
        <f t="shared" si="40"/>
        <v>0</v>
      </c>
      <c r="K229" s="160"/>
      <c r="L229" s="161"/>
      <c r="M229" s="162" t="s">
        <v>1</v>
      </c>
      <c r="N229" s="163" t="s">
        <v>38</v>
      </c>
      <c r="P229" s="149">
        <f t="shared" si="41"/>
        <v>0</v>
      </c>
      <c r="Q229" s="149">
        <v>2.5400000000000002E-3</v>
      </c>
      <c r="R229" s="149">
        <f t="shared" si="42"/>
        <v>2.5400000000000002E-3</v>
      </c>
      <c r="S229" s="149">
        <v>0</v>
      </c>
      <c r="T229" s="150">
        <f t="shared" si="43"/>
        <v>0</v>
      </c>
      <c r="AR229" s="151" t="s">
        <v>972</v>
      </c>
      <c r="AT229" s="151" t="s">
        <v>236</v>
      </c>
      <c r="AU229" s="151" t="s">
        <v>84</v>
      </c>
      <c r="AY229" s="13" t="s">
        <v>193</v>
      </c>
      <c r="BE229" s="152">
        <f t="shared" si="44"/>
        <v>0</v>
      </c>
      <c r="BF229" s="152">
        <f t="shared" si="45"/>
        <v>0</v>
      </c>
      <c r="BG229" s="152">
        <f t="shared" si="46"/>
        <v>0</v>
      </c>
      <c r="BH229" s="152">
        <f t="shared" si="47"/>
        <v>0</v>
      </c>
      <c r="BI229" s="152">
        <f t="shared" si="48"/>
        <v>0</v>
      </c>
      <c r="BJ229" s="13" t="s">
        <v>84</v>
      </c>
      <c r="BK229" s="152">
        <f t="shared" si="49"/>
        <v>0</v>
      </c>
      <c r="BL229" s="13" t="s">
        <v>972</v>
      </c>
      <c r="BM229" s="151" t="s">
        <v>2373</v>
      </c>
    </row>
    <row r="230" spans="2:65" s="1" customFormat="1" ht="24.25" customHeight="1">
      <c r="B230" s="138"/>
      <c r="C230" s="139" t="s">
        <v>855</v>
      </c>
      <c r="D230" s="139" t="s">
        <v>195</v>
      </c>
      <c r="E230" s="140" t="s">
        <v>2264</v>
      </c>
      <c r="F230" s="141" t="s">
        <v>2265</v>
      </c>
      <c r="G230" s="142" t="s">
        <v>319</v>
      </c>
      <c r="H230" s="143">
        <v>2</v>
      </c>
      <c r="I230" s="144"/>
      <c r="J230" s="145">
        <f t="shared" si="40"/>
        <v>0</v>
      </c>
      <c r="K230" s="146"/>
      <c r="L230" s="28"/>
      <c r="M230" s="147" t="s">
        <v>1</v>
      </c>
      <c r="N230" s="148" t="s">
        <v>38</v>
      </c>
      <c r="P230" s="149">
        <f t="shared" si="41"/>
        <v>0</v>
      </c>
      <c r="Q230" s="149">
        <v>0</v>
      </c>
      <c r="R230" s="149">
        <f t="shared" si="42"/>
        <v>0</v>
      </c>
      <c r="S230" s="149">
        <v>0</v>
      </c>
      <c r="T230" s="150">
        <f t="shared" si="43"/>
        <v>0</v>
      </c>
      <c r="AR230" s="151" t="s">
        <v>519</v>
      </c>
      <c r="AT230" s="151" t="s">
        <v>195</v>
      </c>
      <c r="AU230" s="151" t="s">
        <v>84</v>
      </c>
      <c r="AY230" s="13" t="s">
        <v>193</v>
      </c>
      <c r="BE230" s="152">
        <f t="shared" si="44"/>
        <v>0</v>
      </c>
      <c r="BF230" s="152">
        <f t="shared" si="45"/>
        <v>0</v>
      </c>
      <c r="BG230" s="152">
        <f t="shared" si="46"/>
        <v>0</v>
      </c>
      <c r="BH230" s="152">
        <f t="shared" si="47"/>
        <v>0</v>
      </c>
      <c r="BI230" s="152">
        <f t="shared" si="48"/>
        <v>0</v>
      </c>
      <c r="BJ230" s="13" t="s">
        <v>84</v>
      </c>
      <c r="BK230" s="152">
        <f t="shared" si="49"/>
        <v>0</v>
      </c>
      <c r="BL230" s="13" t="s">
        <v>519</v>
      </c>
      <c r="BM230" s="151" t="s">
        <v>2374</v>
      </c>
    </row>
    <row r="231" spans="2:65" s="1" customFormat="1" ht="24.25" customHeight="1">
      <c r="B231" s="138"/>
      <c r="C231" s="153" t="s">
        <v>859</v>
      </c>
      <c r="D231" s="153" t="s">
        <v>236</v>
      </c>
      <c r="E231" s="154" t="s">
        <v>2267</v>
      </c>
      <c r="F231" s="155" t="s">
        <v>2268</v>
      </c>
      <c r="G231" s="156" t="s">
        <v>319</v>
      </c>
      <c r="H231" s="157">
        <v>2</v>
      </c>
      <c r="I231" s="158"/>
      <c r="J231" s="159">
        <f t="shared" si="40"/>
        <v>0</v>
      </c>
      <c r="K231" s="160"/>
      <c r="L231" s="161"/>
      <c r="M231" s="162" t="s">
        <v>1</v>
      </c>
      <c r="N231" s="163" t="s">
        <v>38</v>
      </c>
      <c r="P231" s="149">
        <f t="shared" si="41"/>
        <v>0</v>
      </c>
      <c r="Q231" s="149">
        <v>6.1399999999999996E-3</v>
      </c>
      <c r="R231" s="149">
        <f t="shared" si="42"/>
        <v>1.2279999999999999E-2</v>
      </c>
      <c r="S231" s="149">
        <v>0</v>
      </c>
      <c r="T231" s="150">
        <f t="shared" si="43"/>
        <v>0</v>
      </c>
      <c r="AR231" s="151" t="s">
        <v>972</v>
      </c>
      <c r="AT231" s="151" t="s">
        <v>236</v>
      </c>
      <c r="AU231" s="151" t="s">
        <v>84</v>
      </c>
      <c r="AY231" s="13" t="s">
        <v>193</v>
      </c>
      <c r="BE231" s="152">
        <f t="shared" si="44"/>
        <v>0</v>
      </c>
      <c r="BF231" s="152">
        <f t="shared" si="45"/>
        <v>0</v>
      </c>
      <c r="BG231" s="152">
        <f t="shared" si="46"/>
        <v>0</v>
      </c>
      <c r="BH231" s="152">
        <f t="shared" si="47"/>
        <v>0</v>
      </c>
      <c r="BI231" s="152">
        <f t="shared" si="48"/>
        <v>0</v>
      </c>
      <c r="BJ231" s="13" t="s">
        <v>84</v>
      </c>
      <c r="BK231" s="152">
        <f t="shared" si="49"/>
        <v>0</v>
      </c>
      <c r="BL231" s="13" t="s">
        <v>972</v>
      </c>
      <c r="BM231" s="151" t="s">
        <v>2375</v>
      </c>
    </row>
    <row r="232" spans="2:65" s="1" customFormat="1" ht="16.5" customHeight="1">
      <c r="B232" s="138"/>
      <c r="C232" s="139" t="s">
        <v>863</v>
      </c>
      <c r="D232" s="139" t="s">
        <v>195</v>
      </c>
      <c r="E232" s="140" t="s">
        <v>1873</v>
      </c>
      <c r="F232" s="141" t="s">
        <v>1874</v>
      </c>
      <c r="G232" s="142" t="s">
        <v>319</v>
      </c>
      <c r="H232" s="143">
        <v>3</v>
      </c>
      <c r="I232" s="144"/>
      <c r="J232" s="145">
        <f t="shared" si="40"/>
        <v>0</v>
      </c>
      <c r="K232" s="146"/>
      <c r="L232" s="28"/>
      <c r="M232" s="147" t="s">
        <v>1</v>
      </c>
      <c r="N232" s="148" t="s">
        <v>38</v>
      </c>
      <c r="P232" s="149">
        <f t="shared" si="41"/>
        <v>0</v>
      </c>
      <c r="Q232" s="149">
        <v>0</v>
      </c>
      <c r="R232" s="149">
        <f t="shared" si="42"/>
        <v>0</v>
      </c>
      <c r="S232" s="149">
        <v>0</v>
      </c>
      <c r="T232" s="150">
        <f t="shared" si="43"/>
        <v>0</v>
      </c>
      <c r="AR232" s="151" t="s">
        <v>519</v>
      </c>
      <c r="AT232" s="151" t="s">
        <v>195</v>
      </c>
      <c r="AU232" s="151" t="s">
        <v>84</v>
      </c>
      <c r="AY232" s="13" t="s">
        <v>193</v>
      </c>
      <c r="BE232" s="152">
        <f t="shared" si="44"/>
        <v>0</v>
      </c>
      <c r="BF232" s="152">
        <f t="shared" si="45"/>
        <v>0</v>
      </c>
      <c r="BG232" s="152">
        <f t="shared" si="46"/>
        <v>0</v>
      </c>
      <c r="BH232" s="152">
        <f t="shared" si="47"/>
        <v>0</v>
      </c>
      <c r="BI232" s="152">
        <f t="shared" si="48"/>
        <v>0</v>
      </c>
      <c r="BJ232" s="13" t="s">
        <v>84</v>
      </c>
      <c r="BK232" s="152">
        <f t="shared" si="49"/>
        <v>0</v>
      </c>
      <c r="BL232" s="13" t="s">
        <v>519</v>
      </c>
      <c r="BM232" s="151" t="s">
        <v>2376</v>
      </c>
    </row>
    <row r="233" spans="2:65" s="1" customFormat="1" ht="16.5" customHeight="1">
      <c r="B233" s="138"/>
      <c r="C233" s="153" t="s">
        <v>867</v>
      </c>
      <c r="D233" s="153" t="s">
        <v>236</v>
      </c>
      <c r="E233" s="154" t="s">
        <v>1877</v>
      </c>
      <c r="F233" s="155" t="s">
        <v>1878</v>
      </c>
      <c r="G233" s="156" t="s">
        <v>319</v>
      </c>
      <c r="H233" s="157">
        <v>3</v>
      </c>
      <c r="I233" s="158"/>
      <c r="J233" s="159">
        <f t="shared" si="40"/>
        <v>0</v>
      </c>
      <c r="K233" s="160"/>
      <c r="L233" s="161"/>
      <c r="M233" s="170" t="s">
        <v>1</v>
      </c>
      <c r="N233" s="171" t="s">
        <v>38</v>
      </c>
      <c r="O233" s="166"/>
      <c r="P233" s="167">
        <f t="shared" si="41"/>
        <v>0</v>
      </c>
      <c r="Q233" s="167">
        <v>0</v>
      </c>
      <c r="R233" s="167">
        <f t="shared" si="42"/>
        <v>0</v>
      </c>
      <c r="S233" s="167">
        <v>0</v>
      </c>
      <c r="T233" s="168">
        <f t="shared" si="43"/>
        <v>0</v>
      </c>
      <c r="AR233" s="151" t="s">
        <v>163</v>
      </c>
      <c r="AT233" s="151" t="s">
        <v>236</v>
      </c>
      <c r="AU233" s="151" t="s">
        <v>84</v>
      </c>
      <c r="AY233" s="13" t="s">
        <v>193</v>
      </c>
      <c r="BE233" s="152">
        <f t="shared" si="44"/>
        <v>0</v>
      </c>
      <c r="BF233" s="152">
        <f t="shared" si="45"/>
        <v>0</v>
      </c>
      <c r="BG233" s="152">
        <f t="shared" si="46"/>
        <v>0</v>
      </c>
      <c r="BH233" s="152">
        <f t="shared" si="47"/>
        <v>0</v>
      </c>
      <c r="BI233" s="152">
        <f t="shared" si="48"/>
        <v>0</v>
      </c>
      <c r="BJ233" s="13" t="s">
        <v>84</v>
      </c>
      <c r="BK233" s="152">
        <f t="shared" si="49"/>
        <v>0</v>
      </c>
      <c r="BL233" s="13" t="s">
        <v>109</v>
      </c>
      <c r="BM233" s="151" t="s">
        <v>2377</v>
      </c>
    </row>
    <row r="234" spans="2:65" s="1" customFormat="1" ht="7" customHeight="1">
      <c r="B234" s="43"/>
      <c r="C234" s="44"/>
      <c r="D234" s="44"/>
      <c r="E234" s="44"/>
      <c r="F234" s="44"/>
      <c r="G234" s="44"/>
      <c r="H234" s="44"/>
      <c r="I234" s="44"/>
      <c r="J234" s="44"/>
      <c r="K234" s="44"/>
      <c r="L234" s="28"/>
    </row>
  </sheetData>
  <autoFilter ref="C129:K233" xr:uid="{00000000-0009-0000-0000-00000E000000}"/>
  <mergeCells count="12">
    <mergeCell ref="E122:H122"/>
    <mergeCell ref="L2:V2"/>
    <mergeCell ref="E85:H85"/>
    <mergeCell ref="E87:H87"/>
    <mergeCell ref="E89:H89"/>
    <mergeCell ref="E118:H118"/>
    <mergeCell ref="E120:H120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B2:BM238"/>
  <sheetViews>
    <sheetView showGridLines="0" workbookViewId="0">
      <selection activeCell="AC44" sqref="AC44"/>
    </sheetView>
  </sheetViews>
  <sheetFormatPr baseColWidth="10" defaultRowHeight="11"/>
  <cols>
    <col min="1" max="1" width="8.25" customWidth="1"/>
    <col min="2" max="2" width="1.25" customWidth="1"/>
    <col min="3" max="4" width="4.25" customWidth="1"/>
    <col min="5" max="5" width="17.25" customWidth="1"/>
    <col min="6" max="6" width="50.75" customWidth="1"/>
    <col min="7" max="7" width="7.5" customWidth="1"/>
    <col min="8" max="8" width="14" customWidth="1"/>
    <col min="9" max="9" width="15.75" customWidth="1"/>
    <col min="10" max="10" width="22.25" customWidth="1"/>
    <col min="11" max="11" width="22.25" hidden="1" customWidth="1"/>
    <col min="12" max="12" width="9.25" customWidth="1"/>
    <col min="13" max="13" width="10.75" hidden="1" customWidth="1"/>
    <col min="14" max="14" width="9.25" hidden="1"/>
    <col min="15" max="20" width="14.25" hidden="1" customWidth="1"/>
    <col min="21" max="21" width="16.25" hidden="1" customWidth="1"/>
    <col min="22" max="22" width="12.25" customWidth="1"/>
    <col min="23" max="23" width="16.25" customWidth="1"/>
    <col min="24" max="24" width="12.25" customWidth="1"/>
    <col min="25" max="25" width="15" customWidth="1"/>
    <col min="26" max="26" width="11" customWidth="1"/>
    <col min="27" max="27" width="15" customWidth="1"/>
    <col min="28" max="28" width="16.25" customWidth="1"/>
    <col min="29" max="29" width="11" customWidth="1"/>
    <col min="30" max="30" width="15" customWidth="1"/>
    <col min="31" max="31" width="16.25" customWidth="1"/>
    <col min="44" max="65" width="9.25" hidden="1"/>
  </cols>
  <sheetData>
    <row r="2" spans="2:46" ht="37" customHeight="1">
      <c r="L2" s="210" t="s">
        <v>5</v>
      </c>
      <c r="M2" s="211"/>
      <c r="N2" s="211"/>
      <c r="O2" s="211"/>
      <c r="P2" s="211"/>
      <c r="Q2" s="211"/>
      <c r="R2" s="211"/>
      <c r="S2" s="211"/>
      <c r="T2" s="211"/>
      <c r="U2" s="211"/>
      <c r="V2" s="211"/>
      <c r="AT2" s="13" t="s">
        <v>129</v>
      </c>
    </row>
    <row r="3" spans="2:46" ht="7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72</v>
      </c>
    </row>
    <row r="4" spans="2:46" ht="25" customHeight="1">
      <c r="B4" s="16"/>
      <c r="D4" s="17" t="s">
        <v>166</v>
      </c>
      <c r="L4" s="16"/>
      <c r="M4" s="92" t="s">
        <v>9</v>
      </c>
      <c r="AT4" s="13" t="s">
        <v>3</v>
      </c>
    </row>
    <row r="5" spans="2:46" ht="7" customHeight="1">
      <c r="B5" s="16"/>
      <c r="L5" s="16"/>
    </row>
    <row r="6" spans="2:46" ht="12" customHeight="1">
      <c r="B6" s="16"/>
      <c r="D6" s="23" t="s">
        <v>15</v>
      </c>
      <c r="L6" s="16"/>
    </row>
    <row r="7" spans="2:46" ht="16.5" customHeight="1">
      <c r="B7" s="16"/>
      <c r="E7" s="231" t="str">
        <f>'Rekapitulácia stavby'!K6</f>
        <v>Rokycany - Infraštruktúra, 100 Zásobovanie vodou</v>
      </c>
      <c r="F7" s="232"/>
      <c r="G7" s="232"/>
      <c r="H7" s="232"/>
      <c r="L7" s="16"/>
    </row>
    <row r="8" spans="2:46" ht="12" customHeight="1">
      <c r="B8" s="16"/>
      <c r="D8" s="23" t="s">
        <v>167</v>
      </c>
      <c r="L8" s="16"/>
    </row>
    <row r="9" spans="2:46" s="1" customFormat="1" ht="16.5" customHeight="1">
      <c r="B9" s="28"/>
      <c r="E9" s="231" t="s">
        <v>1977</v>
      </c>
      <c r="F9" s="230"/>
      <c r="G9" s="230"/>
      <c r="H9" s="230"/>
      <c r="L9" s="28"/>
    </row>
    <row r="10" spans="2:46" s="1" customFormat="1" ht="12" customHeight="1">
      <c r="B10" s="28"/>
      <c r="D10" s="23" t="s">
        <v>169</v>
      </c>
      <c r="L10" s="28"/>
    </row>
    <row r="11" spans="2:46" s="1" customFormat="1" ht="16.5" customHeight="1">
      <c r="B11" s="28"/>
      <c r="E11" s="187" t="s">
        <v>2378</v>
      </c>
      <c r="F11" s="230"/>
      <c r="G11" s="230"/>
      <c r="H11" s="230"/>
      <c r="L11" s="28"/>
    </row>
    <row r="12" spans="2:46" s="1" customFormat="1">
      <c r="B12" s="28"/>
      <c r="L12" s="28"/>
    </row>
    <row r="13" spans="2:46" s="1" customFormat="1" ht="12" customHeight="1">
      <c r="B13" s="28"/>
      <c r="D13" s="23" t="s">
        <v>17</v>
      </c>
      <c r="F13" s="21" t="s">
        <v>1</v>
      </c>
      <c r="I13" s="23" t="s">
        <v>18</v>
      </c>
      <c r="J13" s="21" t="s">
        <v>1</v>
      </c>
      <c r="L13" s="28"/>
    </row>
    <row r="14" spans="2:46" s="1" customFormat="1" ht="12" customHeight="1">
      <c r="B14" s="28"/>
      <c r="D14" s="23" t="s">
        <v>19</v>
      </c>
      <c r="F14" s="21" t="s">
        <v>20</v>
      </c>
      <c r="I14" s="23" t="s">
        <v>21</v>
      </c>
      <c r="J14" s="51" t="str">
        <f>'Rekapitulácia stavby'!AN8</f>
        <v>Vyplň údaj</v>
      </c>
      <c r="L14" s="28"/>
    </row>
    <row r="15" spans="2:46" s="1" customFormat="1" ht="10.75" customHeight="1">
      <c r="B15" s="28"/>
      <c r="L15" s="28"/>
    </row>
    <row r="16" spans="2:46" s="1" customFormat="1" ht="12" customHeight="1">
      <c r="B16" s="28"/>
      <c r="D16" s="23" t="s">
        <v>22</v>
      </c>
      <c r="I16" s="23" t="s">
        <v>23</v>
      </c>
      <c r="J16" s="21" t="str">
        <f>IF('Rekapitulácia stavby'!AN10="","",'Rekapitulácia stavby'!AN10)</f>
        <v/>
      </c>
      <c r="L16" s="28"/>
    </row>
    <row r="17" spans="2:12" s="1" customFormat="1" ht="18" customHeight="1">
      <c r="B17" s="28"/>
      <c r="E17" s="21" t="str">
        <f>IF('Rekapitulácia stavby'!E11="","",'Rekapitulácia stavby'!E11)</f>
        <v xml:space="preserve"> </v>
      </c>
      <c r="I17" s="23" t="s">
        <v>25</v>
      </c>
      <c r="J17" s="21" t="str">
        <f>IF('Rekapitulácia stavby'!AN11="","",'Rekapitulácia stavby'!AN11)</f>
        <v/>
      </c>
      <c r="L17" s="28"/>
    </row>
    <row r="18" spans="2:12" s="1" customFormat="1" ht="7" customHeight="1">
      <c r="B18" s="28"/>
      <c r="L18" s="28"/>
    </row>
    <row r="19" spans="2:12" s="1" customFormat="1" ht="12" customHeight="1">
      <c r="B19" s="28"/>
      <c r="D19" s="23" t="s">
        <v>26</v>
      </c>
      <c r="I19" s="23" t="s">
        <v>23</v>
      </c>
      <c r="J19" s="179" t="str">
        <f>'Rekapitulácia stavby'!AN13</f>
        <v>Vyplň údaj</v>
      </c>
      <c r="L19" s="28"/>
    </row>
    <row r="20" spans="2:12" s="1" customFormat="1" ht="18" customHeight="1">
      <c r="B20" s="28"/>
      <c r="E20" s="233" t="str">
        <f>'Rekapitulácia stavby'!E14</f>
        <v>Vyplň údaj</v>
      </c>
      <c r="F20" s="215"/>
      <c r="G20" s="215"/>
      <c r="H20" s="215"/>
      <c r="I20" s="23" t="s">
        <v>25</v>
      </c>
      <c r="J20" s="179" t="str">
        <f>'Rekapitulácia stavby'!AN14</f>
        <v>Vyplň údaj</v>
      </c>
      <c r="L20" s="28"/>
    </row>
    <row r="21" spans="2:12" s="1" customFormat="1" ht="7" customHeight="1">
      <c r="B21" s="28"/>
      <c r="L21" s="28"/>
    </row>
    <row r="22" spans="2:12" s="1" customFormat="1" ht="12" customHeight="1">
      <c r="B22" s="28"/>
      <c r="D22" s="23" t="s">
        <v>28</v>
      </c>
      <c r="I22" s="23" t="s">
        <v>23</v>
      </c>
      <c r="J22" s="21" t="str">
        <f>IF('Rekapitulácia stavby'!AN16="","",'Rekapitulácia stavby'!AN16)</f>
        <v/>
      </c>
      <c r="L22" s="28"/>
    </row>
    <row r="23" spans="2:12" s="1" customFormat="1" ht="18" customHeight="1">
      <c r="B23" s="28"/>
      <c r="E23" s="21" t="str">
        <f>IF('Rekapitulácia stavby'!E17="","",'Rekapitulácia stavby'!E17)</f>
        <v xml:space="preserve"> </v>
      </c>
      <c r="I23" s="23" t="s">
        <v>25</v>
      </c>
      <c r="J23" s="21" t="str">
        <f>IF('Rekapitulácia stavby'!AN17="","",'Rekapitulácia stavby'!AN17)</f>
        <v/>
      </c>
      <c r="L23" s="28"/>
    </row>
    <row r="24" spans="2:12" s="1" customFormat="1" ht="7" customHeight="1">
      <c r="B24" s="28"/>
      <c r="L24" s="28"/>
    </row>
    <row r="25" spans="2:12" s="1" customFormat="1" ht="12" customHeight="1">
      <c r="B25" s="28"/>
      <c r="D25" s="23" t="s">
        <v>30</v>
      </c>
      <c r="I25" s="23" t="s">
        <v>23</v>
      </c>
      <c r="J25" s="21" t="str">
        <f>IF('Rekapitulácia stavby'!AN19="","",'Rekapitulácia stavby'!AN19)</f>
        <v/>
      </c>
      <c r="L25" s="28"/>
    </row>
    <row r="26" spans="2:12" s="1" customFormat="1" ht="18" customHeight="1">
      <c r="B26" s="28"/>
      <c r="E26" s="21" t="str">
        <f>IF('Rekapitulácia stavby'!E20="","",'Rekapitulácia stavby'!E20)</f>
        <v xml:space="preserve"> </v>
      </c>
      <c r="I26" s="23" t="s">
        <v>25</v>
      </c>
      <c r="J26" s="21" t="str">
        <f>IF('Rekapitulácia stavby'!AN20="","",'Rekapitulácia stavby'!AN20)</f>
        <v/>
      </c>
      <c r="L26" s="28"/>
    </row>
    <row r="27" spans="2:12" s="1" customFormat="1" ht="7" customHeight="1">
      <c r="B27" s="28"/>
      <c r="L27" s="28"/>
    </row>
    <row r="28" spans="2:12" s="1" customFormat="1" ht="12" customHeight="1">
      <c r="B28" s="28"/>
      <c r="D28" s="23" t="s">
        <v>31</v>
      </c>
      <c r="L28" s="28"/>
    </row>
    <row r="29" spans="2:12" s="7" customFormat="1" ht="16.5" customHeight="1">
      <c r="B29" s="93"/>
      <c r="E29" s="219" t="s">
        <v>1</v>
      </c>
      <c r="F29" s="219"/>
      <c r="G29" s="219"/>
      <c r="H29" s="219"/>
      <c r="L29" s="93"/>
    </row>
    <row r="30" spans="2:12" s="1" customFormat="1" ht="7" customHeight="1">
      <c r="B30" s="28"/>
      <c r="L30" s="28"/>
    </row>
    <row r="31" spans="2:12" s="1" customFormat="1" ht="7" customHeight="1">
      <c r="B31" s="28"/>
      <c r="D31" s="52"/>
      <c r="E31" s="52"/>
      <c r="F31" s="52"/>
      <c r="G31" s="52"/>
      <c r="H31" s="52"/>
      <c r="I31" s="52"/>
      <c r="J31" s="52"/>
      <c r="K31" s="52"/>
      <c r="L31" s="28"/>
    </row>
    <row r="32" spans="2:12" s="1" customFormat="1" ht="25.5" customHeight="1">
      <c r="B32" s="28"/>
      <c r="D32" s="94" t="s">
        <v>32</v>
      </c>
      <c r="J32" s="65">
        <f>ROUND(J130, 2)</f>
        <v>0</v>
      </c>
      <c r="L32" s="28"/>
    </row>
    <row r="33" spans="2:12" s="1" customFormat="1" ht="7" customHeight="1">
      <c r="B33" s="28"/>
      <c r="D33" s="52"/>
      <c r="E33" s="52"/>
      <c r="F33" s="52"/>
      <c r="G33" s="52"/>
      <c r="H33" s="52"/>
      <c r="I33" s="52"/>
      <c r="J33" s="52"/>
      <c r="K33" s="52"/>
      <c r="L33" s="28"/>
    </row>
    <row r="34" spans="2:12" s="1" customFormat="1" ht="14.5" customHeight="1">
      <c r="B34" s="28"/>
      <c r="F34" s="31" t="s">
        <v>34</v>
      </c>
      <c r="I34" s="31" t="s">
        <v>33</v>
      </c>
      <c r="J34" s="31" t="s">
        <v>35</v>
      </c>
      <c r="L34" s="28"/>
    </row>
    <row r="35" spans="2:12" s="1" customFormat="1" ht="14.5" customHeight="1">
      <c r="B35" s="28"/>
      <c r="D35" s="54" t="s">
        <v>36</v>
      </c>
      <c r="E35" s="33" t="s">
        <v>37</v>
      </c>
      <c r="F35" s="95">
        <f>ROUND((SUM(BE130:BE237)),  2)</f>
        <v>0</v>
      </c>
      <c r="G35" s="96"/>
      <c r="H35" s="96"/>
      <c r="I35" s="97">
        <v>0.23</v>
      </c>
      <c r="J35" s="95">
        <f>ROUND(((SUM(BE130:BE237))*I35),  2)</f>
        <v>0</v>
      </c>
      <c r="L35" s="28"/>
    </row>
    <row r="36" spans="2:12" s="1" customFormat="1" ht="14.5" customHeight="1">
      <c r="B36" s="28"/>
      <c r="E36" s="33" t="s">
        <v>38</v>
      </c>
      <c r="F36" s="85">
        <f>ROUND((SUM(BF130:BF237)),  2)</f>
        <v>0</v>
      </c>
      <c r="I36" s="178">
        <v>0.23</v>
      </c>
      <c r="J36" s="85">
        <f>ROUND(((SUM(BF130:BF237))*I36),  2)</f>
        <v>0</v>
      </c>
      <c r="L36" s="28"/>
    </row>
    <row r="37" spans="2:12" s="1" customFormat="1" ht="14.5" customHeight="1">
      <c r="B37" s="28"/>
      <c r="E37" s="23" t="s">
        <v>39</v>
      </c>
      <c r="F37" s="85">
        <f>ROUND((SUM(BG130:BG237)),  2)</f>
        <v>0</v>
      </c>
      <c r="I37" s="178">
        <v>0.23</v>
      </c>
      <c r="J37" s="85">
        <f>0</f>
        <v>0</v>
      </c>
      <c r="L37" s="28"/>
    </row>
    <row r="38" spans="2:12" s="1" customFormat="1" ht="14.5" customHeight="1">
      <c r="B38" s="28"/>
      <c r="E38" s="23" t="s">
        <v>40</v>
      </c>
      <c r="F38" s="85">
        <f>ROUND((SUM(BH130:BH237)),  2)</f>
        <v>0</v>
      </c>
      <c r="I38" s="178">
        <v>0.23</v>
      </c>
      <c r="J38" s="85">
        <f>0</f>
        <v>0</v>
      </c>
      <c r="L38" s="28"/>
    </row>
    <row r="39" spans="2:12" s="1" customFormat="1" ht="14.5" customHeight="1">
      <c r="B39" s="28"/>
      <c r="E39" s="33" t="s">
        <v>41</v>
      </c>
      <c r="F39" s="95">
        <f>ROUND((SUM(BI130:BI237)),  2)</f>
        <v>0</v>
      </c>
      <c r="G39" s="96"/>
      <c r="H39" s="96"/>
      <c r="I39" s="97">
        <v>0</v>
      </c>
      <c r="J39" s="95">
        <f>0</f>
        <v>0</v>
      </c>
      <c r="L39" s="28"/>
    </row>
    <row r="40" spans="2:12" s="1" customFormat="1" ht="7" customHeight="1">
      <c r="B40" s="28"/>
      <c r="L40" s="28"/>
    </row>
    <row r="41" spans="2:12" s="1" customFormat="1" ht="25.5" customHeight="1">
      <c r="B41" s="28"/>
      <c r="C41" s="98"/>
      <c r="D41" s="99" t="s">
        <v>42</v>
      </c>
      <c r="E41" s="56"/>
      <c r="F41" s="56"/>
      <c r="G41" s="100" t="s">
        <v>43</v>
      </c>
      <c r="H41" s="101" t="s">
        <v>44</v>
      </c>
      <c r="I41" s="56"/>
      <c r="J41" s="102">
        <f>SUM(J32:J39)</f>
        <v>0</v>
      </c>
      <c r="K41" s="103"/>
      <c r="L41" s="28"/>
    </row>
    <row r="42" spans="2:12" s="1" customFormat="1" ht="14.5" customHeight="1">
      <c r="B42" s="28"/>
      <c r="L42" s="28"/>
    </row>
    <row r="43" spans="2:12" ht="14.5" customHeight="1">
      <c r="B43" s="16"/>
      <c r="L43" s="16"/>
    </row>
    <row r="44" spans="2:12" ht="14.5" customHeight="1">
      <c r="B44" s="16"/>
      <c r="L44" s="16"/>
    </row>
    <row r="45" spans="2:12" ht="14.5" customHeight="1">
      <c r="B45" s="16"/>
      <c r="L45" s="16"/>
    </row>
    <row r="46" spans="2:12" ht="14.5" customHeight="1">
      <c r="B46" s="16"/>
      <c r="L46" s="16"/>
    </row>
    <row r="47" spans="2:12" ht="14.5" customHeight="1">
      <c r="B47" s="16"/>
      <c r="L47" s="16"/>
    </row>
    <row r="48" spans="2:12" ht="14.5" customHeight="1">
      <c r="B48" s="16"/>
      <c r="L48" s="16"/>
    </row>
    <row r="49" spans="2:12" ht="14.5" customHeight="1">
      <c r="B49" s="16"/>
      <c r="L49" s="16"/>
    </row>
    <row r="50" spans="2:12" s="1" customFormat="1" ht="14.5" customHeight="1">
      <c r="B50" s="28"/>
      <c r="D50" s="40" t="s">
        <v>45</v>
      </c>
      <c r="E50" s="41"/>
      <c r="F50" s="41"/>
      <c r="G50" s="40" t="s">
        <v>46</v>
      </c>
      <c r="H50" s="41"/>
      <c r="I50" s="41"/>
      <c r="J50" s="41"/>
      <c r="K50" s="41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3">
      <c r="B61" s="28"/>
      <c r="D61" s="42" t="s">
        <v>47</v>
      </c>
      <c r="E61" s="30"/>
      <c r="F61" s="104" t="s">
        <v>48</v>
      </c>
      <c r="G61" s="42" t="s">
        <v>47</v>
      </c>
      <c r="H61" s="30"/>
      <c r="I61" s="30"/>
      <c r="J61" s="105" t="s">
        <v>48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3">
      <c r="B65" s="28"/>
      <c r="D65" s="40" t="s">
        <v>49</v>
      </c>
      <c r="E65" s="41"/>
      <c r="F65" s="41"/>
      <c r="G65" s="40" t="s">
        <v>50</v>
      </c>
      <c r="H65" s="41"/>
      <c r="I65" s="41"/>
      <c r="J65" s="41"/>
      <c r="K65" s="41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3">
      <c r="B76" s="28"/>
      <c r="D76" s="42" t="s">
        <v>47</v>
      </c>
      <c r="E76" s="30"/>
      <c r="F76" s="104" t="s">
        <v>48</v>
      </c>
      <c r="G76" s="42" t="s">
        <v>47</v>
      </c>
      <c r="H76" s="30"/>
      <c r="I76" s="30"/>
      <c r="J76" s="105" t="s">
        <v>48</v>
      </c>
      <c r="K76" s="30"/>
      <c r="L76" s="28"/>
    </row>
    <row r="77" spans="2:12" s="1" customFormat="1" ht="14.5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28"/>
    </row>
    <row r="81" spans="2:12" s="1" customFormat="1" ht="7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28"/>
    </row>
    <row r="82" spans="2:12" s="1" customFormat="1" ht="25" customHeight="1">
      <c r="B82" s="28"/>
      <c r="C82" s="17" t="s">
        <v>171</v>
      </c>
      <c r="L82" s="28"/>
    </row>
    <row r="83" spans="2:12" s="1" customFormat="1" ht="7" customHeight="1">
      <c r="B83" s="28"/>
      <c r="L83" s="28"/>
    </row>
    <row r="84" spans="2:12" s="1" customFormat="1" ht="12" customHeight="1">
      <c r="B84" s="28"/>
      <c r="C84" s="23" t="s">
        <v>15</v>
      </c>
      <c r="L84" s="28"/>
    </row>
    <row r="85" spans="2:12" s="1" customFormat="1" ht="16.5" customHeight="1">
      <c r="B85" s="28"/>
      <c r="E85" s="231" t="str">
        <f>E7</f>
        <v>Rokycany - Infraštruktúra, 100 Zásobovanie vodou</v>
      </c>
      <c r="F85" s="232"/>
      <c r="G85" s="232"/>
      <c r="H85" s="232"/>
      <c r="L85" s="28"/>
    </row>
    <row r="86" spans="2:12" ht="12" customHeight="1">
      <c r="B86" s="16"/>
      <c r="C86" s="23" t="s">
        <v>167</v>
      </c>
      <c r="L86" s="16"/>
    </row>
    <row r="87" spans="2:12" s="1" customFormat="1" ht="16.5" customHeight="1">
      <c r="B87" s="28"/>
      <c r="E87" s="231" t="s">
        <v>1977</v>
      </c>
      <c r="F87" s="230"/>
      <c r="G87" s="230"/>
      <c r="H87" s="230"/>
      <c r="L87" s="28"/>
    </row>
    <row r="88" spans="2:12" s="1" customFormat="1" ht="12" customHeight="1">
      <c r="B88" s="28"/>
      <c r="C88" s="23" t="s">
        <v>169</v>
      </c>
      <c r="L88" s="28"/>
    </row>
    <row r="89" spans="2:12" s="1" customFormat="1" ht="16.5" customHeight="1">
      <c r="B89" s="28"/>
      <c r="E89" s="187" t="str">
        <f>E11</f>
        <v>504 - Potrubie A-2</v>
      </c>
      <c r="F89" s="230"/>
      <c r="G89" s="230"/>
      <c r="H89" s="230"/>
      <c r="L89" s="28"/>
    </row>
    <row r="90" spans="2:12" s="1" customFormat="1" ht="7" customHeight="1">
      <c r="B90" s="28"/>
      <c r="L90" s="28"/>
    </row>
    <row r="91" spans="2:12" s="1" customFormat="1" ht="12" customHeight="1">
      <c r="B91" s="28"/>
      <c r="C91" s="23" t="s">
        <v>19</v>
      </c>
      <c r="F91" s="21" t="str">
        <f>F14</f>
        <v>Rokycany</v>
      </c>
      <c r="I91" s="23" t="s">
        <v>21</v>
      </c>
      <c r="J91" s="51" t="str">
        <f>IF(J14="","",J14)</f>
        <v>Vyplň údaj</v>
      </c>
      <c r="L91" s="28"/>
    </row>
    <row r="92" spans="2:12" s="1" customFormat="1" ht="7" customHeight="1">
      <c r="B92" s="28"/>
      <c r="L92" s="28"/>
    </row>
    <row r="93" spans="2:12" s="1" customFormat="1" ht="15.25" customHeight="1">
      <c r="B93" s="28"/>
      <c r="C93" s="23" t="s">
        <v>22</v>
      </c>
      <c r="F93" s="21" t="str">
        <f>E17</f>
        <v xml:space="preserve"> </v>
      </c>
      <c r="I93" s="23" t="s">
        <v>28</v>
      </c>
      <c r="J93" s="26" t="str">
        <f>E23</f>
        <v xml:space="preserve"> </v>
      </c>
      <c r="L93" s="28"/>
    </row>
    <row r="94" spans="2:12" s="1" customFormat="1" ht="15.25" customHeight="1">
      <c r="B94" s="28"/>
      <c r="C94" s="23" t="s">
        <v>26</v>
      </c>
      <c r="F94" s="21" t="str">
        <f>IF(E20="","",E20)</f>
        <v>Vyplň údaj</v>
      </c>
      <c r="I94" s="23" t="s">
        <v>30</v>
      </c>
      <c r="J94" s="26" t="str">
        <f>E26</f>
        <v xml:space="preserve"> </v>
      </c>
      <c r="L94" s="28"/>
    </row>
    <row r="95" spans="2:12" s="1" customFormat="1" ht="10.25" customHeight="1">
      <c r="B95" s="28"/>
      <c r="L95" s="28"/>
    </row>
    <row r="96" spans="2:12" s="1" customFormat="1" ht="29.25" customHeight="1">
      <c r="B96" s="28"/>
      <c r="C96" s="106" t="s">
        <v>172</v>
      </c>
      <c r="D96" s="98"/>
      <c r="E96" s="98"/>
      <c r="F96" s="98"/>
      <c r="G96" s="98"/>
      <c r="H96" s="98"/>
      <c r="I96" s="98"/>
      <c r="J96" s="107" t="s">
        <v>173</v>
      </c>
      <c r="K96" s="98"/>
      <c r="L96" s="28"/>
    </row>
    <row r="97" spans="2:47" s="1" customFormat="1" ht="10.25" customHeight="1">
      <c r="B97" s="28"/>
      <c r="L97" s="28"/>
    </row>
    <row r="98" spans="2:47" s="1" customFormat="1" ht="22.75" customHeight="1">
      <c r="B98" s="28"/>
      <c r="C98" s="108" t="s">
        <v>174</v>
      </c>
      <c r="J98" s="65">
        <f>J130</f>
        <v>0</v>
      </c>
      <c r="L98" s="28"/>
      <c r="AU98" s="13" t="s">
        <v>175</v>
      </c>
    </row>
    <row r="99" spans="2:47" s="8" customFormat="1" ht="25" customHeight="1">
      <c r="B99" s="109"/>
      <c r="D99" s="110" t="s">
        <v>176</v>
      </c>
      <c r="E99" s="111"/>
      <c r="F99" s="111"/>
      <c r="G99" s="111"/>
      <c r="H99" s="111"/>
      <c r="I99" s="111"/>
      <c r="J99" s="112">
        <f>J131</f>
        <v>0</v>
      </c>
      <c r="L99" s="109"/>
    </row>
    <row r="100" spans="2:47" s="9" customFormat="1" ht="20" customHeight="1">
      <c r="B100" s="113"/>
      <c r="D100" s="114" t="s">
        <v>177</v>
      </c>
      <c r="E100" s="115"/>
      <c r="F100" s="115"/>
      <c r="G100" s="115"/>
      <c r="H100" s="115"/>
      <c r="I100" s="115"/>
      <c r="J100" s="116">
        <f>J132</f>
        <v>0</v>
      </c>
      <c r="L100" s="113"/>
    </row>
    <row r="101" spans="2:47" s="9" customFormat="1" ht="20" customHeight="1">
      <c r="B101" s="113"/>
      <c r="D101" s="114" t="s">
        <v>261</v>
      </c>
      <c r="E101" s="115"/>
      <c r="F101" s="115"/>
      <c r="G101" s="115"/>
      <c r="H101" s="115"/>
      <c r="I101" s="115"/>
      <c r="J101" s="116">
        <f>J162</f>
        <v>0</v>
      </c>
      <c r="L101" s="113"/>
    </row>
    <row r="102" spans="2:47" s="9" customFormat="1" ht="20" customHeight="1">
      <c r="B102" s="113"/>
      <c r="D102" s="114" t="s">
        <v>262</v>
      </c>
      <c r="E102" s="115"/>
      <c r="F102" s="115"/>
      <c r="G102" s="115"/>
      <c r="H102" s="115"/>
      <c r="I102" s="115"/>
      <c r="J102" s="116">
        <f>J167</f>
        <v>0</v>
      </c>
      <c r="L102" s="113"/>
    </row>
    <row r="103" spans="2:47" s="9" customFormat="1" ht="20" customHeight="1">
      <c r="B103" s="113"/>
      <c r="D103" s="114" t="s">
        <v>611</v>
      </c>
      <c r="E103" s="115"/>
      <c r="F103" s="115"/>
      <c r="G103" s="115"/>
      <c r="H103" s="115"/>
      <c r="I103" s="115"/>
      <c r="J103" s="116">
        <f>J174</f>
        <v>0</v>
      </c>
      <c r="L103" s="113"/>
    </row>
    <row r="104" spans="2:47" s="9" customFormat="1" ht="20" customHeight="1">
      <c r="B104" s="113"/>
      <c r="D104" s="114" t="s">
        <v>264</v>
      </c>
      <c r="E104" s="115"/>
      <c r="F104" s="115"/>
      <c r="G104" s="115"/>
      <c r="H104" s="115"/>
      <c r="I104" s="115"/>
      <c r="J104" s="116">
        <f>J205</f>
        <v>0</v>
      </c>
      <c r="L104" s="113"/>
    </row>
    <row r="105" spans="2:47" s="9" customFormat="1" ht="20" customHeight="1">
      <c r="B105" s="113"/>
      <c r="D105" s="114" t="s">
        <v>265</v>
      </c>
      <c r="E105" s="115"/>
      <c r="F105" s="115"/>
      <c r="G105" s="115"/>
      <c r="H105" s="115"/>
      <c r="I105" s="115"/>
      <c r="J105" s="116">
        <f>J212</f>
        <v>0</v>
      </c>
      <c r="L105" s="113"/>
    </row>
    <row r="106" spans="2:47" s="8" customFormat="1" ht="25" customHeight="1">
      <c r="B106" s="109"/>
      <c r="D106" s="110" t="s">
        <v>959</v>
      </c>
      <c r="E106" s="111"/>
      <c r="F106" s="111"/>
      <c r="G106" s="111"/>
      <c r="H106" s="111"/>
      <c r="I106" s="111"/>
      <c r="J106" s="112">
        <f>J214</f>
        <v>0</v>
      </c>
      <c r="L106" s="109"/>
    </row>
    <row r="107" spans="2:47" s="9" customFormat="1" ht="20" customHeight="1">
      <c r="B107" s="113"/>
      <c r="D107" s="114" t="s">
        <v>1163</v>
      </c>
      <c r="E107" s="115"/>
      <c r="F107" s="115"/>
      <c r="G107" s="115"/>
      <c r="H107" s="115"/>
      <c r="I107" s="115"/>
      <c r="J107" s="116">
        <f>J215</f>
        <v>0</v>
      </c>
      <c r="L107" s="113"/>
    </row>
    <row r="108" spans="2:47" s="9" customFormat="1" ht="20" customHeight="1">
      <c r="B108" s="113"/>
      <c r="D108" s="114" t="s">
        <v>960</v>
      </c>
      <c r="E108" s="115"/>
      <c r="F108" s="115"/>
      <c r="G108" s="115"/>
      <c r="H108" s="115"/>
      <c r="I108" s="115"/>
      <c r="J108" s="116">
        <f>J217</f>
        <v>0</v>
      </c>
      <c r="L108" s="113"/>
    </row>
    <row r="109" spans="2:47" s="1" customFormat="1" ht="21.75" customHeight="1">
      <c r="B109" s="28"/>
      <c r="L109" s="28"/>
    </row>
    <row r="110" spans="2:47" s="1" customFormat="1" ht="7" customHeight="1">
      <c r="B110" s="43"/>
      <c r="C110" s="44"/>
      <c r="D110" s="44"/>
      <c r="E110" s="44"/>
      <c r="F110" s="44"/>
      <c r="G110" s="44"/>
      <c r="H110" s="44"/>
      <c r="I110" s="44"/>
      <c r="J110" s="44"/>
      <c r="K110" s="44"/>
      <c r="L110" s="28"/>
    </row>
    <row r="114" spans="2:12" s="1" customFormat="1" ht="7" customHeight="1">
      <c r="B114" s="45"/>
      <c r="C114" s="46"/>
      <c r="D114" s="46"/>
      <c r="E114" s="46"/>
      <c r="F114" s="46"/>
      <c r="G114" s="46"/>
      <c r="H114" s="46"/>
      <c r="I114" s="46"/>
      <c r="J114" s="46"/>
      <c r="K114" s="46"/>
      <c r="L114" s="28"/>
    </row>
    <row r="115" spans="2:12" s="1" customFormat="1" ht="25" customHeight="1">
      <c r="B115" s="28"/>
      <c r="C115" s="17" t="s">
        <v>179</v>
      </c>
      <c r="L115" s="28"/>
    </row>
    <row r="116" spans="2:12" s="1" customFormat="1" ht="7" customHeight="1">
      <c r="B116" s="28"/>
      <c r="L116" s="28"/>
    </row>
    <row r="117" spans="2:12" s="1" customFormat="1" ht="12" customHeight="1">
      <c r="B117" s="28"/>
      <c r="C117" s="23" t="s">
        <v>15</v>
      </c>
      <c r="L117" s="28"/>
    </row>
    <row r="118" spans="2:12" s="1" customFormat="1" ht="16.5" customHeight="1">
      <c r="B118" s="28"/>
      <c r="E118" s="231" t="str">
        <f>E7</f>
        <v>Rokycany - Infraštruktúra, 100 Zásobovanie vodou</v>
      </c>
      <c r="F118" s="232"/>
      <c r="G118" s="232"/>
      <c r="H118" s="232"/>
      <c r="L118" s="28"/>
    </row>
    <row r="119" spans="2:12" ht="12" customHeight="1">
      <c r="B119" s="16"/>
      <c r="C119" s="23" t="s">
        <v>167</v>
      </c>
      <c r="L119" s="16"/>
    </row>
    <row r="120" spans="2:12" s="1" customFormat="1" ht="16.5" customHeight="1">
      <c r="B120" s="28"/>
      <c r="E120" s="231" t="s">
        <v>1977</v>
      </c>
      <c r="F120" s="230"/>
      <c r="G120" s="230"/>
      <c r="H120" s="230"/>
      <c r="L120" s="28"/>
    </row>
    <row r="121" spans="2:12" s="1" customFormat="1" ht="12" customHeight="1">
      <c r="B121" s="28"/>
      <c r="C121" s="23" t="s">
        <v>169</v>
      </c>
      <c r="L121" s="28"/>
    </row>
    <row r="122" spans="2:12" s="1" customFormat="1" ht="16.5" customHeight="1">
      <c r="B122" s="28"/>
      <c r="E122" s="187" t="str">
        <f>E11</f>
        <v>504 - Potrubie A-2</v>
      </c>
      <c r="F122" s="230"/>
      <c r="G122" s="230"/>
      <c r="H122" s="230"/>
      <c r="L122" s="28"/>
    </row>
    <row r="123" spans="2:12" s="1" customFormat="1" ht="7" customHeight="1">
      <c r="B123" s="28"/>
      <c r="L123" s="28"/>
    </row>
    <row r="124" spans="2:12" s="1" customFormat="1" ht="12" customHeight="1">
      <c r="B124" s="28"/>
      <c r="C124" s="23" t="s">
        <v>19</v>
      </c>
      <c r="F124" s="21" t="str">
        <f>F14</f>
        <v>Rokycany</v>
      </c>
      <c r="I124" s="23" t="s">
        <v>21</v>
      </c>
      <c r="J124" s="51" t="str">
        <f>IF(J14="","",J14)</f>
        <v>Vyplň údaj</v>
      </c>
      <c r="L124" s="28"/>
    </row>
    <row r="125" spans="2:12" s="1" customFormat="1" ht="7" customHeight="1">
      <c r="B125" s="28"/>
      <c r="L125" s="28"/>
    </row>
    <row r="126" spans="2:12" s="1" customFormat="1" ht="15.25" customHeight="1">
      <c r="B126" s="28"/>
      <c r="C126" s="23" t="s">
        <v>22</v>
      </c>
      <c r="F126" s="21" t="str">
        <f>E17</f>
        <v xml:space="preserve"> </v>
      </c>
      <c r="I126" s="23" t="s">
        <v>28</v>
      </c>
      <c r="J126" s="26" t="str">
        <f>E23</f>
        <v xml:space="preserve"> </v>
      </c>
      <c r="L126" s="28"/>
    </row>
    <row r="127" spans="2:12" s="1" customFormat="1" ht="15.25" customHeight="1">
      <c r="B127" s="28"/>
      <c r="C127" s="23" t="s">
        <v>26</v>
      </c>
      <c r="F127" s="21" t="str">
        <f>IF(E20="","",E20)</f>
        <v>Vyplň údaj</v>
      </c>
      <c r="I127" s="23" t="s">
        <v>30</v>
      </c>
      <c r="J127" s="26" t="str">
        <f>E26</f>
        <v xml:space="preserve"> </v>
      </c>
      <c r="L127" s="28"/>
    </row>
    <row r="128" spans="2:12" s="1" customFormat="1" ht="10.25" customHeight="1">
      <c r="B128" s="28"/>
      <c r="L128" s="28"/>
    </row>
    <row r="129" spans="2:65" s="10" customFormat="1" ht="29.25" customHeight="1">
      <c r="B129" s="117"/>
      <c r="C129" s="118" t="s">
        <v>180</v>
      </c>
      <c r="D129" s="119" t="s">
        <v>57</v>
      </c>
      <c r="E129" s="119" t="s">
        <v>53</v>
      </c>
      <c r="F129" s="119" t="s">
        <v>54</v>
      </c>
      <c r="G129" s="119" t="s">
        <v>181</v>
      </c>
      <c r="H129" s="119" t="s">
        <v>182</v>
      </c>
      <c r="I129" s="119" t="s">
        <v>183</v>
      </c>
      <c r="J129" s="120" t="s">
        <v>173</v>
      </c>
      <c r="K129" s="121" t="s">
        <v>184</v>
      </c>
      <c r="L129" s="117"/>
      <c r="M129" s="58" t="s">
        <v>1</v>
      </c>
      <c r="N129" s="59" t="s">
        <v>36</v>
      </c>
      <c r="O129" s="59" t="s">
        <v>185</v>
      </c>
      <c r="P129" s="59" t="s">
        <v>186</v>
      </c>
      <c r="Q129" s="59" t="s">
        <v>187</v>
      </c>
      <c r="R129" s="59" t="s">
        <v>188</v>
      </c>
      <c r="S129" s="59" t="s">
        <v>189</v>
      </c>
      <c r="T129" s="60" t="s">
        <v>190</v>
      </c>
    </row>
    <row r="130" spans="2:65" s="1" customFormat="1" ht="22.75" customHeight="1">
      <c r="B130" s="28"/>
      <c r="C130" s="63" t="s">
        <v>174</v>
      </c>
      <c r="J130" s="122">
        <f>BK130</f>
        <v>0</v>
      </c>
      <c r="L130" s="28"/>
      <c r="M130" s="61"/>
      <c r="N130" s="52"/>
      <c r="O130" s="52"/>
      <c r="P130" s="123">
        <f>P131+P214</f>
        <v>0</v>
      </c>
      <c r="Q130" s="52"/>
      <c r="R130" s="123">
        <f>R131+R214</f>
        <v>873.53789341000004</v>
      </c>
      <c r="S130" s="52"/>
      <c r="T130" s="124">
        <f>T131+T214</f>
        <v>305.8</v>
      </c>
      <c r="AT130" s="13" t="s">
        <v>71</v>
      </c>
      <c r="AU130" s="13" t="s">
        <v>175</v>
      </c>
      <c r="BK130" s="125">
        <f>BK131+BK214</f>
        <v>0</v>
      </c>
    </row>
    <row r="131" spans="2:65" s="11" customFormat="1" ht="26" customHeight="1">
      <c r="B131" s="126"/>
      <c r="D131" s="127" t="s">
        <v>71</v>
      </c>
      <c r="E131" s="128" t="s">
        <v>191</v>
      </c>
      <c r="F131" s="128" t="s">
        <v>192</v>
      </c>
      <c r="I131" s="129"/>
      <c r="J131" s="130">
        <f>BK131</f>
        <v>0</v>
      </c>
      <c r="L131" s="126"/>
      <c r="M131" s="131"/>
      <c r="P131" s="132">
        <f>P132+P162+P167+P174+P205+P212</f>
        <v>0</v>
      </c>
      <c r="R131" s="132">
        <f>R132+R162+R167+R174+R205+R212</f>
        <v>873.48101341000006</v>
      </c>
      <c r="T131" s="133">
        <f>T132+T162+T167+T174+T205+T212</f>
        <v>305.8</v>
      </c>
      <c r="AR131" s="127" t="s">
        <v>76</v>
      </c>
      <c r="AT131" s="134" t="s">
        <v>71</v>
      </c>
      <c r="AU131" s="134" t="s">
        <v>72</v>
      </c>
      <c r="AY131" s="127" t="s">
        <v>193</v>
      </c>
      <c r="BK131" s="135">
        <f>BK132+BK162+BK167+BK174+BK205+BK212</f>
        <v>0</v>
      </c>
    </row>
    <row r="132" spans="2:65" s="11" customFormat="1" ht="22.75" customHeight="1">
      <c r="B132" s="126"/>
      <c r="D132" s="127" t="s">
        <v>71</v>
      </c>
      <c r="E132" s="136" t="s">
        <v>76</v>
      </c>
      <c r="F132" s="136" t="s">
        <v>194</v>
      </c>
      <c r="I132" s="129"/>
      <c r="J132" s="137">
        <f>BK132</f>
        <v>0</v>
      </c>
      <c r="L132" s="126"/>
      <c r="M132" s="131"/>
      <c r="P132" s="132">
        <f>SUM(P133:P161)</f>
        <v>0</v>
      </c>
      <c r="R132" s="132">
        <f>SUM(R133:R161)</f>
        <v>327.15926782000003</v>
      </c>
      <c r="T132" s="133">
        <f>SUM(T133:T161)</f>
        <v>305.8</v>
      </c>
      <c r="AR132" s="127" t="s">
        <v>76</v>
      </c>
      <c r="AT132" s="134" t="s">
        <v>71</v>
      </c>
      <c r="AU132" s="134" t="s">
        <v>76</v>
      </c>
      <c r="AY132" s="127" t="s">
        <v>193</v>
      </c>
      <c r="BK132" s="135">
        <f>SUM(BK133:BK161)</f>
        <v>0</v>
      </c>
    </row>
    <row r="133" spans="2:65" s="1" customFormat="1" ht="37.75" customHeight="1">
      <c r="B133" s="138"/>
      <c r="C133" s="139" t="s">
        <v>76</v>
      </c>
      <c r="D133" s="139" t="s">
        <v>195</v>
      </c>
      <c r="E133" s="140" t="s">
        <v>2277</v>
      </c>
      <c r="F133" s="141" t="s">
        <v>2278</v>
      </c>
      <c r="G133" s="142" t="s">
        <v>234</v>
      </c>
      <c r="H133" s="143">
        <v>440</v>
      </c>
      <c r="I133" s="144"/>
      <c r="J133" s="145">
        <f t="shared" ref="J133:J161" si="0">ROUND(I133*H133,2)</f>
        <v>0</v>
      </c>
      <c r="K133" s="146"/>
      <c r="L133" s="28"/>
      <c r="M133" s="147" t="s">
        <v>1</v>
      </c>
      <c r="N133" s="148" t="s">
        <v>38</v>
      </c>
      <c r="P133" s="149">
        <f t="shared" ref="P133:P161" si="1">O133*H133</f>
        <v>0</v>
      </c>
      <c r="Q133" s="149">
        <v>0</v>
      </c>
      <c r="R133" s="149">
        <f t="shared" ref="R133:R161" si="2">Q133*H133</f>
        <v>0</v>
      </c>
      <c r="S133" s="149">
        <v>0.24</v>
      </c>
      <c r="T133" s="150">
        <f t="shared" ref="T133:T161" si="3">S133*H133</f>
        <v>105.6</v>
      </c>
      <c r="AR133" s="151" t="s">
        <v>109</v>
      </c>
      <c r="AT133" s="151" t="s">
        <v>195</v>
      </c>
      <c r="AU133" s="151" t="s">
        <v>84</v>
      </c>
      <c r="AY133" s="13" t="s">
        <v>193</v>
      </c>
      <c r="BE133" s="152">
        <f t="shared" ref="BE133:BE161" si="4">IF(N133="základná",J133,0)</f>
        <v>0</v>
      </c>
      <c r="BF133" s="152">
        <f t="shared" ref="BF133:BF161" si="5">IF(N133="znížená",J133,0)</f>
        <v>0</v>
      </c>
      <c r="BG133" s="152">
        <f t="shared" ref="BG133:BG161" si="6">IF(N133="zákl. prenesená",J133,0)</f>
        <v>0</v>
      </c>
      <c r="BH133" s="152">
        <f t="shared" ref="BH133:BH161" si="7">IF(N133="zníž. prenesená",J133,0)</f>
        <v>0</v>
      </c>
      <c r="BI133" s="152">
        <f t="shared" ref="BI133:BI161" si="8">IF(N133="nulová",J133,0)</f>
        <v>0</v>
      </c>
      <c r="BJ133" s="13" t="s">
        <v>84</v>
      </c>
      <c r="BK133" s="152">
        <f t="shared" ref="BK133:BK161" si="9">ROUND(I133*H133,2)</f>
        <v>0</v>
      </c>
      <c r="BL133" s="13" t="s">
        <v>109</v>
      </c>
      <c r="BM133" s="151" t="s">
        <v>2379</v>
      </c>
    </row>
    <row r="134" spans="2:65" s="1" customFormat="1" ht="44.25" customHeight="1">
      <c r="B134" s="138"/>
      <c r="C134" s="139" t="s">
        <v>84</v>
      </c>
      <c r="D134" s="139" t="s">
        <v>195</v>
      </c>
      <c r="E134" s="140" t="s">
        <v>2280</v>
      </c>
      <c r="F134" s="141" t="s">
        <v>2281</v>
      </c>
      <c r="G134" s="142" t="s">
        <v>234</v>
      </c>
      <c r="H134" s="143">
        <v>440</v>
      </c>
      <c r="I134" s="144"/>
      <c r="J134" s="145">
        <f t="shared" si="0"/>
        <v>0</v>
      </c>
      <c r="K134" s="146"/>
      <c r="L134" s="28"/>
      <c r="M134" s="147" t="s">
        <v>1</v>
      </c>
      <c r="N134" s="148" t="s">
        <v>38</v>
      </c>
      <c r="P134" s="149">
        <f t="shared" si="1"/>
        <v>0</v>
      </c>
      <c r="Q134" s="149">
        <v>0</v>
      </c>
      <c r="R134" s="149">
        <f t="shared" si="2"/>
        <v>0</v>
      </c>
      <c r="S134" s="149">
        <v>0.23499999999999999</v>
      </c>
      <c r="T134" s="150">
        <f t="shared" si="3"/>
        <v>103.39999999999999</v>
      </c>
      <c r="AR134" s="151" t="s">
        <v>109</v>
      </c>
      <c r="AT134" s="151" t="s">
        <v>195</v>
      </c>
      <c r="AU134" s="151" t="s">
        <v>84</v>
      </c>
      <c r="AY134" s="13" t="s">
        <v>193</v>
      </c>
      <c r="BE134" s="152">
        <f t="shared" si="4"/>
        <v>0</v>
      </c>
      <c r="BF134" s="152">
        <f t="shared" si="5"/>
        <v>0</v>
      </c>
      <c r="BG134" s="152">
        <f t="shared" si="6"/>
        <v>0</v>
      </c>
      <c r="BH134" s="152">
        <f t="shared" si="7"/>
        <v>0</v>
      </c>
      <c r="BI134" s="152">
        <f t="shared" si="8"/>
        <v>0</v>
      </c>
      <c r="BJ134" s="13" t="s">
        <v>84</v>
      </c>
      <c r="BK134" s="152">
        <f t="shared" si="9"/>
        <v>0</v>
      </c>
      <c r="BL134" s="13" t="s">
        <v>109</v>
      </c>
      <c r="BM134" s="151" t="s">
        <v>2380</v>
      </c>
    </row>
    <row r="135" spans="2:65" s="1" customFormat="1" ht="37.75" customHeight="1">
      <c r="B135" s="138"/>
      <c r="C135" s="139" t="s">
        <v>106</v>
      </c>
      <c r="D135" s="139" t="s">
        <v>195</v>
      </c>
      <c r="E135" s="140" t="s">
        <v>2381</v>
      </c>
      <c r="F135" s="141" t="s">
        <v>2382</v>
      </c>
      <c r="G135" s="142" t="s">
        <v>234</v>
      </c>
      <c r="H135" s="143">
        <v>440</v>
      </c>
      <c r="I135" s="144"/>
      <c r="J135" s="145">
        <f t="shared" si="0"/>
        <v>0</v>
      </c>
      <c r="K135" s="146"/>
      <c r="L135" s="28"/>
      <c r="M135" s="147" t="s">
        <v>1</v>
      </c>
      <c r="N135" s="148" t="s">
        <v>38</v>
      </c>
      <c r="P135" s="149">
        <f t="shared" si="1"/>
        <v>0</v>
      </c>
      <c r="Q135" s="149">
        <v>0</v>
      </c>
      <c r="R135" s="149">
        <f t="shared" si="2"/>
        <v>0</v>
      </c>
      <c r="S135" s="149">
        <v>0.22</v>
      </c>
      <c r="T135" s="150">
        <f t="shared" si="3"/>
        <v>96.8</v>
      </c>
      <c r="AR135" s="151" t="s">
        <v>109</v>
      </c>
      <c r="AT135" s="151" t="s">
        <v>195</v>
      </c>
      <c r="AU135" s="151" t="s">
        <v>84</v>
      </c>
      <c r="AY135" s="13" t="s">
        <v>193</v>
      </c>
      <c r="BE135" s="152">
        <f t="shared" si="4"/>
        <v>0</v>
      </c>
      <c r="BF135" s="152">
        <f t="shared" si="5"/>
        <v>0</v>
      </c>
      <c r="BG135" s="152">
        <f t="shared" si="6"/>
        <v>0</v>
      </c>
      <c r="BH135" s="152">
        <f t="shared" si="7"/>
        <v>0</v>
      </c>
      <c r="BI135" s="152">
        <f t="shared" si="8"/>
        <v>0</v>
      </c>
      <c r="BJ135" s="13" t="s">
        <v>84</v>
      </c>
      <c r="BK135" s="152">
        <f t="shared" si="9"/>
        <v>0</v>
      </c>
      <c r="BL135" s="13" t="s">
        <v>109</v>
      </c>
      <c r="BM135" s="151" t="s">
        <v>2383</v>
      </c>
    </row>
    <row r="136" spans="2:65" s="1" customFormat="1" ht="24.25" customHeight="1">
      <c r="B136" s="138"/>
      <c r="C136" s="139" t="s">
        <v>109</v>
      </c>
      <c r="D136" s="139" t="s">
        <v>195</v>
      </c>
      <c r="E136" s="140" t="s">
        <v>1520</v>
      </c>
      <c r="F136" s="141" t="s">
        <v>1521</v>
      </c>
      <c r="G136" s="142" t="s">
        <v>257</v>
      </c>
      <c r="H136" s="143">
        <v>15</v>
      </c>
      <c r="I136" s="144"/>
      <c r="J136" s="145">
        <f t="shared" si="0"/>
        <v>0</v>
      </c>
      <c r="K136" s="146"/>
      <c r="L136" s="28"/>
      <c r="M136" s="147" t="s">
        <v>1</v>
      </c>
      <c r="N136" s="148" t="s">
        <v>38</v>
      </c>
      <c r="P136" s="149">
        <f t="shared" si="1"/>
        <v>0</v>
      </c>
      <c r="Q136" s="149">
        <v>7.2892399999999998E-3</v>
      </c>
      <c r="R136" s="149">
        <f t="shared" si="2"/>
        <v>0.10933859999999999</v>
      </c>
      <c r="S136" s="149">
        <v>0</v>
      </c>
      <c r="T136" s="150">
        <f t="shared" si="3"/>
        <v>0</v>
      </c>
      <c r="AR136" s="151" t="s">
        <v>109</v>
      </c>
      <c r="AT136" s="151" t="s">
        <v>195</v>
      </c>
      <c r="AU136" s="151" t="s">
        <v>84</v>
      </c>
      <c r="AY136" s="13" t="s">
        <v>193</v>
      </c>
      <c r="BE136" s="152">
        <f t="shared" si="4"/>
        <v>0</v>
      </c>
      <c r="BF136" s="152">
        <f t="shared" si="5"/>
        <v>0</v>
      </c>
      <c r="BG136" s="152">
        <f t="shared" si="6"/>
        <v>0</v>
      </c>
      <c r="BH136" s="152">
        <f t="shared" si="7"/>
        <v>0</v>
      </c>
      <c r="BI136" s="152">
        <f t="shared" si="8"/>
        <v>0</v>
      </c>
      <c r="BJ136" s="13" t="s">
        <v>84</v>
      </c>
      <c r="BK136" s="152">
        <f t="shared" si="9"/>
        <v>0</v>
      </c>
      <c r="BL136" s="13" t="s">
        <v>109</v>
      </c>
      <c r="BM136" s="151" t="s">
        <v>2384</v>
      </c>
    </row>
    <row r="137" spans="2:65" s="1" customFormat="1" ht="33" customHeight="1">
      <c r="B137" s="138"/>
      <c r="C137" s="139" t="s">
        <v>112</v>
      </c>
      <c r="D137" s="139" t="s">
        <v>195</v>
      </c>
      <c r="E137" s="140" t="s">
        <v>1523</v>
      </c>
      <c r="F137" s="141" t="s">
        <v>1524</v>
      </c>
      <c r="G137" s="142" t="s">
        <v>1419</v>
      </c>
      <c r="H137" s="143">
        <v>45</v>
      </c>
      <c r="I137" s="144"/>
      <c r="J137" s="145">
        <f t="shared" si="0"/>
        <v>0</v>
      </c>
      <c r="K137" s="146"/>
      <c r="L137" s="28"/>
      <c r="M137" s="147" t="s">
        <v>1</v>
      </c>
      <c r="N137" s="148" t="s">
        <v>38</v>
      </c>
      <c r="P137" s="149">
        <f t="shared" si="1"/>
        <v>0</v>
      </c>
      <c r="Q137" s="149">
        <v>0</v>
      </c>
      <c r="R137" s="149">
        <f t="shared" si="2"/>
        <v>0</v>
      </c>
      <c r="S137" s="149">
        <v>0</v>
      </c>
      <c r="T137" s="150">
        <f t="shared" si="3"/>
        <v>0</v>
      </c>
      <c r="AR137" s="151" t="s">
        <v>109</v>
      </c>
      <c r="AT137" s="151" t="s">
        <v>195</v>
      </c>
      <c r="AU137" s="151" t="s">
        <v>84</v>
      </c>
      <c r="AY137" s="13" t="s">
        <v>193</v>
      </c>
      <c r="BE137" s="152">
        <f t="shared" si="4"/>
        <v>0</v>
      </c>
      <c r="BF137" s="152">
        <f t="shared" si="5"/>
        <v>0</v>
      </c>
      <c r="BG137" s="152">
        <f t="shared" si="6"/>
        <v>0</v>
      </c>
      <c r="BH137" s="152">
        <f t="shared" si="7"/>
        <v>0</v>
      </c>
      <c r="BI137" s="152">
        <f t="shared" si="8"/>
        <v>0</v>
      </c>
      <c r="BJ137" s="13" t="s">
        <v>84</v>
      </c>
      <c r="BK137" s="152">
        <f t="shared" si="9"/>
        <v>0</v>
      </c>
      <c r="BL137" s="13" t="s">
        <v>109</v>
      </c>
      <c r="BM137" s="151" t="s">
        <v>2385</v>
      </c>
    </row>
    <row r="138" spans="2:65" s="1" customFormat="1" ht="21.75" customHeight="1">
      <c r="B138" s="138"/>
      <c r="C138" s="139" t="s">
        <v>115</v>
      </c>
      <c r="D138" s="139" t="s">
        <v>195</v>
      </c>
      <c r="E138" s="140" t="s">
        <v>1526</v>
      </c>
      <c r="F138" s="141" t="s">
        <v>1527</v>
      </c>
      <c r="G138" s="142" t="s">
        <v>257</v>
      </c>
      <c r="H138" s="143">
        <v>18</v>
      </c>
      <c r="I138" s="144"/>
      <c r="J138" s="145">
        <f t="shared" si="0"/>
        <v>0</v>
      </c>
      <c r="K138" s="146"/>
      <c r="L138" s="28"/>
      <c r="M138" s="147" t="s">
        <v>1</v>
      </c>
      <c r="N138" s="148" t="s">
        <v>38</v>
      </c>
      <c r="P138" s="149">
        <f t="shared" si="1"/>
        <v>0</v>
      </c>
      <c r="Q138" s="149">
        <v>1.0120000000000001E-2</v>
      </c>
      <c r="R138" s="149">
        <f t="shared" si="2"/>
        <v>0.18216000000000002</v>
      </c>
      <c r="S138" s="149">
        <v>0</v>
      </c>
      <c r="T138" s="150">
        <f t="shared" si="3"/>
        <v>0</v>
      </c>
      <c r="AR138" s="151" t="s">
        <v>109</v>
      </c>
      <c r="AT138" s="151" t="s">
        <v>195</v>
      </c>
      <c r="AU138" s="151" t="s">
        <v>84</v>
      </c>
      <c r="AY138" s="13" t="s">
        <v>193</v>
      </c>
      <c r="BE138" s="152">
        <f t="shared" si="4"/>
        <v>0</v>
      </c>
      <c r="BF138" s="152">
        <f t="shared" si="5"/>
        <v>0</v>
      </c>
      <c r="BG138" s="152">
        <f t="shared" si="6"/>
        <v>0</v>
      </c>
      <c r="BH138" s="152">
        <f t="shared" si="7"/>
        <v>0</v>
      </c>
      <c r="BI138" s="152">
        <f t="shared" si="8"/>
        <v>0</v>
      </c>
      <c r="BJ138" s="13" t="s">
        <v>84</v>
      </c>
      <c r="BK138" s="152">
        <f t="shared" si="9"/>
        <v>0</v>
      </c>
      <c r="BL138" s="13" t="s">
        <v>109</v>
      </c>
      <c r="BM138" s="151" t="s">
        <v>2386</v>
      </c>
    </row>
    <row r="139" spans="2:65" s="1" customFormat="1" ht="21.75" customHeight="1">
      <c r="B139" s="138"/>
      <c r="C139" s="139" t="s">
        <v>160</v>
      </c>
      <c r="D139" s="139" t="s">
        <v>195</v>
      </c>
      <c r="E139" s="140" t="s">
        <v>2071</v>
      </c>
      <c r="F139" s="141" t="s">
        <v>2072</v>
      </c>
      <c r="G139" s="142" t="s">
        <v>257</v>
      </c>
      <c r="H139" s="143">
        <v>3</v>
      </c>
      <c r="I139" s="144"/>
      <c r="J139" s="145">
        <f t="shared" si="0"/>
        <v>0</v>
      </c>
      <c r="K139" s="146"/>
      <c r="L139" s="28"/>
      <c r="M139" s="147" t="s">
        <v>1</v>
      </c>
      <c r="N139" s="148" t="s">
        <v>38</v>
      </c>
      <c r="P139" s="149">
        <f t="shared" si="1"/>
        <v>0</v>
      </c>
      <c r="Q139" s="149">
        <v>1.2E-2</v>
      </c>
      <c r="R139" s="149">
        <f t="shared" si="2"/>
        <v>3.6000000000000004E-2</v>
      </c>
      <c r="S139" s="149">
        <v>0</v>
      </c>
      <c r="T139" s="150">
        <f t="shared" si="3"/>
        <v>0</v>
      </c>
      <c r="AR139" s="151" t="s">
        <v>109</v>
      </c>
      <c r="AT139" s="151" t="s">
        <v>195</v>
      </c>
      <c r="AU139" s="151" t="s">
        <v>84</v>
      </c>
      <c r="AY139" s="13" t="s">
        <v>193</v>
      </c>
      <c r="BE139" s="152">
        <f t="shared" si="4"/>
        <v>0</v>
      </c>
      <c r="BF139" s="152">
        <f t="shared" si="5"/>
        <v>0</v>
      </c>
      <c r="BG139" s="152">
        <f t="shared" si="6"/>
        <v>0</v>
      </c>
      <c r="BH139" s="152">
        <f t="shared" si="7"/>
        <v>0</v>
      </c>
      <c r="BI139" s="152">
        <f t="shared" si="8"/>
        <v>0</v>
      </c>
      <c r="BJ139" s="13" t="s">
        <v>84</v>
      </c>
      <c r="BK139" s="152">
        <f t="shared" si="9"/>
        <v>0</v>
      </c>
      <c r="BL139" s="13" t="s">
        <v>109</v>
      </c>
      <c r="BM139" s="151" t="s">
        <v>2387</v>
      </c>
    </row>
    <row r="140" spans="2:65" s="1" customFormat="1" ht="21.75" customHeight="1">
      <c r="B140" s="138"/>
      <c r="C140" s="139" t="s">
        <v>163</v>
      </c>
      <c r="D140" s="139" t="s">
        <v>195</v>
      </c>
      <c r="E140" s="140" t="s">
        <v>2074</v>
      </c>
      <c r="F140" s="141" t="s">
        <v>2075</v>
      </c>
      <c r="G140" s="142" t="s">
        <v>257</v>
      </c>
      <c r="H140" s="143">
        <v>6</v>
      </c>
      <c r="I140" s="144"/>
      <c r="J140" s="145">
        <f t="shared" si="0"/>
        <v>0</v>
      </c>
      <c r="K140" s="146"/>
      <c r="L140" s="28"/>
      <c r="M140" s="147" t="s">
        <v>1</v>
      </c>
      <c r="N140" s="148" t="s">
        <v>38</v>
      </c>
      <c r="P140" s="149">
        <f t="shared" si="1"/>
        <v>0</v>
      </c>
      <c r="Q140" s="149">
        <v>5.9159999999999997E-2</v>
      </c>
      <c r="R140" s="149">
        <f t="shared" si="2"/>
        <v>0.35496</v>
      </c>
      <c r="S140" s="149">
        <v>0</v>
      </c>
      <c r="T140" s="150">
        <f t="shared" si="3"/>
        <v>0</v>
      </c>
      <c r="AR140" s="151" t="s">
        <v>109</v>
      </c>
      <c r="AT140" s="151" t="s">
        <v>195</v>
      </c>
      <c r="AU140" s="151" t="s">
        <v>84</v>
      </c>
      <c r="AY140" s="13" t="s">
        <v>193</v>
      </c>
      <c r="BE140" s="152">
        <f t="shared" si="4"/>
        <v>0</v>
      </c>
      <c r="BF140" s="152">
        <f t="shared" si="5"/>
        <v>0</v>
      </c>
      <c r="BG140" s="152">
        <f t="shared" si="6"/>
        <v>0</v>
      </c>
      <c r="BH140" s="152">
        <f t="shared" si="7"/>
        <v>0</v>
      </c>
      <c r="BI140" s="152">
        <f t="shared" si="8"/>
        <v>0</v>
      </c>
      <c r="BJ140" s="13" t="s">
        <v>84</v>
      </c>
      <c r="BK140" s="152">
        <f t="shared" si="9"/>
        <v>0</v>
      </c>
      <c r="BL140" s="13" t="s">
        <v>109</v>
      </c>
      <c r="BM140" s="151" t="s">
        <v>2388</v>
      </c>
    </row>
    <row r="141" spans="2:65" s="1" customFormat="1" ht="24.25" customHeight="1">
      <c r="B141" s="138"/>
      <c r="C141" s="139" t="s">
        <v>221</v>
      </c>
      <c r="D141" s="139" t="s">
        <v>195</v>
      </c>
      <c r="E141" s="140" t="s">
        <v>1529</v>
      </c>
      <c r="F141" s="141" t="s">
        <v>1530</v>
      </c>
      <c r="G141" s="142" t="s">
        <v>257</v>
      </c>
      <c r="H141" s="143">
        <v>20</v>
      </c>
      <c r="I141" s="144"/>
      <c r="J141" s="145">
        <f t="shared" si="0"/>
        <v>0</v>
      </c>
      <c r="K141" s="146"/>
      <c r="L141" s="28"/>
      <c r="M141" s="147" t="s">
        <v>1</v>
      </c>
      <c r="N141" s="148" t="s">
        <v>38</v>
      </c>
      <c r="P141" s="149">
        <f t="shared" si="1"/>
        <v>0</v>
      </c>
      <c r="Q141" s="149">
        <v>3.5950000000000001E-3</v>
      </c>
      <c r="R141" s="149">
        <f t="shared" si="2"/>
        <v>7.1900000000000006E-2</v>
      </c>
      <c r="S141" s="149">
        <v>0</v>
      </c>
      <c r="T141" s="150">
        <f t="shared" si="3"/>
        <v>0</v>
      </c>
      <c r="AR141" s="151" t="s">
        <v>109</v>
      </c>
      <c r="AT141" s="151" t="s">
        <v>195</v>
      </c>
      <c r="AU141" s="151" t="s">
        <v>84</v>
      </c>
      <c r="AY141" s="13" t="s">
        <v>193</v>
      </c>
      <c r="BE141" s="152">
        <f t="shared" si="4"/>
        <v>0</v>
      </c>
      <c r="BF141" s="152">
        <f t="shared" si="5"/>
        <v>0</v>
      </c>
      <c r="BG141" s="152">
        <f t="shared" si="6"/>
        <v>0</v>
      </c>
      <c r="BH141" s="152">
        <f t="shared" si="7"/>
        <v>0</v>
      </c>
      <c r="BI141" s="152">
        <f t="shared" si="8"/>
        <v>0</v>
      </c>
      <c r="BJ141" s="13" t="s">
        <v>84</v>
      </c>
      <c r="BK141" s="152">
        <f t="shared" si="9"/>
        <v>0</v>
      </c>
      <c r="BL141" s="13" t="s">
        <v>109</v>
      </c>
      <c r="BM141" s="151" t="s">
        <v>2389</v>
      </c>
    </row>
    <row r="142" spans="2:65" s="1" customFormat="1" ht="24.25" customHeight="1">
      <c r="B142" s="138"/>
      <c r="C142" s="139" t="s">
        <v>225</v>
      </c>
      <c r="D142" s="139" t="s">
        <v>195</v>
      </c>
      <c r="E142" s="140" t="s">
        <v>1532</v>
      </c>
      <c r="F142" s="141" t="s">
        <v>1533</v>
      </c>
      <c r="G142" s="142" t="s">
        <v>198</v>
      </c>
      <c r="H142" s="143">
        <v>13.23</v>
      </c>
      <c r="I142" s="144"/>
      <c r="J142" s="145">
        <f t="shared" si="0"/>
        <v>0</v>
      </c>
      <c r="K142" s="146"/>
      <c r="L142" s="28"/>
      <c r="M142" s="147" t="s">
        <v>1</v>
      </c>
      <c r="N142" s="148" t="s">
        <v>38</v>
      </c>
      <c r="P142" s="149">
        <f t="shared" si="1"/>
        <v>0</v>
      </c>
      <c r="Q142" s="149">
        <v>0</v>
      </c>
      <c r="R142" s="149">
        <f t="shared" si="2"/>
        <v>0</v>
      </c>
      <c r="S142" s="149">
        <v>0</v>
      </c>
      <c r="T142" s="150">
        <f t="shared" si="3"/>
        <v>0</v>
      </c>
      <c r="AR142" s="151" t="s">
        <v>109</v>
      </c>
      <c r="AT142" s="151" t="s">
        <v>195</v>
      </c>
      <c r="AU142" s="151" t="s">
        <v>84</v>
      </c>
      <c r="AY142" s="13" t="s">
        <v>193</v>
      </c>
      <c r="BE142" s="152">
        <f t="shared" si="4"/>
        <v>0</v>
      </c>
      <c r="BF142" s="152">
        <f t="shared" si="5"/>
        <v>0</v>
      </c>
      <c r="BG142" s="152">
        <f t="shared" si="6"/>
        <v>0</v>
      </c>
      <c r="BH142" s="152">
        <f t="shared" si="7"/>
        <v>0</v>
      </c>
      <c r="BI142" s="152">
        <f t="shared" si="8"/>
        <v>0</v>
      </c>
      <c r="BJ142" s="13" t="s">
        <v>84</v>
      </c>
      <c r="BK142" s="152">
        <f t="shared" si="9"/>
        <v>0</v>
      </c>
      <c r="BL142" s="13" t="s">
        <v>109</v>
      </c>
      <c r="BM142" s="151" t="s">
        <v>2390</v>
      </c>
    </row>
    <row r="143" spans="2:65" s="1" customFormat="1" ht="24.25" customHeight="1">
      <c r="B143" s="138"/>
      <c r="C143" s="139" t="s">
        <v>81</v>
      </c>
      <c r="D143" s="139" t="s">
        <v>195</v>
      </c>
      <c r="E143" s="140" t="s">
        <v>2079</v>
      </c>
      <c r="F143" s="141" t="s">
        <v>2391</v>
      </c>
      <c r="G143" s="142" t="s">
        <v>198</v>
      </c>
      <c r="H143" s="143">
        <v>3.6</v>
      </c>
      <c r="I143" s="144"/>
      <c r="J143" s="145">
        <f t="shared" si="0"/>
        <v>0</v>
      </c>
      <c r="K143" s="146"/>
      <c r="L143" s="28"/>
      <c r="M143" s="147" t="s">
        <v>1</v>
      </c>
      <c r="N143" s="148" t="s">
        <v>38</v>
      </c>
      <c r="P143" s="149">
        <f t="shared" si="1"/>
        <v>0</v>
      </c>
      <c r="Q143" s="149">
        <v>0</v>
      </c>
      <c r="R143" s="149">
        <f t="shared" si="2"/>
        <v>0</v>
      </c>
      <c r="S143" s="149">
        <v>0</v>
      </c>
      <c r="T143" s="150">
        <f t="shared" si="3"/>
        <v>0</v>
      </c>
      <c r="AR143" s="151" t="s">
        <v>109</v>
      </c>
      <c r="AT143" s="151" t="s">
        <v>195</v>
      </c>
      <c r="AU143" s="151" t="s">
        <v>84</v>
      </c>
      <c r="AY143" s="13" t="s">
        <v>193</v>
      </c>
      <c r="BE143" s="152">
        <f t="shared" si="4"/>
        <v>0</v>
      </c>
      <c r="BF143" s="152">
        <f t="shared" si="5"/>
        <v>0</v>
      </c>
      <c r="BG143" s="152">
        <f t="shared" si="6"/>
        <v>0</v>
      </c>
      <c r="BH143" s="152">
        <f t="shared" si="7"/>
        <v>0</v>
      </c>
      <c r="BI143" s="152">
        <f t="shared" si="8"/>
        <v>0</v>
      </c>
      <c r="BJ143" s="13" t="s">
        <v>84</v>
      </c>
      <c r="BK143" s="152">
        <f t="shared" si="9"/>
        <v>0</v>
      </c>
      <c r="BL143" s="13" t="s">
        <v>109</v>
      </c>
      <c r="BM143" s="151" t="s">
        <v>2392</v>
      </c>
    </row>
    <row r="144" spans="2:65" s="1" customFormat="1" ht="24.25" customHeight="1">
      <c r="B144" s="138"/>
      <c r="C144" s="139" t="s">
        <v>86</v>
      </c>
      <c r="D144" s="139" t="s">
        <v>195</v>
      </c>
      <c r="E144" s="140" t="s">
        <v>2082</v>
      </c>
      <c r="F144" s="141" t="s">
        <v>1983</v>
      </c>
      <c r="G144" s="142" t="s">
        <v>198</v>
      </c>
      <c r="H144" s="143">
        <v>145.30699999999999</v>
      </c>
      <c r="I144" s="144"/>
      <c r="J144" s="145">
        <f t="shared" si="0"/>
        <v>0</v>
      </c>
      <c r="K144" s="146"/>
      <c r="L144" s="28"/>
      <c r="M144" s="147" t="s">
        <v>1</v>
      </c>
      <c r="N144" s="148" t="s">
        <v>38</v>
      </c>
      <c r="P144" s="149">
        <f t="shared" si="1"/>
        <v>0</v>
      </c>
      <c r="Q144" s="149">
        <v>0</v>
      </c>
      <c r="R144" s="149">
        <f t="shared" si="2"/>
        <v>0</v>
      </c>
      <c r="S144" s="149">
        <v>0</v>
      </c>
      <c r="T144" s="150">
        <f t="shared" si="3"/>
        <v>0</v>
      </c>
      <c r="AR144" s="151" t="s">
        <v>109</v>
      </c>
      <c r="AT144" s="151" t="s">
        <v>195</v>
      </c>
      <c r="AU144" s="151" t="s">
        <v>84</v>
      </c>
      <c r="AY144" s="13" t="s">
        <v>193</v>
      </c>
      <c r="BE144" s="152">
        <f t="shared" si="4"/>
        <v>0</v>
      </c>
      <c r="BF144" s="152">
        <f t="shared" si="5"/>
        <v>0</v>
      </c>
      <c r="BG144" s="152">
        <f t="shared" si="6"/>
        <v>0</v>
      </c>
      <c r="BH144" s="152">
        <f t="shared" si="7"/>
        <v>0</v>
      </c>
      <c r="BI144" s="152">
        <f t="shared" si="8"/>
        <v>0</v>
      </c>
      <c r="BJ144" s="13" t="s">
        <v>84</v>
      </c>
      <c r="BK144" s="152">
        <f t="shared" si="9"/>
        <v>0</v>
      </c>
      <c r="BL144" s="13" t="s">
        <v>109</v>
      </c>
      <c r="BM144" s="151" t="s">
        <v>2393</v>
      </c>
    </row>
    <row r="145" spans="2:65" s="1" customFormat="1" ht="37.75" customHeight="1">
      <c r="B145" s="138"/>
      <c r="C145" s="139" t="s">
        <v>89</v>
      </c>
      <c r="D145" s="139" t="s">
        <v>195</v>
      </c>
      <c r="E145" s="140" t="s">
        <v>1919</v>
      </c>
      <c r="F145" s="141" t="s">
        <v>1920</v>
      </c>
      <c r="G145" s="142" t="s">
        <v>198</v>
      </c>
      <c r="H145" s="143">
        <v>266.55500000000001</v>
      </c>
      <c r="I145" s="144"/>
      <c r="J145" s="145">
        <f t="shared" si="0"/>
        <v>0</v>
      </c>
      <c r="K145" s="146"/>
      <c r="L145" s="28"/>
      <c r="M145" s="147" t="s">
        <v>1</v>
      </c>
      <c r="N145" s="148" t="s">
        <v>38</v>
      </c>
      <c r="P145" s="149">
        <f t="shared" si="1"/>
        <v>0</v>
      </c>
      <c r="Q145" s="149">
        <v>0</v>
      </c>
      <c r="R145" s="149">
        <f t="shared" si="2"/>
        <v>0</v>
      </c>
      <c r="S145" s="149">
        <v>0</v>
      </c>
      <c r="T145" s="150">
        <f t="shared" si="3"/>
        <v>0</v>
      </c>
      <c r="AR145" s="151" t="s">
        <v>109</v>
      </c>
      <c r="AT145" s="151" t="s">
        <v>195</v>
      </c>
      <c r="AU145" s="151" t="s">
        <v>84</v>
      </c>
      <c r="AY145" s="13" t="s">
        <v>193</v>
      </c>
      <c r="BE145" s="152">
        <f t="shared" si="4"/>
        <v>0</v>
      </c>
      <c r="BF145" s="152">
        <f t="shared" si="5"/>
        <v>0</v>
      </c>
      <c r="BG145" s="152">
        <f t="shared" si="6"/>
        <v>0</v>
      </c>
      <c r="BH145" s="152">
        <f t="shared" si="7"/>
        <v>0</v>
      </c>
      <c r="BI145" s="152">
        <f t="shared" si="8"/>
        <v>0</v>
      </c>
      <c r="BJ145" s="13" t="s">
        <v>84</v>
      </c>
      <c r="BK145" s="152">
        <f t="shared" si="9"/>
        <v>0</v>
      </c>
      <c r="BL145" s="13" t="s">
        <v>109</v>
      </c>
      <c r="BM145" s="151" t="s">
        <v>2394</v>
      </c>
    </row>
    <row r="146" spans="2:65" s="1" customFormat="1" ht="24.25" customHeight="1">
      <c r="B146" s="138"/>
      <c r="C146" s="139" t="s">
        <v>92</v>
      </c>
      <c r="D146" s="139" t="s">
        <v>195</v>
      </c>
      <c r="E146" s="140" t="s">
        <v>2085</v>
      </c>
      <c r="F146" s="141" t="s">
        <v>1988</v>
      </c>
      <c r="G146" s="142" t="s">
        <v>198</v>
      </c>
      <c r="H146" s="143">
        <v>121.248</v>
      </c>
      <c r="I146" s="144"/>
      <c r="J146" s="145">
        <f t="shared" si="0"/>
        <v>0</v>
      </c>
      <c r="K146" s="146"/>
      <c r="L146" s="28"/>
      <c r="M146" s="147" t="s">
        <v>1</v>
      </c>
      <c r="N146" s="148" t="s">
        <v>38</v>
      </c>
      <c r="P146" s="149">
        <f t="shared" si="1"/>
        <v>0</v>
      </c>
      <c r="Q146" s="149">
        <v>0</v>
      </c>
      <c r="R146" s="149">
        <f t="shared" si="2"/>
        <v>0</v>
      </c>
      <c r="S146" s="149">
        <v>0</v>
      </c>
      <c r="T146" s="150">
        <f t="shared" si="3"/>
        <v>0</v>
      </c>
      <c r="AR146" s="151" t="s">
        <v>109</v>
      </c>
      <c r="AT146" s="151" t="s">
        <v>195</v>
      </c>
      <c r="AU146" s="151" t="s">
        <v>84</v>
      </c>
      <c r="AY146" s="13" t="s">
        <v>193</v>
      </c>
      <c r="BE146" s="152">
        <f t="shared" si="4"/>
        <v>0</v>
      </c>
      <c r="BF146" s="152">
        <f t="shared" si="5"/>
        <v>0</v>
      </c>
      <c r="BG146" s="152">
        <f t="shared" si="6"/>
        <v>0</v>
      </c>
      <c r="BH146" s="152">
        <f t="shared" si="7"/>
        <v>0</v>
      </c>
      <c r="BI146" s="152">
        <f t="shared" si="8"/>
        <v>0</v>
      </c>
      <c r="BJ146" s="13" t="s">
        <v>84</v>
      </c>
      <c r="BK146" s="152">
        <f t="shared" si="9"/>
        <v>0</v>
      </c>
      <c r="BL146" s="13" t="s">
        <v>109</v>
      </c>
      <c r="BM146" s="151" t="s">
        <v>2395</v>
      </c>
    </row>
    <row r="147" spans="2:65" s="1" customFormat="1" ht="37.75" customHeight="1">
      <c r="B147" s="138"/>
      <c r="C147" s="139" t="s">
        <v>95</v>
      </c>
      <c r="D147" s="139" t="s">
        <v>195</v>
      </c>
      <c r="E147" s="140" t="s">
        <v>1925</v>
      </c>
      <c r="F147" s="141" t="s">
        <v>1926</v>
      </c>
      <c r="G147" s="142" t="s">
        <v>198</v>
      </c>
      <c r="H147" s="143">
        <v>121.248</v>
      </c>
      <c r="I147" s="144"/>
      <c r="J147" s="145">
        <f t="shared" si="0"/>
        <v>0</v>
      </c>
      <c r="K147" s="146"/>
      <c r="L147" s="28"/>
      <c r="M147" s="147" t="s">
        <v>1</v>
      </c>
      <c r="N147" s="148" t="s">
        <v>38</v>
      </c>
      <c r="P147" s="149">
        <f t="shared" si="1"/>
        <v>0</v>
      </c>
      <c r="Q147" s="149">
        <v>0</v>
      </c>
      <c r="R147" s="149">
        <f t="shared" si="2"/>
        <v>0</v>
      </c>
      <c r="S147" s="149">
        <v>0</v>
      </c>
      <c r="T147" s="150">
        <f t="shared" si="3"/>
        <v>0</v>
      </c>
      <c r="AR147" s="151" t="s">
        <v>109</v>
      </c>
      <c r="AT147" s="151" t="s">
        <v>195</v>
      </c>
      <c r="AU147" s="151" t="s">
        <v>84</v>
      </c>
      <c r="AY147" s="13" t="s">
        <v>193</v>
      </c>
      <c r="BE147" s="152">
        <f t="shared" si="4"/>
        <v>0</v>
      </c>
      <c r="BF147" s="152">
        <f t="shared" si="5"/>
        <v>0</v>
      </c>
      <c r="BG147" s="152">
        <f t="shared" si="6"/>
        <v>0</v>
      </c>
      <c r="BH147" s="152">
        <f t="shared" si="7"/>
        <v>0</v>
      </c>
      <c r="BI147" s="152">
        <f t="shared" si="8"/>
        <v>0</v>
      </c>
      <c r="BJ147" s="13" t="s">
        <v>84</v>
      </c>
      <c r="BK147" s="152">
        <f t="shared" si="9"/>
        <v>0</v>
      </c>
      <c r="BL147" s="13" t="s">
        <v>109</v>
      </c>
      <c r="BM147" s="151" t="s">
        <v>2396</v>
      </c>
    </row>
    <row r="148" spans="2:65" s="1" customFormat="1" ht="24.25" customHeight="1">
      <c r="B148" s="138"/>
      <c r="C148" s="139" t="s">
        <v>98</v>
      </c>
      <c r="D148" s="139" t="s">
        <v>195</v>
      </c>
      <c r="E148" s="140" t="s">
        <v>2397</v>
      </c>
      <c r="F148" s="141" t="s">
        <v>2398</v>
      </c>
      <c r="G148" s="142" t="s">
        <v>198</v>
      </c>
      <c r="H148" s="143">
        <v>60.624000000000002</v>
      </c>
      <c r="I148" s="144"/>
      <c r="J148" s="145">
        <f t="shared" si="0"/>
        <v>0</v>
      </c>
      <c r="K148" s="146"/>
      <c r="L148" s="28"/>
      <c r="M148" s="147" t="s">
        <v>1</v>
      </c>
      <c r="N148" s="148" t="s">
        <v>38</v>
      </c>
      <c r="P148" s="149">
        <f t="shared" si="1"/>
        <v>0</v>
      </c>
      <c r="Q148" s="149">
        <v>1.704E-2</v>
      </c>
      <c r="R148" s="149">
        <f t="shared" si="2"/>
        <v>1.0330329600000001</v>
      </c>
      <c r="S148" s="149">
        <v>0</v>
      </c>
      <c r="T148" s="150">
        <f t="shared" si="3"/>
        <v>0</v>
      </c>
      <c r="AR148" s="151" t="s">
        <v>109</v>
      </c>
      <c r="AT148" s="151" t="s">
        <v>195</v>
      </c>
      <c r="AU148" s="151" t="s">
        <v>84</v>
      </c>
      <c r="AY148" s="13" t="s">
        <v>193</v>
      </c>
      <c r="BE148" s="152">
        <f t="shared" si="4"/>
        <v>0</v>
      </c>
      <c r="BF148" s="152">
        <f t="shared" si="5"/>
        <v>0</v>
      </c>
      <c r="BG148" s="152">
        <f t="shared" si="6"/>
        <v>0</v>
      </c>
      <c r="BH148" s="152">
        <f t="shared" si="7"/>
        <v>0</v>
      </c>
      <c r="BI148" s="152">
        <f t="shared" si="8"/>
        <v>0</v>
      </c>
      <c r="BJ148" s="13" t="s">
        <v>84</v>
      </c>
      <c r="BK148" s="152">
        <f t="shared" si="9"/>
        <v>0</v>
      </c>
      <c r="BL148" s="13" t="s">
        <v>109</v>
      </c>
      <c r="BM148" s="151" t="s">
        <v>2399</v>
      </c>
    </row>
    <row r="149" spans="2:65" s="1" customFormat="1" ht="24.25" customHeight="1">
      <c r="B149" s="138"/>
      <c r="C149" s="139" t="s">
        <v>101</v>
      </c>
      <c r="D149" s="139" t="s">
        <v>195</v>
      </c>
      <c r="E149" s="140" t="s">
        <v>2400</v>
      </c>
      <c r="F149" s="141" t="s">
        <v>2401</v>
      </c>
      <c r="G149" s="142" t="s">
        <v>198</v>
      </c>
      <c r="H149" s="143">
        <v>60.624000000000002</v>
      </c>
      <c r="I149" s="144"/>
      <c r="J149" s="145">
        <f t="shared" si="0"/>
        <v>0</v>
      </c>
      <c r="K149" s="146"/>
      <c r="L149" s="28"/>
      <c r="M149" s="147" t="s">
        <v>1</v>
      </c>
      <c r="N149" s="148" t="s">
        <v>38</v>
      </c>
      <c r="P149" s="149">
        <f t="shared" si="1"/>
        <v>0</v>
      </c>
      <c r="Q149" s="149">
        <v>1.924E-2</v>
      </c>
      <c r="R149" s="149">
        <f t="shared" si="2"/>
        <v>1.16640576</v>
      </c>
      <c r="S149" s="149">
        <v>0</v>
      </c>
      <c r="T149" s="150">
        <f t="shared" si="3"/>
        <v>0</v>
      </c>
      <c r="AR149" s="151" t="s">
        <v>109</v>
      </c>
      <c r="AT149" s="151" t="s">
        <v>195</v>
      </c>
      <c r="AU149" s="151" t="s">
        <v>84</v>
      </c>
      <c r="AY149" s="13" t="s">
        <v>193</v>
      </c>
      <c r="BE149" s="152">
        <f t="shared" si="4"/>
        <v>0</v>
      </c>
      <c r="BF149" s="152">
        <f t="shared" si="5"/>
        <v>0</v>
      </c>
      <c r="BG149" s="152">
        <f t="shared" si="6"/>
        <v>0</v>
      </c>
      <c r="BH149" s="152">
        <f t="shared" si="7"/>
        <v>0</v>
      </c>
      <c r="BI149" s="152">
        <f t="shared" si="8"/>
        <v>0</v>
      </c>
      <c r="BJ149" s="13" t="s">
        <v>84</v>
      </c>
      <c r="BK149" s="152">
        <f t="shared" si="9"/>
        <v>0</v>
      </c>
      <c r="BL149" s="13" t="s">
        <v>109</v>
      </c>
      <c r="BM149" s="151" t="s">
        <v>2402</v>
      </c>
    </row>
    <row r="150" spans="2:65" s="1" customFormat="1" ht="24.25" customHeight="1">
      <c r="B150" s="138"/>
      <c r="C150" s="139" t="s">
        <v>254</v>
      </c>
      <c r="D150" s="139" t="s">
        <v>195</v>
      </c>
      <c r="E150" s="140" t="s">
        <v>1559</v>
      </c>
      <c r="F150" s="141" t="s">
        <v>1560</v>
      </c>
      <c r="G150" s="142" t="s">
        <v>234</v>
      </c>
      <c r="H150" s="143">
        <v>1515.55</v>
      </c>
      <c r="I150" s="144"/>
      <c r="J150" s="145">
        <f t="shared" si="0"/>
        <v>0</v>
      </c>
      <c r="K150" s="146"/>
      <c r="L150" s="28"/>
      <c r="M150" s="147" t="s">
        <v>1</v>
      </c>
      <c r="N150" s="148" t="s">
        <v>38</v>
      </c>
      <c r="P150" s="149">
        <f t="shared" si="1"/>
        <v>0</v>
      </c>
      <c r="Q150" s="149">
        <v>9.1E-4</v>
      </c>
      <c r="R150" s="149">
        <f t="shared" si="2"/>
        <v>1.3791504999999999</v>
      </c>
      <c r="S150" s="149">
        <v>0</v>
      </c>
      <c r="T150" s="150">
        <f t="shared" si="3"/>
        <v>0</v>
      </c>
      <c r="AR150" s="151" t="s">
        <v>109</v>
      </c>
      <c r="AT150" s="151" t="s">
        <v>195</v>
      </c>
      <c r="AU150" s="151" t="s">
        <v>84</v>
      </c>
      <c r="AY150" s="13" t="s">
        <v>193</v>
      </c>
      <c r="BE150" s="152">
        <f t="shared" si="4"/>
        <v>0</v>
      </c>
      <c r="BF150" s="152">
        <f t="shared" si="5"/>
        <v>0</v>
      </c>
      <c r="BG150" s="152">
        <f t="shared" si="6"/>
        <v>0</v>
      </c>
      <c r="BH150" s="152">
        <f t="shared" si="7"/>
        <v>0</v>
      </c>
      <c r="BI150" s="152">
        <f t="shared" si="8"/>
        <v>0</v>
      </c>
      <c r="BJ150" s="13" t="s">
        <v>84</v>
      </c>
      <c r="BK150" s="152">
        <f t="shared" si="9"/>
        <v>0</v>
      </c>
      <c r="BL150" s="13" t="s">
        <v>109</v>
      </c>
      <c r="BM150" s="151" t="s">
        <v>2403</v>
      </c>
    </row>
    <row r="151" spans="2:65" s="1" customFormat="1" ht="24.25" customHeight="1">
      <c r="B151" s="138"/>
      <c r="C151" s="139" t="s">
        <v>330</v>
      </c>
      <c r="D151" s="139" t="s">
        <v>195</v>
      </c>
      <c r="E151" s="140" t="s">
        <v>1565</v>
      </c>
      <c r="F151" s="141" t="s">
        <v>1566</v>
      </c>
      <c r="G151" s="142" t="s">
        <v>234</v>
      </c>
      <c r="H151" s="143">
        <v>1515.55</v>
      </c>
      <c r="I151" s="144"/>
      <c r="J151" s="145">
        <f t="shared" si="0"/>
        <v>0</v>
      </c>
      <c r="K151" s="146"/>
      <c r="L151" s="28"/>
      <c r="M151" s="147" t="s">
        <v>1</v>
      </c>
      <c r="N151" s="148" t="s">
        <v>38</v>
      </c>
      <c r="P151" s="149">
        <f t="shared" si="1"/>
        <v>0</v>
      </c>
      <c r="Q151" s="149">
        <v>0</v>
      </c>
      <c r="R151" s="149">
        <f t="shared" si="2"/>
        <v>0</v>
      </c>
      <c r="S151" s="149">
        <v>0</v>
      </c>
      <c r="T151" s="150">
        <f t="shared" si="3"/>
        <v>0</v>
      </c>
      <c r="AR151" s="151" t="s">
        <v>109</v>
      </c>
      <c r="AT151" s="151" t="s">
        <v>195</v>
      </c>
      <c r="AU151" s="151" t="s">
        <v>84</v>
      </c>
      <c r="AY151" s="13" t="s">
        <v>193</v>
      </c>
      <c r="BE151" s="152">
        <f t="shared" si="4"/>
        <v>0</v>
      </c>
      <c r="BF151" s="152">
        <f t="shared" si="5"/>
        <v>0</v>
      </c>
      <c r="BG151" s="152">
        <f t="shared" si="6"/>
        <v>0</v>
      </c>
      <c r="BH151" s="152">
        <f t="shared" si="7"/>
        <v>0</v>
      </c>
      <c r="BI151" s="152">
        <f t="shared" si="8"/>
        <v>0</v>
      </c>
      <c r="BJ151" s="13" t="s">
        <v>84</v>
      </c>
      <c r="BK151" s="152">
        <f t="shared" si="9"/>
        <v>0</v>
      </c>
      <c r="BL151" s="13" t="s">
        <v>109</v>
      </c>
      <c r="BM151" s="151" t="s">
        <v>2404</v>
      </c>
    </row>
    <row r="152" spans="2:65" s="1" customFormat="1" ht="37.75" customHeight="1">
      <c r="B152" s="138"/>
      <c r="C152" s="139" t="s">
        <v>334</v>
      </c>
      <c r="D152" s="139" t="s">
        <v>195</v>
      </c>
      <c r="E152" s="140" t="s">
        <v>1995</v>
      </c>
      <c r="F152" s="141" t="s">
        <v>1996</v>
      </c>
      <c r="G152" s="142" t="s">
        <v>198</v>
      </c>
      <c r="H152" s="143">
        <v>256.57499999999999</v>
      </c>
      <c r="I152" s="144"/>
      <c r="J152" s="145">
        <f t="shared" si="0"/>
        <v>0</v>
      </c>
      <c r="K152" s="146"/>
      <c r="L152" s="28"/>
      <c r="M152" s="147" t="s">
        <v>1</v>
      </c>
      <c r="N152" s="148" t="s">
        <v>38</v>
      </c>
      <c r="P152" s="149">
        <f t="shared" si="1"/>
        <v>0</v>
      </c>
      <c r="Q152" s="149">
        <v>0</v>
      </c>
      <c r="R152" s="149">
        <f t="shared" si="2"/>
        <v>0</v>
      </c>
      <c r="S152" s="149">
        <v>0</v>
      </c>
      <c r="T152" s="150">
        <f t="shared" si="3"/>
        <v>0</v>
      </c>
      <c r="AR152" s="151" t="s">
        <v>109</v>
      </c>
      <c r="AT152" s="151" t="s">
        <v>195</v>
      </c>
      <c r="AU152" s="151" t="s">
        <v>84</v>
      </c>
      <c r="AY152" s="13" t="s">
        <v>193</v>
      </c>
      <c r="BE152" s="152">
        <f t="shared" si="4"/>
        <v>0</v>
      </c>
      <c r="BF152" s="152">
        <f t="shared" si="5"/>
        <v>0</v>
      </c>
      <c r="BG152" s="152">
        <f t="shared" si="6"/>
        <v>0</v>
      </c>
      <c r="BH152" s="152">
        <f t="shared" si="7"/>
        <v>0</v>
      </c>
      <c r="BI152" s="152">
        <f t="shared" si="8"/>
        <v>0</v>
      </c>
      <c r="BJ152" s="13" t="s">
        <v>84</v>
      </c>
      <c r="BK152" s="152">
        <f t="shared" si="9"/>
        <v>0</v>
      </c>
      <c r="BL152" s="13" t="s">
        <v>109</v>
      </c>
      <c r="BM152" s="151" t="s">
        <v>2405</v>
      </c>
    </row>
    <row r="153" spans="2:65" s="1" customFormat="1" ht="44.25" customHeight="1">
      <c r="B153" s="138"/>
      <c r="C153" s="139" t="s">
        <v>338</v>
      </c>
      <c r="D153" s="139" t="s">
        <v>195</v>
      </c>
      <c r="E153" s="140" t="s">
        <v>1998</v>
      </c>
      <c r="F153" s="141" t="s">
        <v>1999</v>
      </c>
      <c r="G153" s="142" t="s">
        <v>198</v>
      </c>
      <c r="H153" s="143">
        <v>513.15</v>
      </c>
      <c r="I153" s="144"/>
      <c r="J153" s="145">
        <f t="shared" si="0"/>
        <v>0</v>
      </c>
      <c r="K153" s="146"/>
      <c r="L153" s="28"/>
      <c r="M153" s="147" t="s">
        <v>1</v>
      </c>
      <c r="N153" s="148" t="s">
        <v>38</v>
      </c>
      <c r="P153" s="149">
        <f t="shared" si="1"/>
        <v>0</v>
      </c>
      <c r="Q153" s="149">
        <v>0</v>
      </c>
      <c r="R153" s="149">
        <f t="shared" si="2"/>
        <v>0</v>
      </c>
      <c r="S153" s="149">
        <v>0</v>
      </c>
      <c r="T153" s="150">
        <f t="shared" si="3"/>
        <v>0</v>
      </c>
      <c r="AR153" s="151" t="s">
        <v>109</v>
      </c>
      <c r="AT153" s="151" t="s">
        <v>195</v>
      </c>
      <c r="AU153" s="151" t="s">
        <v>84</v>
      </c>
      <c r="AY153" s="13" t="s">
        <v>193</v>
      </c>
      <c r="BE153" s="152">
        <f t="shared" si="4"/>
        <v>0</v>
      </c>
      <c r="BF153" s="152">
        <f t="shared" si="5"/>
        <v>0</v>
      </c>
      <c r="BG153" s="152">
        <f t="shared" si="6"/>
        <v>0</v>
      </c>
      <c r="BH153" s="152">
        <f t="shared" si="7"/>
        <v>0</v>
      </c>
      <c r="BI153" s="152">
        <f t="shared" si="8"/>
        <v>0</v>
      </c>
      <c r="BJ153" s="13" t="s">
        <v>84</v>
      </c>
      <c r="BK153" s="152">
        <f t="shared" si="9"/>
        <v>0</v>
      </c>
      <c r="BL153" s="13" t="s">
        <v>109</v>
      </c>
      <c r="BM153" s="151" t="s">
        <v>2406</v>
      </c>
    </row>
    <row r="154" spans="2:65" s="1" customFormat="1" ht="33" customHeight="1">
      <c r="B154" s="138"/>
      <c r="C154" s="139" t="s">
        <v>342</v>
      </c>
      <c r="D154" s="139" t="s">
        <v>195</v>
      </c>
      <c r="E154" s="140" t="s">
        <v>2095</v>
      </c>
      <c r="F154" s="141" t="s">
        <v>2096</v>
      </c>
      <c r="G154" s="142" t="s">
        <v>198</v>
      </c>
      <c r="H154" s="143">
        <v>7.4580000000000002</v>
      </c>
      <c r="I154" s="144"/>
      <c r="J154" s="145">
        <f t="shared" si="0"/>
        <v>0</v>
      </c>
      <c r="K154" s="146"/>
      <c r="L154" s="28"/>
      <c r="M154" s="147" t="s">
        <v>1</v>
      </c>
      <c r="N154" s="148" t="s">
        <v>38</v>
      </c>
      <c r="P154" s="149">
        <f t="shared" si="1"/>
        <v>0</v>
      </c>
      <c r="Q154" s="149">
        <v>0</v>
      </c>
      <c r="R154" s="149">
        <f t="shared" si="2"/>
        <v>0</v>
      </c>
      <c r="S154" s="149">
        <v>0</v>
      </c>
      <c r="T154" s="150">
        <f t="shared" si="3"/>
        <v>0</v>
      </c>
      <c r="AR154" s="151" t="s">
        <v>109</v>
      </c>
      <c r="AT154" s="151" t="s">
        <v>195</v>
      </c>
      <c r="AU154" s="151" t="s">
        <v>84</v>
      </c>
      <c r="AY154" s="13" t="s">
        <v>193</v>
      </c>
      <c r="BE154" s="152">
        <f t="shared" si="4"/>
        <v>0</v>
      </c>
      <c r="BF154" s="152">
        <f t="shared" si="5"/>
        <v>0</v>
      </c>
      <c r="BG154" s="152">
        <f t="shared" si="6"/>
        <v>0</v>
      </c>
      <c r="BH154" s="152">
        <f t="shared" si="7"/>
        <v>0</v>
      </c>
      <c r="BI154" s="152">
        <f t="shared" si="8"/>
        <v>0</v>
      </c>
      <c r="BJ154" s="13" t="s">
        <v>84</v>
      </c>
      <c r="BK154" s="152">
        <f t="shared" si="9"/>
        <v>0</v>
      </c>
      <c r="BL154" s="13" t="s">
        <v>109</v>
      </c>
      <c r="BM154" s="151" t="s">
        <v>2407</v>
      </c>
    </row>
    <row r="155" spans="2:65" s="1" customFormat="1" ht="33" customHeight="1">
      <c r="B155" s="138"/>
      <c r="C155" s="153" t="s">
        <v>7</v>
      </c>
      <c r="D155" s="153" t="s">
        <v>236</v>
      </c>
      <c r="E155" s="154" t="s">
        <v>2098</v>
      </c>
      <c r="F155" s="155" t="s">
        <v>2099</v>
      </c>
      <c r="G155" s="156" t="s">
        <v>319</v>
      </c>
      <c r="H155" s="157">
        <v>2</v>
      </c>
      <c r="I155" s="158"/>
      <c r="J155" s="159">
        <f t="shared" si="0"/>
        <v>0</v>
      </c>
      <c r="K155" s="160"/>
      <c r="L155" s="161"/>
      <c r="M155" s="162" t="s">
        <v>1</v>
      </c>
      <c r="N155" s="163" t="s">
        <v>38</v>
      </c>
      <c r="P155" s="149">
        <f t="shared" si="1"/>
        <v>0</v>
      </c>
      <c r="Q155" s="149">
        <v>0.13466</v>
      </c>
      <c r="R155" s="149">
        <f t="shared" si="2"/>
        <v>0.26932</v>
      </c>
      <c r="S155" s="149">
        <v>0</v>
      </c>
      <c r="T155" s="150">
        <f t="shared" si="3"/>
        <v>0</v>
      </c>
      <c r="AR155" s="151" t="s">
        <v>163</v>
      </c>
      <c r="AT155" s="151" t="s">
        <v>236</v>
      </c>
      <c r="AU155" s="151" t="s">
        <v>84</v>
      </c>
      <c r="AY155" s="13" t="s">
        <v>193</v>
      </c>
      <c r="BE155" s="152">
        <f t="shared" si="4"/>
        <v>0</v>
      </c>
      <c r="BF155" s="152">
        <f t="shared" si="5"/>
        <v>0</v>
      </c>
      <c r="BG155" s="152">
        <f t="shared" si="6"/>
        <v>0</v>
      </c>
      <c r="BH155" s="152">
        <f t="shared" si="7"/>
        <v>0</v>
      </c>
      <c r="BI155" s="152">
        <f t="shared" si="8"/>
        <v>0</v>
      </c>
      <c r="BJ155" s="13" t="s">
        <v>84</v>
      </c>
      <c r="BK155" s="152">
        <f t="shared" si="9"/>
        <v>0</v>
      </c>
      <c r="BL155" s="13" t="s">
        <v>109</v>
      </c>
      <c r="BM155" s="151" t="s">
        <v>2408</v>
      </c>
    </row>
    <row r="156" spans="2:65" s="1" customFormat="1" ht="21.75" customHeight="1">
      <c r="B156" s="138"/>
      <c r="C156" s="139" t="s">
        <v>350</v>
      </c>
      <c r="D156" s="139" t="s">
        <v>195</v>
      </c>
      <c r="E156" s="140" t="s">
        <v>2001</v>
      </c>
      <c r="F156" s="141" t="s">
        <v>2002</v>
      </c>
      <c r="G156" s="142" t="s">
        <v>198</v>
      </c>
      <c r="H156" s="143">
        <v>256.57499999999999</v>
      </c>
      <c r="I156" s="144"/>
      <c r="J156" s="145">
        <f t="shared" si="0"/>
        <v>0</v>
      </c>
      <c r="K156" s="146"/>
      <c r="L156" s="28"/>
      <c r="M156" s="147" t="s">
        <v>1</v>
      </c>
      <c r="N156" s="148" t="s">
        <v>38</v>
      </c>
      <c r="P156" s="149">
        <f t="shared" si="1"/>
        <v>0</v>
      </c>
      <c r="Q156" s="149">
        <v>0</v>
      </c>
      <c r="R156" s="149">
        <f t="shared" si="2"/>
        <v>0</v>
      </c>
      <c r="S156" s="149">
        <v>0</v>
      </c>
      <c r="T156" s="150">
        <f t="shared" si="3"/>
        <v>0</v>
      </c>
      <c r="AR156" s="151" t="s">
        <v>109</v>
      </c>
      <c r="AT156" s="151" t="s">
        <v>195</v>
      </c>
      <c r="AU156" s="151" t="s">
        <v>84</v>
      </c>
      <c r="AY156" s="13" t="s">
        <v>193</v>
      </c>
      <c r="BE156" s="152">
        <f t="shared" si="4"/>
        <v>0</v>
      </c>
      <c r="BF156" s="152">
        <f t="shared" si="5"/>
        <v>0</v>
      </c>
      <c r="BG156" s="152">
        <f t="shared" si="6"/>
        <v>0</v>
      </c>
      <c r="BH156" s="152">
        <f t="shared" si="7"/>
        <v>0</v>
      </c>
      <c r="BI156" s="152">
        <f t="shared" si="8"/>
        <v>0</v>
      </c>
      <c r="BJ156" s="13" t="s">
        <v>84</v>
      </c>
      <c r="BK156" s="152">
        <f t="shared" si="9"/>
        <v>0</v>
      </c>
      <c r="BL156" s="13" t="s">
        <v>109</v>
      </c>
      <c r="BM156" s="151" t="s">
        <v>2409</v>
      </c>
    </row>
    <row r="157" spans="2:65" s="1" customFormat="1" ht="24.25" customHeight="1">
      <c r="B157" s="138"/>
      <c r="C157" s="139" t="s">
        <v>354</v>
      </c>
      <c r="D157" s="139" t="s">
        <v>195</v>
      </c>
      <c r="E157" s="140" t="s">
        <v>1580</v>
      </c>
      <c r="F157" s="141" t="s">
        <v>2410</v>
      </c>
      <c r="G157" s="142" t="s">
        <v>296</v>
      </c>
      <c r="H157" s="143">
        <v>384.863</v>
      </c>
      <c r="I157" s="144"/>
      <c r="J157" s="145">
        <f t="shared" si="0"/>
        <v>0</v>
      </c>
      <c r="K157" s="146"/>
      <c r="L157" s="28"/>
      <c r="M157" s="147" t="s">
        <v>1</v>
      </c>
      <c r="N157" s="148" t="s">
        <v>38</v>
      </c>
      <c r="P157" s="149">
        <f t="shared" si="1"/>
        <v>0</v>
      </c>
      <c r="Q157" s="149">
        <v>0</v>
      </c>
      <c r="R157" s="149">
        <f t="shared" si="2"/>
        <v>0</v>
      </c>
      <c r="S157" s="149">
        <v>0</v>
      </c>
      <c r="T157" s="150">
        <f t="shared" si="3"/>
        <v>0</v>
      </c>
      <c r="AR157" s="151" t="s">
        <v>109</v>
      </c>
      <c r="AT157" s="151" t="s">
        <v>195</v>
      </c>
      <c r="AU157" s="151" t="s">
        <v>84</v>
      </c>
      <c r="AY157" s="13" t="s">
        <v>193</v>
      </c>
      <c r="BE157" s="152">
        <f t="shared" si="4"/>
        <v>0</v>
      </c>
      <c r="BF157" s="152">
        <f t="shared" si="5"/>
        <v>0</v>
      </c>
      <c r="BG157" s="152">
        <f t="shared" si="6"/>
        <v>0</v>
      </c>
      <c r="BH157" s="152">
        <f t="shared" si="7"/>
        <v>0</v>
      </c>
      <c r="BI157" s="152">
        <f t="shared" si="8"/>
        <v>0</v>
      </c>
      <c r="BJ157" s="13" t="s">
        <v>84</v>
      </c>
      <c r="BK157" s="152">
        <f t="shared" si="9"/>
        <v>0</v>
      </c>
      <c r="BL157" s="13" t="s">
        <v>109</v>
      </c>
      <c r="BM157" s="151" t="s">
        <v>2411</v>
      </c>
    </row>
    <row r="158" spans="2:65" s="1" customFormat="1" ht="33" customHeight="1">
      <c r="B158" s="138"/>
      <c r="C158" s="139" t="s">
        <v>358</v>
      </c>
      <c r="D158" s="139" t="s">
        <v>195</v>
      </c>
      <c r="E158" s="140" t="s">
        <v>229</v>
      </c>
      <c r="F158" s="141" t="s">
        <v>230</v>
      </c>
      <c r="G158" s="142" t="s">
        <v>198</v>
      </c>
      <c r="H158" s="143">
        <v>173.66499999999999</v>
      </c>
      <c r="I158" s="144"/>
      <c r="J158" s="145">
        <f t="shared" si="0"/>
        <v>0</v>
      </c>
      <c r="K158" s="146"/>
      <c r="L158" s="28"/>
      <c r="M158" s="147" t="s">
        <v>1</v>
      </c>
      <c r="N158" s="148" t="s">
        <v>38</v>
      </c>
      <c r="P158" s="149">
        <f t="shared" si="1"/>
        <v>0</v>
      </c>
      <c r="Q158" s="149">
        <v>0</v>
      </c>
      <c r="R158" s="149">
        <f t="shared" si="2"/>
        <v>0</v>
      </c>
      <c r="S158" s="149">
        <v>0</v>
      </c>
      <c r="T158" s="150">
        <f t="shared" si="3"/>
        <v>0</v>
      </c>
      <c r="AR158" s="151" t="s">
        <v>109</v>
      </c>
      <c r="AT158" s="151" t="s">
        <v>195</v>
      </c>
      <c r="AU158" s="151" t="s">
        <v>84</v>
      </c>
      <c r="AY158" s="13" t="s">
        <v>193</v>
      </c>
      <c r="BE158" s="152">
        <f t="shared" si="4"/>
        <v>0</v>
      </c>
      <c r="BF158" s="152">
        <f t="shared" si="5"/>
        <v>0</v>
      </c>
      <c r="BG158" s="152">
        <f t="shared" si="6"/>
        <v>0</v>
      </c>
      <c r="BH158" s="152">
        <f t="shared" si="7"/>
        <v>0</v>
      </c>
      <c r="BI158" s="152">
        <f t="shared" si="8"/>
        <v>0</v>
      </c>
      <c r="BJ158" s="13" t="s">
        <v>84</v>
      </c>
      <c r="BK158" s="152">
        <f t="shared" si="9"/>
        <v>0</v>
      </c>
      <c r="BL158" s="13" t="s">
        <v>109</v>
      </c>
      <c r="BM158" s="151" t="s">
        <v>2412</v>
      </c>
    </row>
    <row r="159" spans="2:65" s="1" customFormat="1" ht="24.25" customHeight="1">
      <c r="B159" s="138"/>
      <c r="C159" s="139" t="s">
        <v>362</v>
      </c>
      <c r="D159" s="139" t="s">
        <v>195</v>
      </c>
      <c r="E159" s="140" t="s">
        <v>1586</v>
      </c>
      <c r="F159" s="141" t="s">
        <v>1587</v>
      </c>
      <c r="G159" s="142" t="s">
        <v>198</v>
      </c>
      <c r="H159" s="143">
        <v>201.59800000000001</v>
      </c>
      <c r="I159" s="144"/>
      <c r="J159" s="145">
        <f t="shared" si="0"/>
        <v>0</v>
      </c>
      <c r="K159" s="146"/>
      <c r="L159" s="28"/>
      <c r="M159" s="147" t="s">
        <v>1</v>
      </c>
      <c r="N159" s="148" t="s">
        <v>38</v>
      </c>
      <c r="P159" s="149">
        <f t="shared" si="1"/>
        <v>0</v>
      </c>
      <c r="Q159" s="149">
        <v>0</v>
      </c>
      <c r="R159" s="149">
        <f t="shared" si="2"/>
        <v>0</v>
      </c>
      <c r="S159" s="149">
        <v>0</v>
      </c>
      <c r="T159" s="150">
        <f t="shared" si="3"/>
        <v>0</v>
      </c>
      <c r="AR159" s="151" t="s">
        <v>109</v>
      </c>
      <c r="AT159" s="151" t="s">
        <v>195</v>
      </c>
      <c r="AU159" s="151" t="s">
        <v>84</v>
      </c>
      <c r="AY159" s="13" t="s">
        <v>193</v>
      </c>
      <c r="BE159" s="152">
        <f t="shared" si="4"/>
        <v>0</v>
      </c>
      <c r="BF159" s="152">
        <f t="shared" si="5"/>
        <v>0</v>
      </c>
      <c r="BG159" s="152">
        <f t="shared" si="6"/>
        <v>0</v>
      </c>
      <c r="BH159" s="152">
        <f t="shared" si="7"/>
        <v>0</v>
      </c>
      <c r="BI159" s="152">
        <f t="shared" si="8"/>
        <v>0</v>
      </c>
      <c r="BJ159" s="13" t="s">
        <v>84</v>
      </c>
      <c r="BK159" s="152">
        <f t="shared" si="9"/>
        <v>0</v>
      </c>
      <c r="BL159" s="13" t="s">
        <v>109</v>
      </c>
      <c r="BM159" s="151" t="s">
        <v>2413</v>
      </c>
    </row>
    <row r="160" spans="2:65" s="1" customFormat="1" ht="16.5" customHeight="1">
      <c r="B160" s="138"/>
      <c r="C160" s="153" t="s">
        <v>366</v>
      </c>
      <c r="D160" s="153" t="s">
        <v>236</v>
      </c>
      <c r="E160" s="154" t="s">
        <v>1589</v>
      </c>
      <c r="F160" s="155" t="s">
        <v>1590</v>
      </c>
      <c r="G160" s="156" t="s">
        <v>296</v>
      </c>
      <c r="H160" s="157">
        <v>322.55700000000002</v>
      </c>
      <c r="I160" s="158"/>
      <c r="J160" s="159">
        <f t="shared" si="0"/>
        <v>0</v>
      </c>
      <c r="K160" s="160"/>
      <c r="L160" s="161"/>
      <c r="M160" s="162" t="s">
        <v>1</v>
      </c>
      <c r="N160" s="163" t="s">
        <v>38</v>
      </c>
      <c r="P160" s="149">
        <f t="shared" si="1"/>
        <v>0</v>
      </c>
      <c r="Q160" s="149">
        <v>1</v>
      </c>
      <c r="R160" s="149">
        <f t="shared" si="2"/>
        <v>322.55700000000002</v>
      </c>
      <c r="S160" s="149">
        <v>0</v>
      </c>
      <c r="T160" s="150">
        <f t="shared" si="3"/>
        <v>0</v>
      </c>
      <c r="AR160" s="151" t="s">
        <v>163</v>
      </c>
      <c r="AT160" s="151" t="s">
        <v>236</v>
      </c>
      <c r="AU160" s="151" t="s">
        <v>84</v>
      </c>
      <c r="AY160" s="13" t="s">
        <v>193</v>
      </c>
      <c r="BE160" s="152">
        <f t="shared" si="4"/>
        <v>0</v>
      </c>
      <c r="BF160" s="152">
        <f t="shared" si="5"/>
        <v>0</v>
      </c>
      <c r="BG160" s="152">
        <f t="shared" si="6"/>
        <v>0</v>
      </c>
      <c r="BH160" s="152">
        <f t="shared" si="7"/>
        <v>0</v>
      </c>
      <c r="BI160" s="152">
        <f t="shared" si="8"/>
        <v>0</v>
      </c>
      <c r="BJ160" s="13" t="s">
        <v>84</v>
      </c>
      <c r="BK160" s="152">
        <f t="shared" si="9"/>
        <v>0</v>
      </c>
      <c r="BL160" s="13" t="s">
        <v>109</v>
      </c>
      <c r="BM160" s="151" t="s">
        <v>2414</v>
      </c>
    </row>
    <row r="161" spans="2:65" s="1" customFormat="1" ht="16.5" customHeight="1">
      <c r="B161" s="138"/>
      <c r="C161" s="139" t="s">
        <v>370</v>
      </c>
      <c r="D161" s="139" t="s">
        <v>195</v>
      </c>
      <c r="E161" s="140" t="s">
        <v>247</v>
      </c>
      <c r="F161" s="141" t="s">
        <v>248</v>
      </c>
      <c r="G161" s="142" t="s">
        <v>234</v>
      </c>
      <c r="H161" s="143">
        <v>13.56</v>
      </c>
      <c r="I161" s="144"/>
      <c r="J161" s="145">
        <f t="shared" si="0"/>
        <v>0</v>
      </c>
      <c r="K161" s="146"/>
      <c r="L161" s="28"/>
      <c r="M161" s="147" t="s">
        <v>1</v>
      </c>
      <c r="N161" s="148" t="s">
        <v>38</v>
      </c>
      <c r="P161" s="149">
        <f t="shared" si="1"/>
        <v>0</v>
      </c>
      <c r="Q161" s="149">
        <v>0</v>
      </c>
      <c r="R161" s="149">
        <f t="shared" si="2"/>
        <v>0</v>
      </c>
      <c r="S161" s="149">
        <v>0</v>
      </c>
      <c r="T161" s="150">
        <f t="shared" si="3"/>
        <v>0</v>
      </c>
      <c r="AR161" s="151" t="s">
        <v>109</v>
      </c>
      <c r="AT161" s="151" t="s">
        <v>195</v>
      </c>
      <c r="AU161" s="151" t="s">
        <v>84</v>
      </c>
      <c r="AY161" s="13" t="s">
        <v>193</v>
      </c>
      <c r="BE161" s="152">
        <f t="shared" si="4"/>
        <v>0</v>
      </c>
      <c r="BF161" s="152">
        <f t="shared" si="5"/>
        <v>0</v>
      </c>
      <c r="BG161" s="152">
        <f t="shared" si="6"/>
        <v>0</v>
      </c>
      <c r="BH161" s="152">
        <f t="shared" si="7"/>
        <v>0</v>
      </c>
      <c r="BI161" s="152">
        <f t="shared" si="8"/>
        <v>0</v>
      </c>
      <c r="BJ161" s="13" t="s">
        <v>84</v>
      </c>
      <c r="BK161" s="152">
        <f t="shared" si="9"/>
        <v>0</v>
      </c>
      <c r="BL161" s="13" t="s">
        <v>109</v>
      </c>
      <c r="BM161" s="151" t="s">
        <v>2415</v>
      </c>
    </row>
    <row r="162" spans="2:65" s="11" customFormat="1" ht="22.75" customHeight="1">
      <c r="B162" s="126"/>
      <c r="D162" s="127" t="s">
        <v>71</v>
      </c>
      <c r="E162" s="136" t="s">
        <v>109</v>
      </c>
      <c r="F162" s="136" t="s">
        <v>349</v>
      </c>
      <c r="I162" s="129"/>
      <c r="J162" s="137">
        <f>BK162</f>
        <v>0</v>
      </c>
      <c r="L162" s="126"/>
      <c r="M162" s="131"/>
      <c r="P162" s="132">
        <f>SUM(P163:P166)</f>
        <v>0</v>
      </c>
      <c r="R162" s="132">
        <f>SUM(R163:R166)</f>
        <v>123.53929059000001</v>
      </c>
      <c r="T162" s="133">
        <f>SUM(T163:T166)</f>
        <v>0</v>
      </c>
      <c r="AR162" s="127" t="s">
        <v>76</v>
      </c>
      <c r="AT162" s="134" t="s">
        <v>71</v>
      </c>
      <c r="AU162" s="134" t="s">
        <v>76</v>
      </c>
      <c r="AY162" s="127" t="s">
        <v>193</v>
      </c>
      <c r="BK162" s="135">
        <f>SUM(BK163:BK166)</f>
        <v>0</v>
      </c>
    </row>
    <row r="163" spans="2:65" s="1" customFormat="1" ht="37.75" customHeight="1">
      <c r="B163" s="138"/>
      <c r="C163" s="139" t="s">
        <v>374</v>
      </c>
      <c r="D163" s="139" t="s">
        <v>195</v>
      </c>
      <c r="E163" s="140" t="s">
        <v>1604</v>
      </c>
      <c r="F163" s="141" t="s">
        <v>1605</v>
      </c>
      <c r="G163" s="142" t="s">
        <v>198</v>
      </c>
      <c r="H163" s="143">
        <v>51.314999999999998</v>
      </c>
      <c r="I163" s="144"/>
      <c r="J163" s="145">
        <f>ROUND(I163*H163,2)</f>
        <v>0</v>
      </c>
      <c r="K163" s="146"/>
      <c r="L163" s="28"/>
      <c r="M163" s="147" t="s">
        <v>1</v>
      </c>
      <c r="N163" s="148" t="s">
        <v>38</v>
      </c>
      <c r="P163" s="149">
        <f>O163*H163</f>
        <v>0</v>
      </c>
      <c r="Q163" s="149">
        <v>1.8907700000000001</v>
      </c>
      <c r="R163" s="149">
        <f>Q163*H163</f>
        <v>97.024862549999995</v>
      </c>
      <c r="S163" s="149">
        <v>0</v>
      </c>
      <c r="T163" s="150">
        <f>S163*H163</f>
        <v>0</v>
      </c>
      <c r="AR163" s="151" t="s">
        <v>109</v>
      </c>
      <c r="AT163" s="151" t="s">
        <v>195</v>
      </c>
      <c r="AU163" s="151" t="s">
        <v>84</v>
      </c>
      <c r="AY163" s="13" t="s">
        <v>193</v>
      </c>
      <c r="BE163" s="152">
        <f>IF(N163="základná",J163,0)</f>
        <v>0</v>
      </c>
      <c r="BF163" s="152">
        <f>IF(N163="znížená",J163,0)</f>
        <v>0</v>
      </c>
      <c r="BG163" s="152">
        <f>IF(N163="zákl. prenesená",J163,0)</f>
        <v>0</v>
      </c>
      <c r="BH163" s="152">
        <f>IF(N163="zníž. prenesená",J163,0)</f>
        <v>0</v>
      </c>
      <c r="BI163" s="152">
        <f>IF(N163="nulová",J163,0)</f>
        <v>0</v>
      </c>
      <c r="BJ163" s="13" t="s">
        <v>84</v>
      </c>
      <c r="BK163" s="152">
        <f>ROUND(I163*H163,2)</f>
        <v>0</v>
      </c>
      <c r="BL163" s="13" t="s">
        <v>109</v>
      </c>
      <c r="BM163" s="151" t="s">
        <v>2416</v>
      </c>
    </row>
    <row r="164" spans="2:65" s="1" customFormat="1" ht="24.25" customHeight="1">
      <c r="B164" s="138"/>
      <c r="C164" s="139" t="s">
        <v>378</v>
      </c>
      <c r="D164" s="139" t="s">
        <v>195</v>
      </c>
      <c r="E164" s="140" t="s">
        <v>1607</v>
      </c>
      <c r="F164" s="141" t="s">
        <v>696</v>
      </c>
      <c r="G164" s="142" t="s">
        <v>198</v>
      </c>
      <c r="H164" s="143">
        <v>1.7430000000000001</v>
      </c>
      <c r="I164" s="144"/>
      <c r="J164" s="145">
        <f>ROUND(I164*H164,2)</f>
        <v>0</v>
      </c>
      <c r="K164" s="146"/>
      <c r="L164" s="28"/>
      <c r="M164" s="147" t="s">
        <v>1</v>
      </c>
      <c r="N164" s="148" t="s">
        <v>38</v>
      </c>
      <c r="P164" s="149">
        <f>O164*H164</f>
        <v>0</v>
      </c>
      <c r="Q164" s="149">
        <v>2.1922799999999998</v>
      </c>
      <c r="R164" s="149">
        <f>Q164*H164</f>
        <v>3.8211440400000001</v>
      </c>
      <c r="S164" s="149">
        <v>0</v>
      </c>
      <c r="T164" s="150">
        <f>S164*H164</f>
        <v>0</v>
      </c>
      <c r="AR164" s="151" t="s">
        <v>109</v>
      </c>
      <c r="AT164" s="151" t="s">
        <v>195</v>
      </c>
      <c r="AU164" s="151" t="s">
        <v>84</v>
      </c>
      <c r="AY164" s="13" t="s">
        <v>193</v>
      </c>
      <c r="BE164" s="152">
        <f>IF(N164="základná",J164,0)</f>
        <v>0</v>
      </c>
      <c r="BF164" s="152">
        <f>IF(N164="znížená",J164,0)</f>
        <v>0</v>
      </c>
      <c r="BG164" s="152">
        <f>IF(N164="zákl. prenesená",J164,0)</f>
        <v>0</v>
      </c>
      <c r="BH164" s="152">
        <f>IF(N164="zníž. prenesená",J164,0)</f>
        <v>0</v>
      </c>
      <c r="BI164" s="152">
        <f>IF(N164="nulová",J164,0)</f>
        <v>0</v>
      </c>
      <c r="BJ164" s="13" t="s">
        <v>84</v>
      </c>
      <c r="BK164" s="152">
        <f>ROUND(I164*H164,2)</f>
        <v>0</v>
      </c>
      <c r="BL164" s="13" t="s">
        <v>109</v>
      </c>
      <c r="BM164" s="151" t="s">
        <v>2417</v>
      </c>
    </row>
    <row r="165" spans="2:65" s="1" customFormat="1" ht="33" customHeight="1">
      <c r="B165" s="138"/>
      <c r="C165" s="139" t="s">
        <v>382</v>
      </c>
      <c r="D165" s="139" t="s">
        <v>195</v>
      </c>
      <c r="E165" s="140" t="s">
        <v>1609</v>
      </c>
      <c r="F165" s="141" t="s">
        <v>1610</v>
      </c>
      <c r="G165" s="142" t="s">
        <v>234</v>
      </c>
      <c r="H165" s="143">
        <v>13.08</v>
      </c>
      <c r="I165" s="144"/>
      <c r="J165" s="145">
        <f>ROUND(I165*H165,2)</f>
        <v>0</v>
      </c>
      <c r="K165" s="146"/>
      <c r="L165" s="28"/>
      <c r="M165" s="147" t="s">
        <v>1</v>
      </c>
      <c r="N165" s="148" t="s">
        <v>38</v>
      </c>
      <c r="P165" s="149">
        <f>O165*H165</f>
        <v>0</v>
      </c>
      <c r="Q165" s="149">
        <v>4.3499999999999997E-3</v>
      </c>
      <c r="R165" s="149">
        <f>Q165*H165</f>
        <v>5.6897999999999997E-2</v>
      </c>
      <c r="S165" s="149">
        <v>0</v>
      </c>
      <c r="T165" s="150">
        <f>S165*H165</f>
        <v>0</v>
      </c>
      <c r="AR165" s="151" t="s">
        <v>109</v>
      </c>
      <c r="AT165" s="151" t="s">
        <v>195</v>
      </c>
      <c r="AU165" s="151" t="s">
        <v>84</v>
      </c>
      <c r="AY165" s="13" t="s">
        <v>193</v>
      </c>
      <c r="BE165" s="152">
        <f>IF(N165="základná",J165,0)</f>
        <v>0</v>
      </c>
      <c r="BF165" s="152">
        <f>IF(N165="znížená",J165,0)</f>
        <v>0</v>
      </c>
      <c r="BG165" s="152">
        <f>IF(N165="zákl. prenesená",J165,0)</f>
        <v>0</v>
      </c>
      <c r="BH165" s="152">
        <f>IF(N165="zníž. prenesená",J165,0)</f>
        <v>0</v>
      </c>
      <c r="BI165" s="152">
        <f>IF(N165="nulová",J165,0)</f>
        <v>0</v>
      </c>
      <c r="BJ165" s="13" t="s">
        <v>84</v>
      </c>
      <c r="BK165" s="152">
        <f>ROUND(I165*H165,2)</f>
        <v>0</v>
      </c>
      <c r="BL165" s="13" t="s">
        <v>109</v>
      </c>
      <c r="BM165" s="151" t="s">
        <v>2418</v>
      </c>
    </row>
    <row r="166" spans="2:65" s="1" customFormat="1" ht="33" customHeight="1">
      <c r="B166" s="138"/>
      <c r="C166" s="139" t="s">
        <v>386</v>
      </c>
      <c r="D166" s="139" t="s">
        <v>195</v>
      </c>
      <c r="E166" s="140" t="s">
        <v>2110</v>
      </c>
      <c r="F166" s="141" t="s">
        <v>2111</v>
      </c>
      <c r="G166" s="142" t="s">
        <v>198</v>
      </c>
      <c r="H166" s="143">
        <v>11.3</v>
      </c>
      <c r="I166" s="144"/>
      <c r="J166" s="145">
        <f>ROUND(I166*H166,2)</f>
        <v>0</v>
      </c>
      <c r="K166" s="146"/>
      <c r="L166" s="28"/>
      <c r="M166" s="147" t="s">
        <v>1</v>
      </c>
      <c r="N166" s="148" t="s">
        <v>38</v>
      </c>
      <c r="P166" s="149">
        <f>O166*H166</f>
        <v>0</v>
      </c>
      <c r="Q166" s="149">
        <v>2.0032199999999998</v>
      </c>
      <c r="R166" s="149">
        <f>Q166*H166</f>
        <v>22.636385999999998</v>
      </c>
      <c r="S166" s="149">
        <v>0</v>
      </c>
      <c r="T166" s="150">
        <f>S166*H166</f>
        <v>0</v>
      </c>
      <c r="AR166" s="151" t="s">
        <v>109</v>
      </c>
      <c r="AT166" s="151" t="s">
        <v>195</v>
      </c>
      <c r="AU166" s="151" t="s">
        <v>84</v>
      </c>
      <c r="AY166" s="13" t="s">
        <v>193</v>
      </c>
      <c r="BE166" s="152">
        <f>IF(N166="základná",J166,0)</f>
        <v>0</v>
      </c>
      <c r="BF166" s="152">
        <f>IF(N166="znížená",J166,0)</f>
        <v>0</v>
      </c>
      <c r="BG166" s="152">
        <f>IF(N166="zákl. prenesená",J166,0)</f>
        <v>0</v>
      </c>
      <c r="BH166" s="152">
        <f>IF(N166="zníž. prenesená",J166,0)</f>
        <v>0</v>
      </c>
      <c r="BI166" s="152">
        <f>IF(N166="nulová",J166,0)</f>
        <v>0</v>
      </c>
      <c r="BJ166" s="13" t="s">
        <v>84</v>
      </c>
      <c r="BK166" s="152">
        <f>ROUND(I166*H166,2)</f>
        <v>0</v>
      </c>
      <c r="BL166" s="13" t="s">
        <v>109</v>
      </c>
      <c r="BM166" s="151" t="s">
        <v>2419</v>
      </c>
    </row>
    <row r="167" spans="2:65" s="11" customFormat="1" ht="22.75" customHeight="1">
      <c r="B167" s="126"/>
      <c r="D167" s="127" t="s">
        <v>71</v>
      </c>
      <c r="E167" s="136" t="s">
        <v>112</v>
      </c>
      <c r="F167" s="136" t="s">
        <v>426</v>
      </c>
      <c r="I167" s="129"/>
      <c r="J167" s="137">
        <f>BK167</f>
        <v>0</v>
      </c>
      <c r="L167" s="126"/>
      <c r="M167" s="131"/>
      <c r="P167" s="132">
        <f>SUM(P168:P173)</f>
        <v>0</v>
      </c>
      <c r="R167" s="132">
        <f>SUM(R168:R173)</f>
        <v>409.94559999999996</v>
      </c>
      <c r="T167" s="133">
        <f>SUM(T168:T173)</f>
        <v>0</v>
      </c>
      <c r="AR167" s="127" t="s">
        <v>76</v>
      </c>
      <c r="AT167" s="134" t="s">
        <v>71</v>
      </c>
      <c r="AU167" s="134" t="s">
        <v>76</v>
      </c>
      <c r="AY167" s="127" t="s">
        <v>193</v>
      </c>
      <c r="BK167" s="135">
        <f>SUM(BK168:BK173)</f>
        <v>0</v>
      </c>
    </row>
    <row r="168" spans="2:65" s="1" customFormat="1" ht="37.75" customHeight="1">
      <c r="B168" s="138"/>
      <c r="C168" s="139" t="s">
        <v>390</v>
      </c>
      <c r="D168" s="139" t="s">
        <v>195</v>
      </c>
      <c r="E168" s="140" t="s">
        <v>2113</v>
      </c>
      <c r="F168" s="141" t="s">
        <v>2114</v>
      </c>
      <c r="G168" s="142" t="s">
        <v>234</v>
      </c>
      <c r="H168" s="143">
        <v>440</v>
      </c>
      <c r="I168" s="144"/>
      <c r="J168" s="145">
        <f t="shared" ref="J168:J173" si="10">ROUND(I168*H168,2)</f>
        <v>0</v>
      </c>
      <c r="K168" s="146"/>
      <c r="L168" s="28"/>
      <c r="M168" s="147" t="s">
        <v>1</v>
      </c>
      <c r="N168" s="148" t="s">
        <v>38</v>
      </c>
      <c r="P168" s="149">
        <f t="shared" ref="P168:P173" si="11">O168*H168</f>
        <v>0</v>
      </c>
      <c r="Q168" s="149">
        <v>0.34838999999999998</v>
      </c>
      <c r="R168" s="149">
        <f t="shared" ref="R168:R173" si="12">Q168*H168</f>
        <v>153.29159999999999</v>
      </c>
      <c r="S168" s="149">
        <v>0</v>
      </c>
      <c r="T168" s="150">
        <f t="shared" ref="T168:T173" si="13">S168*H168</f>
        <v>0</v>
      </c>
      <c r="AR168" s="151" t="s">
        <v>109</v>
      </c>
      <c r="AT168" s="151" t="s">
        <v>195</v>
      </c>
      <c r="AU168" s="151" t="s">
        <v>84</v>
      </c>
      <c r="AY168" s="13" t="s">
        <v>193</v>
      </c>
      <c r="BE168" s="152">
        <f t="shared" ref="BE168:BE173" si="14">IF(N168="základná",J168,0)</f>
        <v>0</v>
      </c>
      <c r="BF168" s="152">
        <f t="shared" ref="BF168:BF173" si="15">IF(N168="znížená",J168,0)</f>
        <v>0</v>
      </c>
      <c r="BG168" s="152">
        <f t="shared" ref="BG168:BG173" si="16">IF(N168="zákl. prenesená",J168,0)</f>
        <v>0</v>
      </c>
      <c r="BH168" s="152">
        <f t="shared" ref="BH168:BH173" si="17">IF(N168="zníž. prenesená",J168,0)</f>
        <v>0</v>
      </c>
      <c r="BI168" s="152">
        <f t="shared" ref="BI168:BI173" si="18">IF(N168="nulová",J168,0)</f>
        <v>0</v>
      </c>
      <c r="BJ168" s="13" t="s">
        <v>84</v>
      </c>
      <c r="BK168" s="152">
        <f t="shared" ref="BK168:BK173" si="19">ROUND(I168*H168,2)</f>
        <v>0</v>
      </c>
      <c r="BL168" s="13" t="s">
        <v>109</v>
      </c>
      <c r="BM168" s="151" t="s">
        <v>2420</v>
      </c>
    </row>
    <row r="169" spans="2:65" s="1" customFormat="1" ht="24.25" customHeight="1">
      <c r="B169" s="138"/>
      <c r="C169" s="139" t="s">
        <v>394</v>
      </c>
      <c r="D169" s="139" t="s">
        <v>195</v>
      </c>
      <c r="E169" s="140" t="s">
        <v>2119</v>
      </c>
      <c r="F169" s="141" t="s">
        <v>2120</v>
      </c>
      <c r="G169" s="142" t="s">
        <v>234</v>
      </c>
      <c r="H169" s="143">
        <v>440</v>
      </c>
      <c r="I169" s="144"/>
      <c r="J169" s="145">
        <f t="shared" si="10"/>
        <v>0</v>
      </c>
      <c r="K169" s="146"/>
      <c r="L169" s="28"/>
      <c r="M169" s="147" t="s">
        <v>1</v>
      </c>
      <c r="N169" s="148" t="s">
        <v>38</v>
      </c>
      <c r="P169" s="149">
        <f t="shared" si="11"/>
        <v>0</v>
      </c>
      <c r="Q169" s="149">
        <v>0.26177</v>
      </c>
      <c r="R169" s="149">
        <f t="shared" si="12"/>
        <v>115.1788</v>
      </c>
      <c r="S169" s="149">
        <v>0</v>
      </c>
      <c r="T169" s="150">
        <f t="shared" si="13"/>
        <v>0</v>
      </c>
      <c r="AR169" s="151" t="s">
        <v>109</v>
      </c>
      <c r="AT169" s="151" t="s">
        <v>195</v>
      </c>
      <c r="AU169" s="151" t="s">
        <v>84</v>
      </c>
      <c r="AY169" s="13" t="s">
        <v>193</v>
      </c>
      <c r="BE169" s="152">
        <f t="shared" si="14"/>
        <v>0</v>
      </c>
      <c r="BF169" s="152">
        <f t="shared" si="15"/>
        <v>0</v>
      </c>
      <c r="BG169" s="152">
        <f t="shared" si="16"/>
        <v>0</v>
      </c>
      <c r="BH169" s="152">
        <f t="shared" si="17"/>
        <v>0</v>
      </c>
      <c r="BI169" s="152">
        <f t="shared" si="18"/>
        <v>0</v>
      </c>
      <c r="BJ169" s="13" t="s">
        <v>84</v>
      </c>
      <c r="BK169" s="152">
        <f t="shared" si="19"/>
        <v>0</v>
      </c>
      <c r="BL169" s="13" t="s">
        <v>109</v>
      </c>
      <c r="BM169" s="151" t="s">
        <v>2421</v>
      </c>
    </row>
    <row r="170" spans="2:65" s="1" customFormat="1" ht="33" customHeight="1">
      <c r="B170" s="138"/>
      <c r="C170" s="139" t="s">
        <v>398</v>
      </c>
      <c r="D170" s="139" t="s">
        <v>195</v>
      </c>
      <c r="E170" s="140" t="s">
        <v>2422</v>
      </c>
      <c r="F170" s="141" t="s">
        <v>1906</v>
      </c>
      <c r="G170" s="142" t="s">
        <v>234</v>
      </c>
      <c r="H170" s="143">
        <v>880</v>
      </c>
      <c r="I170" s="144"/>
      <c r="J170" s="145">
        <f t="shared" si="10"/>
        <v>0</v>
      </c>
      <c r="K170" s="146"/>
      <c r="L170" s="28"/>
      <c r="M170" s="147" t="s">
        <v>1</v>
      </c>
      <c r="N170" s="148" t="s">
        <v>38</v>
      </c>
      <c r="P170" s="149">
        <f t="shared" si="11"/>
        <v>0</v>
      </c>
      <c r="Q170" s="149">
        <v>7.1000000000000002E-4</v>
      </c>
      <c r="R170" s="149">
        <f t="shared" si="12"/>
        <v>0.62480000000000002</v>
      </c>
      <c r="S170" s="149">
        <v>0</v>
      </c>
      <c r="T170" s="150">
        <f t="shared" si="13"/>
        <v>0</v>
      </c>
      <c r="AR170" s="151" t="s">
        <v>109</v>
      </c>
      <c r="AT170" s="151" t="s">
        <v>195</v>
      </c>
      <c r="AU170" s="151" t="s">
        <v>84</v>
      </c>
      <c r="AY170" s="13" t="s">
        <v>193</v>
      </c>
      <c r="BE170" s="152">
        <f t="shared" si="14"/>
        <v>0</v>
      </c>
      <c r="BF170" s="152">
        <f t="shared" si="15"/>
        <v>0</v>
      </c>
      <c r="BG170" s="152">
        <f t="shared" si="16"/>
        <v>0</v>
      </c>
      <c r="BH170" s="152">
        <f t="shared" si="17"/>
        <v>0</v>
      </c>
      <c r="BI170" s="152">
        <f t="shared" si="18"/>
        <v>0</v>
      </c>
      <c r="BJ170" s="13" t="s">
        <v>84</v>
      </c>
      <c r="BK170" s="152">
        <f t="shared" si="19"/>
        <v>0</v>
      </c>
      <c r="BL170" s="13" t="s">
        <v>109</v>
      </c>
      <c r="BM170" s="151" t="s">
        <v>2423</v>
      </c>
    </row>
    <row r="171" spans="2:65" s="1" customFormat="1" ht="33" customHeight="1">
      <c r="B171" s="138"/>
      <c r="C171" s="139" t="s">
        <v>402</v>
      </c>
      <c r="D171" s="139" t="s">
        <v>195</v>
      </c>
      <c r="E171" s="140" t="s">
        <v>2126</v>
      </c>
      <c r="F171" s="141" t="s">
        <v>2127</v>
      </c>
      <c r="G171" s="142" t="s">
        <v>234</v>
      </c>
      <c r="H171" s="143">
        <v>440</v>
      </c>
      <c r="I171" s="144"/>
      <c r="J171" s="145">
        <f t="shared" si="10"/>
        <v>0</v>
      </c>
      <c r="K171" s="146"/>
      <c r="L171" s="28"/>
      <c r="M171" s="147" t="s">
        <v>1</v>
      </c>
      <c r="N171" s="148" t="s">
        <v>38</v>
      </c>
      <c r="P171" s="149">
        <f t="shared" si="11"/>
        <v>0</v>
      </c>
      <c r="Q171" s="149">
        <v>0.18740000000000001</v>
      </c>
      <c r="R171" s="149">
        <f t="shared" si="12"/>
        <v>82.456000000000003</v>
      </c>
      <c r="S171" s="149">
        <v>0</v>
      </c>
      <c r="T171" s="150">
        <f t="shared" si="13"/>
        <v>0</v>
      </c>
      <c r="AR171" s="151" t="s">
        <v>109</v>
      </c>
      <c r="AT171" s="151" t="s">
        <v>195</v>
      </c>
      <c r="AU171" s="151" t="s">
        <v>84</v>
      </c>
      <c r="AY171" s="13" t="s">
        <v>193</v>
      </c>
      <c r="BE171" s="152">
        <f t="shared" si="14"/>
        <v>0</v>
      </c>
      <c r="BF171" s="152">
        <f t="shared" si="15"/>
        <v>0</v>
      </c>
      <c r="BG171" s="152">
        <f t="shared" si="16"/>
        <v>0</v>
      </c>
      <c r="BH171" s="152">
        <f t="shared" si="17"/>
        <v>0</v>
      </c>
      <c r="BI171" s="152">
        <f t="shared" si="18"/>
        <v>0</v>
      </c>
      <c r="BJ171" s="13" t="s">
        <v>84</v>
      </c>
      <c r="BK171" s="152">
        <f t="shared" si="19"/>
        <v>0</v>
      </c>
      <c r="BL171" s="13" t="s">
        <v>109</v>
      </c>
      <c r="BM171" s="151" t="s">
        <v>2424</v>
      </c>
    </row>
    <row r="172" spans="2:65" s="1" customFormat="1" ht="33" customHeight="1">
      <c r="B172" s="138"/>
      <c r="C172" s="139" t="s">
        <v>406</v>
      </c>
      <c r="D172" s="139" t="s">
        <v>195</v>
      </c>
      <c r="E172" s="140" t="s">
        <v>2129</v>
      </c>
      <c r="F172" s="141" t="s">
        <v>2130</v>
      </c>
      <c r="G172" s="142" t="s">
        <v>234</v>
      </c>
      <c r="H172" s="143">
        <v>440</v>
      </c>
      <c r="I172" s="144"/>
      <c r="J172" s="145">
        <f t="shared" si="10"/>
        <v>0</v>
      </c>
      <c r="K172" s="146"/>
      <c r="L172" s="28"/>
      <c r="M172" s="147" t="s">
        <v>1</v>
      </c>
      <c r="N172" s="148" t="s">
        <v>38</v>
      </c>
      <c r="P172" s="149">
        <f t="shared" si="11"/>
        <v>0</v>
      </c>
      <c r="Q172" s="149">
        <v>0.12966</v>
      </c>
      <c r="R172" s="149">
        <f t="shared" si="12"/>
        <v>57.050399999999996</v>
      </c>
      <c r="S172" s="149">
        <v>0</v>
      </c>
      <c r="T172" s="150">
        <f t="shared" si="13"/>
        <v>0</v>
      </c>
      <c r="AR172" s="151" t="s">
        <v>109</v>
      </c>
      <c r="AT172" s="151" t="s">
        <v>195</v>
      </c>
      <c r="AU172" s="151" t="s">
        <v>84</v>
      </c>
      <c r="AY172" s="13" t="s">
        <v>193</v>
      </c>
      <c r="BE172" s="152">
        <f t="shared" si="14"/>
        <v>0</v>
      </c>
      <c r="BF172" s="152">
        <f t="shared" si="15"/>
        <v>0</v>
      </c>
      <c r="BG172" s="152">
        <f t="shared" si="16"/>
        <v>0</v>
      </c>
      <c r="BH172" s="152">
        <f t="shared" si="17"/>
        <v>0</v>
      </c>
      <c r="BI172" s="152">
        <f t="shared" si="18"/>
        <v>0</v>
      </c>
      <c r="BJ172" s="13" t="s">
        <v>84</v>
      </c>
      <c r="BK172" s="152">
        <f t="shared" si="19"/>
        <v>0</v>
      </c>
      <c r="BL172" s="13" t="s">
        <v>109</v>
      </c>
      <c r="BM172" s="151" t="s">
        <v>2425</v>
      </c>
    </row>
    <row r="173" spans="2:65" s="1" customFormat="1" ht="33" customHeight="1">
      <c r="B173" s="138"/>
      <c r="C173" s="139" t="s">
        <v>410</v>
      </c>
      <c r="D173" s="139" t="s">
        <v>195</v>
      </c>
      <c r="E173" s="140" t="s">
        <v>2134</v>
      </c>
      <c r="F173" s="141" t="s">
        <v>2135</v>
      </c>
      <c r="G173" s="142" t="s">
        <v>257</v>
      </c>
      <c r="H173" s="143">
        <v>600</v>
      </c>
      <c r="I173" s="144"/>
      <c r="J173" s="145">
        <f t="shared" si="10"/>
        <v>0</v>
      </c>
      <c r="K173" s="146"/>
      <c r="L173" s="28"/>
      <c r="M173" s="147" t="s">
        <v>1</v>
      </c>
      <c r="N173" s="148" t="s">
        <v>38</v>
      </c>
      <c r="P173" s="149">
        <f t="shared" si="11"/>
        <v>0</v>
      </c>
      <c r="Q173" s="149">
        <v>2.2399999999999998E-3</v>
      </c>
      <c r="R173" s="149">
        <f t="shared" si="12"/>
        <v>1.3439999999999999</v>
      </c>
      <c r="S173" s="149">
        <v>0</v>
      </c>
      <c r="T173" s="150">
        <f t="shared" si="13"/>
        <v>0</v>
      </c>
      <c r="AR173" s="151" t="s">
        <v>109</v>
      </c>
      <c r="AT173" s="151" t="s">
        <v>195</v>
      </c>
      <c r="AU173" s="151" t="s">
        <v>84</v>
      </c>
      <c r="AY173" s="13" t="s">
        <v>193</v>
      </c>
      <c r="BE173" s="152">
        <f t="shared" si="14"/>
        <v>0</v>
      </c>
      <c r="BF173" s="152">
        <f t="shared" si="15"/>
        <v>0</v>
      </c>
      <c r="BG173" s="152">
        <f t="shared" si="16"/>
        <v>0</v>
      </c>
      <c r="BH173" s="152">
        <f t="shared" si="17"/>
        <v>0</v>
      </c>
      <c r="BI173" s="152">
        <f t="shared" si="18"/>
        <v>0</v>
      </c>
      <c r="BJ173" s="13" t="s">
        <v>84</v>
      </c>
      <c r="BK173" s="152">
        <f t="shared" si="19"/>
        <v>0</v>
      </c>
      <c r="BL173" s="13" t="s">
        <v>109</v>
      </c>
      <c r="BM173" s="151" t="s">
        <v>2426</v>
      </c>
    </row>
    <row r="174" spans="2:65" s="11" customFormat="1" ht="22.75" customHeight="1">
      <c r="B174" s="126"/>
      <c r="D174" s="127" t="s">
        <v>71</v>
      </c>
      <c r="E174" s="136" t="s">
        <v>163</v>
      </c>
      <c r="F174" s="136" t="s">
        <v>732</v>
      </c>
      <c r="I174" s="129"/>
      <c r="J174" s="137">
        <f>BK174</f>
        <v>0</v>
      </c>
      <c r="L174" s="126"/>
      <c r="M174" s="131"/>
      <c r="P174" s="132">
        <f>SUM(P175:P204)</f>
        <v>0</v>
      </c>
      <c r="R174" s="132">
        <f>SUM(R175:R204)</f>
        <v>12.836855</v>
      </c>
      <c r="T174" s="133">
        <f>SUM(T175:T204)</f>
        <v>0</v>
      </c>
      <c r="AR174" s="127" t="s">
        <v>76</v>
      </c>
      <c r="AT174" s="134" t="s">
        <v>71</v>
      </c>
      <c r="AU174" s="134" t="s">
        <v>76</v>
      </c>
      <c r="AY174" s="127" t="s">
        <v>193</v>
      </c>
      <c r="BK174" s="135">
        <f>SUM(BK175:BK204)</f>
        <v>0</v>
      </c>
    </row>
    <row r="175" spans="2:65" s="1" customFormat="1" ht="24.25" customHeight="1">
      <c r="B175" s="138"/>
      <c r="C175" s="139" t="s">
        <v>414</v>
      </c>
      <c r="D175" s="139" t="s">
        <v>195</v>
      </c>
      <c r="E175" s="140" t="s">
        <v>1630</v>
      </c>
      <c r="F175" s="141" t="s">
        <v>1631</v>
      </c>
      <c r="G175" s="142" t="s">
        <v>319</v>
      </c>
      <c r="H175" s="143">
        <v>6</v>
      </c>
      <c r="I175" s="144"/>
      <c r="J175" s="145">
        <f t="shared" ref="J175:J204" si="20">ROUND(I175*H175,2)</f>
        <v>0</v>
      </c>
      <c r="K175" s="146"/>
      <c r="L175" s="28"/>
      <c r="M175" s="147" t="s">
        <v>1</v>
      </c>
      <c r="N175" s="148" t="s">
        <v>38</v>
      </c>
      <c r="P175" s="149">
        <f t="shared" ref="P175:P204" si="21">O175*H175</f>
        <v>0</v>
      </c>
      <c r="Q175" s="149">
        <v>3.82E-3</v>
      </c>
      <c r="R175" s="149">
        <f t="shared" ref="R175:R204" si="22">Q175*H175</f>
        <v>2.2919999999999999E-2</v>
      </c>
      <c r="S175" s="149">
        <v>0</v>
      </c>
      <c r="T175" s="150">
        <f t="shared" ref="T175:T204" si="23">S175*H175</f>
        <v>0</v>
      </c>
      <c r="AR175" s="151" t="s">
        <v>109</v>
      </c>
      <c r="AT175" s="151" t="s">
        <v>195</v>
      </c>
      <c r="AU175" s="151" t="s">
        <v>84</v>
      </c>
      <c r="AY175" s="13" t="s">
        <v>193</v>
      </c>
      <c r="BE175" s="152">
        <f t="shared" ref="BE175:BE204" si="24">IF(N175="základná",J175,0)</f>
        <v>0</v>
      </c>
      <c r="BF175" s="152">
        <f t="shared" ref="BF175:BF204" si="25">IF(N175="znížená",J175,0)</f>
        <v>0</v>
      </c>
      <c r="BG175" s="152">
        <f t="shared" ref="BG175:BG204" si="26">IF(N175="zákl. prenesená",J175,0)</f>
        <v>0</v>
      </c>
      <c r="BH175" s="152">
        <f t="shared" ref="BH175:BH204" si="27">IF(N175="zníž. prenesená",J175,0)</f>
        <v>0</v>
      </c>
      <c r="BI175" s="152">
        <f t="shared" ref="BI175:BI204" si="28">IF(N175="nulová",J175,0)</f>
        <v>0</v>
      </c>
      <c r="BJ175" s="13" t="s">
        <v>84</v>
      </c>
      <c r="BK175" s="152">
        <f t="shared" ref="BK175:BK204" si="29">ROUND(I175*H175,2)</f>
        <v>0</v>
      </c>
      <c r="BL175" s="13" t="s">
        <v>109</v>
      </c>
      <c r="BM175" s="151" t="s">
        <v>2427</v>
      </c>
    </row>
    <row r="176" spans="2:65" s="1" customFormat="1" ht="16.5" customHeight="1">
      <c r="B176" s="138"/>
      <c r="C176" s="153" t="s">
        <v>418</v>
      </c>
      <c r="D176" s="153" t="s">
        <v>236</v>
      </c>
      <c r="E176" s="154" t="s">
        <v>1633</v>
      </c>
      <c r="F176" s="155" t="s">
        <v>1634</v>
      </c>
      <c r="G176" s="156" t="s">
        <v>319</v>
      </c>
      <c r="H176" s="157">
        <v>6</v>
      </c>
      <c r="I176" s="158"/>
      <c r="J176" s="159">
        <f t="shared" si="20"/>
        <v>0</v>
      </c>
      <c r="K176" s="160"/>
      <c r="L176" s="161"/>
      <c r="M176" s="162" t="s">
        <v>1</v>
      </c>
      <c r="N176" s="163" t="s">
        <v>38</v>
      </c>
      <c r="P176" s="149">
        <f t="shared" si="21"/>
        <v>0</v>
      </c>
      <c r="Q176" s="149">
        <v>2.5000000000000001E-2</v>
      </c>
      <c r="R176" s="149">
        <f t="shared" si="22"/>
        <v>0.15000000000000002</v>
      </c>
      <c r="S176" s="149">
        <v>0</v>
      </c>
      <c r="T176" s="150">
        <f t="shared" si="23"/>
        <v>0</v>
      </c>
      <c r="AR176" s="151" t="s">
        <v>163</v>
      </c>
      <c r="AT176" s="151" t="s">
        <v>236</v>
      </c>
      <c r="AU176" s="151" t="s">
        <v>84</v>
      </c>
      <c r="AY176" s="13" t="s">
        <v>193</v>
      </c>
      <c r="BE176" s="152">
        <f t="shared" si="24"/>
        <v>0</v>
      </c>
      <c r="BF176" s="152">
        <f t="shared" si="25"/>
        <v>0</v>
      </c>
      <c r="BG176" s="152">
        <f t="shared" si="26"/>
        <v>0</v>
      </c>
      <c r="BH176" s="152">
        <f t="shared" si="27"/>
        <v>0</v>
      </c>
      <c r="BI176" s="152">
        <f t="shared" si="28"/>
        <v>0</v>
      </c>
      <c r="BJ176" s="13" t="s">
        <v>84</v>
      </c>
      <c r="BK176" s="152">
        <f t="shared" si="29"/>
        <v>0</v>
      </c>
      <c r="BL176" s="13" t="s">
        <v>109</v>
      </c>
      <c r="BM176" s="151" t="s">
        <v>2428</v>
      </c>
    </row>
    <row r="177" spans="2:65" s="1" customFormat="1" ht="24.25" customHeight="1">
      <c r="B177" s="138"/>
      <c r="C177" s="139" t="s">
        <v>422</v>
      </c>
      <c r="D177" s="139" t="s">
        <v>195</v>
      </c>
      <c r="E177" s="140" t="s">
        <v>2139</v>
      </c>
      <c r="F177" s="141" t="s">
        <v>2140</v>
      </c>
      <c r="G177" s="142" t="s">
        <v>319</v>
      </c>
      <c r="H177" s="143">
        <v>1</v>
      </c>
      <c r="I177" s="144"/>
      <c r="J177" s="145">
        <f t="shared" si="20"/>
        <v>0</v>
      </c>
      <c r="K177" s="146"/>
      <c r="L177" s="28"/>
      <c r="M177" s="147" t="s">
        <v>1</v>
      </c>
      <c r="N177" s="148" t="s">
        <v>38</v>
      </c>
      <c r="P177" s="149">
        <f t="shared" si="21"/>
        <v>0</v>
      </c>
      <c r="Q177" s="149">
        <v>3.8240000000000001E-3</v>
      </c>
      <c r="R177" s="149">
        <f t="shared" si="22"/>
        <v>3.8240000000000001E-3</v>
      </c>
      <c r="S177" s="149">
        <v>0</v>
      </c>
      <c r="T177" s="150">
        <f t="shared" si="23"/>
        <v>0</v>
      </c>
      <c r="AR177" s="151" t="s">
        <v>109</v>
      </c>
      <c r="AT177" s="151" t="s">
        <v>195</v>
      </c>
      <c r="AU177" s="151" t="s">
        <v>84</v>
      </c>
      <c r="AY177" s="13" t="s">
        <v>193</v>
      </c>
      <c r="BE177" s="152">
        <f t="shared" si="24"/>
        <v>0</v>
      </c>
      <c r="BF177" s="152">
        <f t="shared" si="25"/>
        <v>0</v>
      </c>
      <c r="BG177" s="152">
        <f t="shared" si="26"/>
        <v>0</v>
      </c>
      <c r="BH177" s="152">
        <f t="shared" si="27"/>
        <v>0</v>
      </c>
      <c r="BI177" s="152">
        <f t="shared" si="28"/>
        <v>0</v>
      </c>
      <c r="BJ177" s="13" t="s">
        <v>84</v>
      </c>
      <c r="BK177" s="152">
        <f t="shared" si="29"/>
        <v>0</v>
      </c>
      <c r="BL177" s="13" t="s">
        <v>109</v>
      </c>
      <c r="BM177" s="151" t="s">
        <v>2429</v>
      </c>
    </row>
    <row r="178" spans="2:65" s="1" customFormat="1" ht="24.25" customHeight="1">
      <c r="B178" s="138"/>
      <c r="C178" s="153" t="s">
        <v>427</v>
      </c>
      <c r="D178" s="153" t="s">
        <v>236</v>
      </c>
      <c r="E178" s="154" t="s">
        <v>2142</v>
      </c>
      <c r="F178" s="155" t="s">
        <v>2143</v>
      </c>
      <c r="G178" s="156" t="s">
        <v>319</v>
      </c>
      <c r="H178" s="157">
        <v>1</v>
      </c>
      <c r="I178" s="158"/>
      <c r="J178" s="159">
        <f t="shared" si="20"/>
        <v>0</v>
      </c>
      <c r="K178" s="160"/>
      <c r="L178" s="161"/>
      <c r="M178" s="162" t="s">
        <v>1</v>
      </c>
      <c r="N178" s="163" t="s">
        <v>38</v>
      </c>
      <c r="P178" s="149">
        <f t="shared" si="21"/>
        <v>0</v>
      </c>
      <c r="Q178" s="149">
        <v>1.4999999999999999E-2</v>
      </c>
      <c r="R178" s="149">
        <f t="shared" si="22"/>
        <v>1.4999999999999999E-2</v>
      </c>
      <c r="S178" s="149">
        <v>0</v>
      </c>
      <c r="T178" s="150">
        <f t="shared" si="23"/>
        <v>0</v>
      </c>
      <c r="AR178" s="151" t="s">
        <v>163</v>
      </c>
      <c r="AT178" s="151" t="s">
        <v>236</v>
      </c>
      <c r="AU178" s="151" t="s">
        <v>84</v>
      </c>
      <c r="AY178" s="13" t="s">
        <v>193</v>
      </c>
      <c r="BE178" s="152">
        <f t="shared" si="24"/>
        <v>0</v>
      </c>
      <c r="BF178" s="152">
        <f t="shared" si="25"/>
        <v>0</v>
      </c>
      <c r="BG178" s="152">
        <f t="shared" si="26"/>
        <v>0</v>
      </c>
      <c r="BH178" s="152">
        <f t="shared" si="27"/>
        <v>0</v>
      </c>
      <c r="BI178" s="152">
        <f t="shared" si="28"/>
        <v>0</v>
      </c>
      <c r="BJ178" s="13" t="s">
        <v>84</v>
      </c>
      <c r="BK178" s="152">
        <f t="shared" si="29"/>
        <v>0</v>
      </c>
      <c r="BL178" s="13" t="s">
        <v>109</v>
      </c>
      <c r="BM178" s="151" t="s">
        <v>2430</v>
      </c>
    </row>
    <row r="179" spans="2:65" s="1" customFormat="1" ht="33" customHeight="1">
      <c r="B179" s="138"/>
      <c r="C179" s="139" t="s">
        <v>431</v>
      </c>
      <c r="D179" s="139" t="s">
        <v>195</v>
      </c>
      <c r="E179" s="140" t="s">
        <v>1649</v>
      </c>
      <c r="F179" s="141" t="s">
        <v>1650</v>
      </c>
      <c r="G179" s="142" t="s">
        <v>257</v>
      </c>
      <c r="H179" s="143">
        <v>466.5</v>
      </c>
      <c r="I179" s="144"/>
      <c r="J179" s="145">
        <f t="shared" si="20"/>
        <v>0</v>
      </c>
      <c r="K179" s="146"/>
      <c r="L179" s="28"/>
      <c r="M179" s="147" t="s">
        <v>1</v>
      </c>
      <c r="N179" s="148" t="s">
        <v>38</v>
      </c>
      <c r="P179" s="149">
        <f t="shared" si="21"/>
        <v>0</v>
      </c>
      <c r="Q179" s="149">
        <v>0</v>
      </c>
      <c r="R179" s="149">
        <f t="shared" si="22"/>
        <v>0</v>
      </c>
      <c r="S179" s="149">
        <v>0</v>
      </c>
      <c r="T179" s="150">
        <f t="shared" si="23"/>
        <v>0</v>
      </c>
      <c r="AR179" s="151" t="s">
        <v>109</v>
      </c>
      <c r="AT179" s="151" t="s">
        <v>195</v>
      </c>
      <c r="AU179" s="151" t="s">
        <v>84</v>
      </c>
      <c r="AY179" s="13" t="s">
        <v>193</v>
      </c>
      <c r="BE179" s="152">
        <f t="shared" si="24"/>
        <v>0</v>
      </c>
      <c r="BF179" s="152">
        <f t="shared" si="25"/>
        <v>0</v>
      </c>
      <c r="BG179" s="152">
        <f t="shared" si="26"/>
        <v>0</v>
      </c>
      <c r="BH179" s="152">
        <f t="shared" si="27"/>
        <v>0</v>
      </c>
      <c r="BI179" s="152">
        <f t="shared" si="28"/>
        <v>0</v>
      </c>
      <c r="BJ179" s="13" t="s">
        <v>84</v>
      </c>
      <c r="BK179" s="152">
        <f t="shared" si="29"/>
        <v>0</v>
      </c>
      <c r="BL179" s="13" t="s">
        <v>109</v>
      </c>
      <c r="BM179" s="151" t="s">
        <v>2431</v>
      </c>
    </row>
    <row r="180" spans="2:65" s="1" customFormat="1" ht="33" customHeight="1">
      <c r="B180" s="138"/>
      <c r="C180" s="153" t="s">
        <v>435</v>
      </c>
      <c r="D180" s="153" t="s">
        <v>236</v>
      </c>
      <c r="E180" s="154" t="s">
        <v>1652</v>
      </c>
      <c r="F180" s="155" t="s">
        <v>1653</v>
      </c>
      <c r="G180" s="156" t="s">
        <v>257</v>
      </c>
      <c r="H180" s="157">
        <v>466.5</v>
      </c>
      <c r="I180" s="158"/>
      <c r="J180" s="159">
        <f t="shared" si="20"/>
        <v>0</v>
      </c>
      <c r="K180" s="160"/>
      <c r="L180" s="161"/>
      <c r="M180" s="162" t="s">
        <v>1</v>
      </c>
      <c r="N180" s="163" t="s">
        <v>38</v>
      </c>
      <c r="P180" s="149">
        <f t="shared" si="21"/>
        <v>0</v>
      </c>
      <c r="Q180" s="149">
        <v>2.1900000000000001E-3</v>
      </c>
      <c r="R180" s="149">
        <f t="shared" si="22"/>
        <v>1.0216350000000001</v>
      </c>
      <c r="S180" s="149">
        <v>0</v>
      </c>
      <c r="T180" s="150">
        <f t="shared" si="23"/>
        <v>0</v>
      </c>
      <c r="AR180" s="151" t="s">
        <v>163</v>
      </c>
      <c r="AT180" s="151" t="s">
        <v>236</v>
      </c>
      <c r="AU180" s="151" t="s">
        <v>84</v>
      </c>
      <c r="AY180" s="13" t="s">
        <v>193</v>
      </c>
      <c r="BE180" s="152">
        <f t="shared" si="24"/>
        <v>0</v>
      </c>
      <c r="BF180" s="152">
        <f t="shared" si="25"/>
        <v>0</v>
      </c>
      <c r="BG180" s="152">
        <f t="shared" si="26"/>
        <v>0</v>
      </c>
      <c r="BH180" s="152">
        <f t="shared" si="27"/>
        <v>0</v>
      </c>
      <c r="BI180" s="152">
        <f t="shared" si="28"/>
        <v>0</v>
      </c>
      <c r="BJ180" s="13" t="s">
        <v>84</v>
      </c>
      <c r="BK180" s="152">
        <f t="shared" si="29"/>
        <v>0</v>
      </c>
      <c r="BL180" s="13" t="s">
        <v>109</v>
      </c>
      <c r="BM180" s="151" t="s">
        <v>2432</v>
      </c>
    </row>
    <row r="181" spans="2:65" s="1" customFormat="1" ht="24.25" customHeight="1">
      <c r="B181" s="138"/>
      <c r="C181" s="139" t="s">
        <v>440</v>
      </c>
      <c r="D181" s="139" t="s">
        <v>195</v>
      </c>
      <c r="E181" s="140" t="s">
        <v>1664</v>
      </c>
      <c r="F181" s="141" t="s">
        <v>1665</v>
      </c>
      <c r="G181" s="142" t="s">
        <v>319</v>
      </c>
      <c r="H181" s="143">
        <v>6</v>
      </c>
      <c r="I181" s="144"/>
      <c r="J181" s="145">
        <f t="shared" si="20"/>
        <v>0</v>
      </c>
      <c r="K181" s="146"/>
      <c r="L181" s="28"/>
      <c r="M181" s="147" t="s">
        <v>1</v>
      </c>
      <c r="N181" s="148" t="s">
        <v>38</v>
      </c>
      <c r="P181" s="149">
        <f t="shared" si="21"/>
        <v>0</v>
      </c>
      <c r="Q181" s="149">
        <v>7.9000000000000001E-4</v>
      </c>
      <c r="R181" s="149">
        <f t="shared" si="22"/>
        <v>4.7400000000000003E-3</v>
      </c>
      <c r="S181" s="149">
        <v>0</v>
      </c>
      <c r="T181" s="150">
        <f t="shared" si="23"/>
        <v>0</v>
      </c>
      <c r="AR181" s="151" t="s">
        <v>109</v>
      </c>
      <c r="AT181" s="151" t="s">
        <v>195</v>
      </c>
      <c r="AU181" s="151" t="s">
        <v>84</v>
      </c>
      <c r="AY181" s="13" t="s">
        <v>193</v>
      </c>
      <c r="BE181" s="152">
        <f t="shared" si="24"/>
        <v>0</v>
      </c>
      <c r="BF181" s="152">
        <f t="shared" si="25"/>
        <v>0</v>
      </c>
      <c r="BG181" s="152">
        <f t="shared" si="26"/>
        <v>0</v>
      </c>
      <c r="BH181" s="152">
        <f t="shared" si="27"/>
        <v>0</v>
      </c>
      <c r="BI181" s="152">
        <f t="shared" si="28"/>
        <v>0</v>
      </c>
      <c r="BJ181" s="13" t="s">
        <v>84</v>
      </c>
      <c r="BK181" s="152">
        <f t="shared" si="29"/>
        <v>0</v>
      </c>
      <c r="BL181" s="13" t="s">
        <v>109</v>
      </c>
      <c r="BM181" s="151" t="s">
        <v>2433</v>
      </c>
    </row>
    <row r="182" spans="2:65" s="1" customFormat="1" ht="16.5" customHeight="1">
      <c r="B182" s="138"/>
      <c r="C182" s="153" t="s">
        <v>444</v>
      </c>
      <c r="D182" s="153" t="s">
        <v>236</v>
      </c>
      <c r="E182" s="154" t="s">
        <v>1667</v>
      </c>
      <c r="F182" s="155" t="s">
        <v>1668</v>
      </c>
      <c r="G182" s="156" t="s">
        <v>319</v>
      </c>
      <c r="H182" s="157">
        <v>6</v>
      </c>
      <c r="I182" s="158"/>
      <c r="J182" s="159">
        <f t="shared" si="20"/>
        <v>0</v>
      </c>
      <c r="K182" s="160"/>
      <c r="L182" s="161"/>
      <c r="M182" s="162" t="s">
        <v>1</v>
      </c>
      <c r="N182" s="163" t="s">
        <v>38</v>
      </c>
      <c r="P182" s="149">
        <f t="shared" si="21"/>
        <v>0</v>
      </c>
      <c r="Q182" s="149">
        <v>2.1999999999999999E-2</v>
      </c>
      <c r="R182" s="149">
        <f t="shared" si="22"/>
        <v>0.13200000000000001</v>
      </c>
      <c r="S182" s="149">
        <v>0</v>
      </c>
      <c r="T182" s="150">
        <f t="shared" si="23"/>
        <v>0</v>
      </c>
      <c r="AR182" s="151" t="s">
        <v>163</v>
      </c>
      <c r="AT182" s="151" t="s">
        <v>236</v>
      </c>
      <c r="AU182" s="151" t="s">
        <v>84</v>
      </c>
      <c r="AY182" s="13" t="s">
        <v>193</v>
      </c>
      <c r="BE182" s="152">
        <f t="shared" si="24"/>
        <v>0</v>
      </c>
      <c r="BF182" s="152">
        <f t="shared" si="25"/>
        <v>0</v>
      </c>
      <c r="BG182" s="152">
        <f t="shared" si="26"/>
        <v>0</v>
      </c>
      <c r="BH182" s="152">
        <f t="shared" si="27"/>
        <v>0</v>
      </c>
      <c r="BI182" s="152">
        <f t="shared" si="28"/>
        <v>0</v>
      </c>
      <c r="BJ182" s="13" t="s">
        <v>84</v>
      </c>
      <c r="BK182" s="152">
        <f t="shared" si="29"/>
        <v>0</v>
      </c>
      <c r="BL182" s="13" t="s">
        <v>109</v>
      </c>
      <c r="BM182" s="151" t="s">
        <v>2434</v>
      </c>
    </row>
    <row r="183" spans="2:65" s="1" customFormat="1" ht="24.25" customHeight="1">
      <c r="B183" s="138"/>
      <c r="C183" s="153" t="s">
        <v>448</v>
      </c>
      <c r="D183" s="153" t="s">
        <v>236</v>
      </c>
      <c r="E183" s="154" t="s">
        <v>1670</v>
      </c>
      <c r="F183" s="155" t="s">
        <v>1671</v>
      </c>
      <c r="G183" s="156" t="s">
        <v>319</v>
      </c>
      <c r="H183" s="157">
        <v>6</v>
      </c>
      <c r="I183" s="158"/>
      <c r="J183" s="159">
        <f t="shared" si="20"/>
        <v>0</v>
      </c>
      <c r="K183" s="160"/>
      <c r="L183" s="161"/>
      <c r="M183" s="162" t="s">
        <v>1</v>
      </c>
      <c r="N183" s="163" t="s">
        <v>38</v>
      </c>
      <c r="P183" s="149">
        <f t="shared" si="21"/>
        <v>0</v>
      </c>
      <c r="Q183" s="149">
        <v>6.3E-3</v>
      </c>
      <c r="R183" s="149">
        <f t="shared" si="22"/>
        <v>3.78E-2</v>
      </c>
      <c r="S183" s="149">
        <v>0</v>
      </c>
      <c r="T183" s="150">
        <f t="shared" si="23"/>
        <v>0</v>
      </c>
      <c r="AR183" s="151" t="s">
        <v>163</v>
      </c>
      <c r="AT183" s="151" t="s">
        <v>236</v>
      </c>
      <c r="AU183" s="151" t="s">
        <v>84</v>
      </c>
      <c r="AY183" s="13" t="s">
        <v>193</v>
      </c>
      <c r="BE183" s="152">
        <f t="shared" si="24"/>
        <v>0</v>
      </c>
      <c r="BF183" s="152">
        <f t="shared" si="25"/>
        <v>0</v>
      </c>
      <c r="BG183" s="152">
        <f t="shared" si="26"/>
        <v>0</v>
      </c>
      <c r="BH183" s="152">
        <f t="shared" si="27"/>
        <v>0</v>
      </c>
      <c r="BI183" s="152">
        <f t="shared" si="28"/>
        <v>0</v>
      </c>
      <c r="BJ183" s="13" t="s">
        <v>84</v>
      </c>
      <c r="BK183" s="152">
        <f t="shared" si="29"/>
        <v>0</v>
      </c>
      <c r="BL183" s="13" t="s">
        <v>109</v>
      </c>
      <c r="BM183" s="151" t="s">
        <v>2435</v>
      </c>
    </row>
    <row r="184" spans="2:65" s="1" customFormat="1" ht="33" customHeight="1">
      <c r="B184" s="138"/>
      <c r="C184" s="139" t="s">
        <v>452</v>
      </c>
      <c r="D184" s="139" t="s">
        <v>195</v>
      </c>
      <c r="E184" s="140" t="s">
        <v>2152</v>
      </c>
      <c r="F184" s="141" t="s">
        <v>2153</v>
      </c>
      <c r="G184" s="142" t="s">
        <v>319</v>
      </c>
      <c r="H184" s="143">
        <v>2</v>
      </c>
      <c r="I184" s="144"/>
      <c r="J184" s="145">
        <f t="shared" si="20"/>
        <v>0</v>
      </c>
      <c r="K184" s="146"/>
      <c r="L184" s="28"/>
      <c r="M184" s="147" t="s">
        <v>1</v>
      </c>
      <c r="N184" s="148" t="s">
        <v>38</v>
      </c>
      <c r="P184" s="149">
        <f t="shared" si="21"/>
        <v>0</v>
      </c>
      <c r="Q184" s="149">
        <v>7.6000000000000004E-4</v>
      </c>
      <c r="R184" s="149">
        <f t="shared" si="22"/>
        <v>1.5200000000000001E-3</v>
      </c>
      <c r="S184" s="149">
        <v>0</v>
      </c>
      <c r="T184" s="150">
        <f t="shared" si="23"/>
        <v>0</v>
      </c>
      <c r="AR184" s="151" t="s">
        <v>109</v>
      </c>
      <c r="AT184" s="151" t="s">
        <v>195</v>
      </c>
      <c r="AU184" s="151" t="s">
        <v>84</v>
      </c>
      <c r="AY184" s="13" t="s">
        <v>193</v>
      </c>
      <c r="BE184" s="152">
        <f t="shared" si="24"/>
        <v>0</v>
      </c>
      <c r="BF184" s="152">
        <f t="shared" si="25"/>
        <v>0</v>
      </c>
      <c r="BG184" s="152">
        <f t="shared" si="26"/>
        <v>0</v>
      </c>
      <c r="BH184" s="152">
        <f t="shared" si="27"/>
        <v>0</v>
      </c>
      <c r="BI184" s="152">
        <f t="shared" si="28"/>
        <v>0</v>
      </c>
      <c r="BJ184" s="13" t="s">
        <v>84</v>
      </c>
      <c r="BK184" s="152">
        <f t="shared" si="29"/>
        <v>0</v>
      </c>
      <c r="BL184" s="13" t="s">
        <v>109</v>
      </c>
      <c r="BM184" s="151" t="s">
        <v>2436</v>
      </c>
    </row>
    <row r="185" spans="2:65" s="1" customFormat="1" ht="21.75" customHeight="1">
      <c r="B185" s="138"/>
      <c r="C185" s="153" t="s">
        <v>457</v>
      </c>
      <c r="D185" s="153" t="s">
        <v>236</v>
      </c>
      <c r="E185" s="154" t="s">
        <v>2437</v>
      </c>
      <c r="F185" s="155" t="s">
        <v>2438</v>
      </c>
      <c r="G185" s="156" t="s">
        <v>319</v>
      </c>
      <c r="H185" s="157">
        <v>2</v>
      </c>
      <c r="I185" s="158"/>
      <c r="J185" s="159">
        <f t="shared" si="20"/>
        <v>0</v>
      </c>
      <c r="K185" s="160"/>
      <c r="L185" s="161"/>
      <c r="M185" s="162" t="s">
        <v>1</v>
      </c>
      <c r="N185" s="163" t="s">
        <v>38</v>
      </c>
      <c r="P185" s="149">
        <f t="shared" si="21"/>
        <v>0</v>
      </c>
      <c r="Q185" s="149">
        <v>3.0200000000000001E-2</v>
      </c>
      <c r="R185" s="149">
        <f t="shared" si="22"/>
        <v>6.0400000000000002E-2</v>
      </c>
      <c r="S185" s="149">
        <v>0</v>
      </c>
      <c r="T185" s="150">
        <f t="shared" si="23"/>
        <v>0</v>
      </c>
      <c r="AR185" s="151" t="s">
        <v>163</v>
      </c>
      <c r="AT185" s="151" t="s">
        <v>236</v>
      </c>
      <c r="AU185" s="151" t="s">
        <v>84</v>
      </c>
      <c r="AY185" s="13" t="s">
        <v>193</v>
      </c>
      <c r="BE185" s="152">
        <f t="shared" si="24"/>
        <v>0</v>
      </c>
      <c r="BF185" s="152">
        <f t="shared" si="25"/>
        <v>0</v>
      </c>
      <c r="BG185" s="152">
        <f t="shared" si="26"/>
        <v>0</v>
      </c>
      <c r="BH185" s="152">
        <f t="shared" si="27"/>
        <v>0</v>
      </c>
      <c r="BI185" s="152">
        <f t="shared" si="28"/>
        <v>0</v>
      </c>
      <c r="BJ185" s="13" t="s">
        <v>84</v>
      </c>
      <c r="BK185" s="152">
        <f t="shared" si="29"/>
        <v>0</v>
      </c>
      <c r="BL185" s="13" t="s">
        <v>109</v>
      </c>
      <c r="BM185" s="151" t="s">
        <v>2439</v>
      </c>
    </row>
    <row r="186" spans="2:65" s="1" customFormat="1" ht="24.25" customHeight="1">
      <c r="B186" s="138"/>
      <c r="C186" s="139" t="s">
        <v>461</v>
      </c>
      <c r="D186" s="139" t="s">
        <v>195</v>
      </c>
      <c r="E186" s="140" t="s">
        <v>1673</v>
      </c>
      <c r="F186" s="141" t="s">
        <v>1674</v>
      </c>
      <c r="G186" s="142" t="s">
        <v>319</v>
      </c>
      <c r="H186" s="143">
        <v>4</v>
      </c>
      <c r="I186" s="144"/>
      <c r="J186" s="145">
        <f t="shared" si="20"/>
        <v>0</v>
      </c>
      <c r="K186" s="146"/>
      <c r="L186" s="28"/>
      <c r="M186" s="147" t="s">
        <v>1</v>
      </c>
      <c r="N186" s="148" t="s">
        <v>38</v>
      </c>
      <c r="P186" s="149">
        <f t="shared" si="21"/>
        <v>0</v>
      </c>
      <c r="Q186" s="149">
        <v>3.4000000000000002E-4</v>
      </c>
      <c r="R186" s="149">
        <f t="shared" si="22"/>
        <v>1.3600000000000001E-3</v>
      </c>
      <c r="S186" s="149">
        <v>0</v>
      </c>
      <c r="T186" s="150">
        <f t="shared" si="23"/>
        <v>0</v>
      </c>
      <c r="AR186" s="151" t="s">
        <v>109</v>
      </c>
      <c r="AT186" s="151" t="s">
        <v>195</v>
      </c>
      <c r="AU186" s="151" t="s">
        <v>84</v>
      </c>
      <c r="AY186" s="13" t="s">
        <v>193</v>
      </c>
      <c r="BE186" s="152">
        <f t="shared" si="24"/>
        <v>0</v>
      </c>
      <c r="BF186" s="152">
        <f t="shared" si="25"/>
        <v>0</v>
      </c>
      <c r="BG186" s="152">
        <f t="shared" si="26"/>
        <v>0</v>
      </c>
      <c r="BH186" s="152">
        <f t="shared" si="27"/>
        <v>0</v>
      </c>
      <c r="BI186" s="152">
        <f t="shared" si="28"/>
        <v>0</v>
      </c>
      <c r="BJ186" s="13" t="s">
        <v>84</v>
      </c>
      <c r="BK186" s="152">
        <f t="shared" si="29"/>
        <v>0</v>
      </c>
      <c r="BL186" s="13" t="s">
        <v>109</v>
      </c>
      <c r="BM186" s="151" t="s">
        <v>2440</v>
      </c>
    </row>
    <row r="187" spans="2:65" s="1" customFormat="1" ht="33" customHeight="1">
      <c r="B187" s="138"/>
      <c r="C187" s="153" t="s">
        <v>465</v>
      </c>
      <c r="D187" s="153" t="s">
        <v>236</v>
      </c>
      <c r="E187" s="154" t="s">
        <v>1676</v>
      </c>
      <c r="F187" s="155" t="s">
        <v>1677</v>
      </c>
      <c r="G187" s="156" t="s">
        <v>319</v>
      </c>
      <c r="H187" s="157">
        <v>4</v>
      </c>
      <c r="I187" s="158"/>
      <c r="J187" s="159">
        <f t="shared" si="20"/>
        <v>0</v>
      </c>
      <c r="K187" s="160"/>
      <c r="L187" s="161"/>
      <c r="M187" s="162" t="s">
        <v>1</v>
      </c>
      <c r="N187" s="163" t="s">
        <v>38</v>
      </c>
      <c r="P187" s="149">
        <f t="shared" si="21"/>
        <v>0</v>
      </c>
      <c r="Q187" s="149">
        <v>3.5499999999999997E-2</v>
      </c>
      <c r="R187" s="149">
        <f t="shared" si="22"/>
        <v>0.14199999999999999</v>
      </c>
      <c r="S187" s="149">
        <v>0</v>
      </c>
      <c r="T187" s="150">
        <f t="shared" si="23"/>
        <v>0</v>
      </c>
      <c r="AR187" s="151" t="s">
        <v>163</v>
      </c>
      <c r="AT187" s="151" t="s">
        <v>236</v>
      </c>
      <c r="AU187" s="151" t="s">
        <v>84</v>
      </c>
      <c r="AY187" s="13" t="s">
        <v>193</v>
      </c>
      <c r="BE187" s="152">
        <f t="shared" si="24"/>
        <v>0</v>
      </c>
      <c r="BF187" s="152">
        <f t="shared" si="25"/>
        <v>0</v>
      </c>
      <c r="BG187" s="152">
        <f t="shared" si="26"/>
        <v>0</v>
      </c>
      <c r="BH187" s="152">
        <f t="shared" si="27"/>
        <v>0</v>
      </c>
      <c r="BI187" s="152">
        <f t="shared" si="28"/>
        <v>0</v>
      </c>
      <c r="BJ187" s="13" t="s">
        <v>84</v>
      </c>
      <c r="BK187" s="152">
        <f t="shared" si="29"/>
        <v>0</v>
      </c>
      <c r="BL187" s="13" t="s">
        <v>109</v>
      </c>
      <c r="BM187" s="151" t="s">
        <v>2441</v>
      </c>
    </row>
    <row r="188" spans="2:65" s="1" customFormat="1" ht="24.25" customHeight="1">
      <c r="B188" s="138"/>
      <c r="C188" s="139" t="s">
        <v>469</v>
      </c>
      <c r="D188" s="139" t="s">
        <v>195</v>
      </c>
      <c r="E188" s="140" t="s">
        <v>1679</v>
      </c>
      <c r="F188" s="141" t="s">
        <v>1680</v>
      </c>
      <c r="G188" s="142" t="s">
        <v>319</v>
      </c>
      <c r="H188" s="143">
        <v>2</v>
      </c>
      <c r="I188" s="144"/>
      <c r="J188" s="145">
        <f t="shared" si="20"/>
        <v>0</v>
      </c>
      <c r="K188" s="146"/>
      <c r="L188" s="28"/>
      <c r="M188" s="147" t="s">
        <v>1</v>
      </c>
      <c r="N188" s="148" t="s">
        <v>38</v>
      </c>
      <c r="P188" s="149">
        <f t="shared" si="21"/>
        <v>0</v>
      </c>
      <c r="Q188" s="149">
        <v>1.58E-3</v>
      </c>
      <c r="R188" s="149">
        <f t="shared" si="22"/>
        <v>3.16E-3</v>
      </c>
      <c r="S188" s="149">
        <v>0</v>
      </c>
      <c r="T188" s="150">
        <f t="shared" si="23"/>
        <v>0</v>
      </c>
      <c r="AR188" s="151" t="s">
        <v>109</v>
      </c>
      <c r="AT188" s="151" t="s">
        <v>195</v>
      </c>
      <c r="AU188" s="151" t="s">
        <v>84</v>
      </c>
      <c r="AY188" s="13" t="s">
        <v>193</v>
      </c>
      <c r="BE188" s="152">
        <f t="shared" si="24"/>
        <v>0</v>
      </c>
      <c r="BF188" s="152">
        <f t="shared" si="25"/>
        <v>0</v>
      </c>
      <c r="BG188" s="152">
        <f t="shared" si="26"/>
        <v>0</v>
      </c>
      <c r="BH188" s="152">
        <f t="shared" si="27"/>
        <v>0</v>
      </c>
      <c r="BI188" s="152">
        <f t="shared" si="28"/>
        <v>0</v>
      </c>
      <c r="BJ188" s="13" t="s">
        <v>84</v>
      </c>
      <c r="BK188" s="152">
        <f t="shared" si="29"/>
        <v>0</v>
      </c>
      <c r="BL188" s="13" t="s">
        <v>109</v>
      </c>
      <c r="BM188" s="151" t="s">
        <v>2442</v>
      </c>
    </row>
    <row r="189" spans="2:65" s="1" customFormat="1" ht="16.5" customHeight="1">
      <c r="B189" s="138"/>
      <c r="C189" s="153" t="s">
        <v>473</v>
      </c>
      <c r="D189" s="153" t="s">
        <v>236</v>
      </c>
      <c r="E189" s="154" t="s">
        <v>1051</v>
      </c>
      <c r="F189" s="155" t="s">
        <v>1052</v>
      </c>
      <c r="G189" s="156" t="s">
        <v>319</v>
      </c>
      <c r="H189" s="157">
        <v>2</v>
      </c>
      <c r="I189" s="158"/>
      <c r="J189" s="159">
        <f t="shared" si="20"/>
        <v>0</v>
      </c>
      <c r="K189" s="160"/>
      <c r="L189" s="161"/>
      <c r="M189" s="162" t="s">
        <v>1</v>
      </c>
      <c r="N189" s="163" t="s">
        <v>38</v>
      </c>
      <c r="P189" s="149">
        <f t="shared" si="21"/>
        <v>0</v>
      </c>
      <c r="Q189" s="149">
        <v>3.1E-2</v>
      </c>
      <c r="R189" s="149">
        <f t="shared" si="22"/>
        <v>6.2E-2</v>
      </c>
      <c r="S189" s="149">
        <v>0</v>
      </c>
      <c r="T189" s="150">
        <f t="shared" si="23"/>
        <v>0</v>
      </c>
      <c r="AR189" s="151" t="s">
        <v>163</v>
      </c>
      <c r="AT189" s="151" t="s">
        <v>236</v>
      </c>
      <c r="AU189" s="151" t="s">
        <v>84</v>
      </c>
      <c r="AY189" s="13" t="s">
        <v>193</v>
      </c>
      <c r="BE189" s="152">
        <f t="shared" si="24"/>
        <v>0</v>
      </c>
      <c r="BF189" s="152">
        <f t="shared" si="25"/>
        <v>0</v>
      </c>
      <c r="BG189" s="152">
        <f t="shared" si="26"/>
        <v>0</v>
      </c>
      <c r="BH189" s="152">
        <f t="shared" si="27"/>
        <v>0</v>
      </c>
      <c r="BI189" s="152">
        <f t="shared" si="28"/>
        <v>0</v>
      </c>
      <c r="BJ189" s="13" t="s">
        <v>84</v>
      </c>
      <c r="BK189" s="152">
        <f t="shared" si="29"/>
        <v>0</v>
      </c>
      <c r="BL189" s="13" t="s">
        <v>109</v>
      </c>
      <c r="BM189" s="151" t="s">
        <v>2443</v>
      </c>
    </row>
    <row r="190" spans="2:65" s="1" customFormat="1" ht="24.25" customHeight="1">
      <c r="B190" s="138"/>
      <c r="C190" s="153" t="s">
        <v>479</v>
      </c>
      <c r="D190" s="153" t="s">
        <v>236</v>
      </c>
      <c r="E190" s="154" t="s">
        <v>1683</v>
      </c>
      <c r="F190" s="155" t="s">
        <v>1684</v>
      </c>
      <c r="G190" s="156" t="s">
        <v>319</v>
      </c>
      <c r="H190" s="157">
        <v>2</v>
      </c>
      <c r="I190" s="158"/>
      <c r="J190" s="159">
        <f t="shared" si="20"/>
        <v>0</v>
      </c>
      <c r="K190" s="160"/>
      <c r="L190" s="161"/>
      <c r="M190" s="162" t="s">
        <v>1</v>
      </c>
      <c r="N190" s="163" t="s">
        <v>38</v>
      </c>
      <c r="P190" s="149">
        <f t="shared" si="21"/>
        <v>0</v>
      </c>
      <c r="Q190" s="149">
        <v>9.4999999999999998E-3</v>
      </c>
      <c r="R190" s="149">
        <f t="shared" si="22"/>
        <v>1.9E-2</v>
      </c>
      <c r="S190" s="149">
        <v>0</v>
      </c>
      <c r="T190" s="150">
        <f t="shared" si="23"/>
        <v>0</v>
      </c>
      <c r="AR190" s="151" t="s">
        <v>163</v>
      </c>
      <c r="AT190" s="151" t="s">
        <v>236</v>
      </c>
      <c r="AU190" s="151" t="s">
        <v>84</v>
      </c>
      <c r="AY190" s="13" t="s">
        <v>193</v>
      </c>
      <c r="BE190" s="152">
        <f t="shared" si="24"/>
        <v>0</v>
      </c>
      <c r="BF190" s="152">
        <f t="shared" si="25"/>
        <v>0</v>
      </c>
      <c r="BG190" s="152">
        <f t="shared" si="26"/>
        <v>0</v>
      </c>
      <c r="BH190" s="152">
        <f t="shared" si="27"/>
        <v>0</v>
      </c>
      <c r="BI190" s="152">
        <f t="shared" si="28"/>
        <v>0</v>
      </c>
      <c r="BJ190" s="13" t="s">
        <v>84</v>
      </c>
      <c r="BK190" s="152">
        <f t="shared" si="29"/>
        <v>0</v>
      </c>
      <c r="BL190" s="13" t="s">
        <v>109</v>
      </c>
      <c r="BM190" s="151" t="s">
        <v>2444</v>
      </c>
    </row>
    <row r="191" spans="2:65" s="1" customFormat="1" ht="24.25" customHeight="1">
      <c r="B191" s="138"/>
      <c r="C191" s="139" t="s">
        <v>487</v>
      </c>
      <c r="D191" s="139" t="s">
        <v>195</v>
      </c>
      <c r="E191" s="140" t="s">
        <v>1686</v>
      </c>
      <c r="F191" s="141" t="s">
        <v>1687</v>
      </c>
      <c r="G191" s="142" t="s">
        <v>257</v>
      </c>
      <c r="H191" s="143">
        <v>466.5</v>
      </c>
      <c r="I191" s="144"/>
      <c r="J191" s="145">
        <f t="shared" si="20"/>
        <v>0</v>
      </c>
      <c r="K191" s="146"/>
      <c r="L191" s="28"/>
      <c r="M191" s="147" t="s">
        <v>1</v>
      </c>
      <c r="N191" s="148" t="s">
        <v>38</v>
      </c>
      <c r="P191" s="149">
        <f t="shared" si="21"/>
        <v>0</v>
      </c>
      <c r="Q191" s="149">
        <v>0</v>
      </c>
      <c r="R191" s="149">
        <f t="shared" si="22"/>
        <v>0</v>
      </c>
      <c r="S191" s="149">
        <v>0</v>
      </c>
      <c r="T191" s="150">
        <f t="shared" si="23"/>
        <v>0</v>
      </c>
      <c r="AR191" s="151" t="s">
        <v>109</v>
      </c>
      <c r="AT191" s="151" t="s">
        <v>195</v>
      </c>
      <c r="AU191" s="151" t="s">
        <v>84</v>
      </c>
      <c r="AY191" s="13" t="s">
        <v>193</v>
      </c>
      <c r="BE191" s="152">
        <f t="shared" si="24"/>
        <v>0</v>
      </c>
      <c r="BF191" s="152">
        <f t="shared" si="25"/>
        <v>0</v>
      </c>
      <c r="BG191" s="152">
        <f t="shared" si="26"/>
        <v>0</v>
      </c>
      <c r="BH191" s="152">
        <f t="shared" si="27"/>
        <v>0</v>
      </c>
      <c r="BI191" s="152">
        <f t="shared" si="28"/>
        <v>0</v>
      </c>
      <c r="BJ191" s="13" t="s">
        <v>84</v>
      </c>
      <c r="BK191" s="152">
        <f t="shared" si="29"/>
        <v>0</v>
      </c>
      <c r="BL191" s="13" t="s">
        <v>109</v>
      </c>
      <c r="BM191" s="151" t="s">
        <v>2445</v>
      </c>
    </row>
    <row r="192" spans="2:65" s="1" customFormat="1" ht="24.25" customHeight="1">
      <c r="B192" s="138"/>
      <c r="C192" s="139" t="s">
        <v>491</v>
      </c>
      <c r="D192" s="139" t="s">
        <v>195</v>
      </c>
      <c r="E192" s="140" t="s">
        <v>1689</v>
      </c>
      <c r="F192" s="141" t="s">
        <v>1690</v>
      </c>
      <c r="G192" s="142" t="s">
        <v>257</v>
      </c>
      <c r="H192" s="143">
        <v>466.5</v>
      </c>
      <c r="I192" s="144"/>
      <c r="J192" s="145">
        <f t="shared" si="20"/>
        <v>0</v>
      </c>
      <c r="K192" s="146"/>
      <c r="L192" s="28"/>
      <c r="M192" s="147" t="s">
        <v>1</v>
      </c>
      <c r="N192" s="148" t="s">
        <v>38</v>
      </c>
      <c r="P192" s="149">
        <f t="shared" si="21"/>
        <v>0</v>
      </c>
      <c r="Q192" s="149">
        <v>0</v>
      </c>
      <c r="R192" s="149">
        <f t="shared" si="22"/>
        <v>0</v>
      </c>
      <c r="S192" s="149">
        <v>0</v>
      </c>
      <c r="T192" s="150">
        <f t="shared" si="23"/>
        <v>0</v>
      </c>
      <c r="AR192" s="151" t="s">
        <v>109</v>
      </c>
      <c r="AT192" s="151" t="s">
        <v>195</v>
      </c>
      <c r="AU192" s="151" t="s">
        <v>84</v>
      </c>
      <c r="AY192" s="13" t="s">
        <v>193</v>
      </c>
      <c r="BE192" s="152">
        <f t="shared" si="24"/>
        <v>0</v>
      </c>
      <c r="BF192" s="152">
        <f t="shared" si="25"/>
        <v>0</v>
      </c>
      <c r="BG192" s="152">
        <f t="shared" si="26"/>
        <v>0</v>
      </c>
      <c r="BH192" s="152">
        <f t="shared" si="27"/>
        <v>0</v>
      </c>
      <c r="BI192" s="152">
        <f t="shared" si="28"/>
        <v>0</v>
      </c>
      <c r="BJ192" s="13" t="s">
        <v>84</v>
      </c>
      <c r="BK192" s="152">
        <f t="shared" si="29"/>
        <v>0</v>
      </c>
      <c r="BL192" s="13" t="s">
        <v>109</v>
      </c>
      <c r="BM192" s="151" t="s">
        <v>2446</v>
      </c>
    </row>
    <row r="193" spans="2:65" s="1" customFormat="1" ht="16.5" customHeight="1">
      <c r="B193" s="138"/>
      <c r="C193" s="139" t="s">
        <v>495</v>
      </c>
      <c r="D193" s="139" t="s">
        <v>195</v>
      </c>
      <c r="E193" s="140" t="s">
        <v>1718</v>
      </c>
      <c r="F193" s="141" t="s">
        <v>1719</v>
      </c>
      <c r="G193" s="142" t="s">
        <v>319</v>
      </c>
      <c r="H193" s="143">
        <v>8</v>
      </c>
      <c r="I193" s="144"/>
      <c r="J193" s="145">
        <f t="shared" si="20"/>
        <v>0</v>
      </c>
      <c r="K193" s="146"/>
      <c r="L193" s="28"/>
      <c r="M193" s="147" t="s">
        <v>1</v>
      </c>
      <c r="N193" s="148" t="s">
        <v>38</v>
      </c>
      <c r="P193" s="149">
        <f t="shared" si="21"/>
        <v>0</v>
      </c>
      <c r="Q193" s="149">
        <v>0.10419</v>
      </c>
      <c r="R193" s="149">
        <f t="shared" si="22"/>
        <v>0.83352000000000004</v>
      </c>
      <c r="S193" s="149">
        <v>0</v>
      </c>
      <c r="T193" s="150">
        <f t="shared" si="23"/>
        <v>0</v>
      </c>
      <c r="AR193" s="151" t="s">
        <v>109</v>
      </c>
      <c r="AT193" s="151" t="s">
        <v>195</v>
      </c>
      <c r="AU193" s="151" t="s">
        <v>84</v>
      </c>
      <c r="AY193" s="13" t="s">
        <v>193</v>
      </c>
      <c r="BE193" s="152">
        <f t="shared" si="24"/>
        <v>0</v>
      </c>
      <c r="BF193" s="152">
        <f t="shared" si="25"/>
        <v>0</v>
      </c>
      <c r="BG193" s="152">
        <f t="shared" si="26"/>
        <v>0</v>
      </c>
      <c r="BH193" s="152">
        <f t="shared" si="27"/>
        <v>0</v>
      </c>
      <c r="BI193" s="152">
        <f t="shared" si="28"/>
        <v>0</v>
      </c>
      <c r="BJ193" s="13" t="s">
        <v>84</v>
      </c>
      <c r="BK193" s="152">
        <f t="shared" si="29"/>
        <v>0</v>
      </c>
      <c r="BL193" s="13" t="s">
        <v>109</v>
      </c>
      <c r="BM193" s="151" t="s">
        <v>2447</v>
      </c>
    </row>
    <row r="194" spans="2:65" s="1" customFormat="1" ht="16.5" customHeight="1">
      <c r="B194" s="138"/>
      <c r="C194" s="153" t="s">
        <v>499</v>
      </c>
      <c r="D194" s="153" t="s">
        <v>236</v>
      </c>
      <c r="E194" s="154" t="s">
        <v>1721</v>
      </c>
      <c r="F194" s="155" t="s">
        <v>1722</v>
      </c>
      <c r="G194" s="156" t="s">
        <v>319</v>
      </c>
      <c r="H194" s="157">
        <v>8</v>
      </c>
      <c r="I194" s="158"/>
      <c r="J194" s="159">
        <f t="shared" si="20"/>
        <v>0</v>
      </c>
      <c r="K194" s="160"/>
      <c r="L194" s="161"/>
      <c r="M194" s="162" t="s">
        <v>1</v>
      </c>
      <c r="N194" s="163" t="s">
        <v>38</v>
      </c>
      <c r="P194" s="149">
        <f t="shared" si="21"/>
        <v>0</v>
      </c>
      <c r="Q194" s="149">
        <v>1.6E-2</v>
      </c>
      <c r="R194" s="149">
        <f t="shared" si="22"/>
        <v>0.128</v>
      </c>
      <c r="S194" s="149">
        <v>0</v>
      </c>
      <c r="T194" s="150">
        <f t="shared" si="23"/>
        <v>0</v>
      </c>
      <c r="AR194" s="151" t="s">
        <v>163</v>
      </c>
      <c r="AT194" s="151" t="s">
        <v>236</v>
      </c>
      <c r="AU194" s="151" t="s">
        <v>84</v>
      </c>
      <c r="AY194" s="13" t="s">
        <v>193</v>
      </c>
      <c r="BE194" s="152">
        <f t="shared" si="24"/>
        <v>0</v>
      </c>
      <c r="BF194" s="152">
        <f t="shared" si="25"/>
        <v>0</v>
      </c>
      <c r="BG194" s="152">
        <f t="shared" si="26"/>
        <v>0</v>
      </c>
      <c r="BH194" s="152">
        <f t="shared" si="27"/>
        <v>0</v>
      </c>
      <c r="BI194" s="152">
        <f t="shared" si="28"/>
        <v>0</v>
      </c>
      <c r="BJ194" s="13" t="s">
        <v>84</v>
      </c>
      <c r="BK194" s="152">
        <f t="shared" si="29"/>
        <v>0</v>
      </c>
      <c r="BL194" s="13" t="s">
        <v>109</v>
      </c>
      <c r="BM194" s="151" t="s">
        <v>2448</v>
      </c>
    </row>
    <row r="195" spans="2:65" s="1" customFormat="1" ht="16.5" customHeight="1">
      <c r="B195" s="138"/>
      <c r="C195" s="139" t="s">
        <v>503</v>
      </c>
      <c r="D195" s="139" t="s">
        <v>195</v>
      </c>
      <c r="E195" s="140" t="s">
        <v>1724</v>
      </c>
      <c r="F195" s="141" t="s">
        <v>1725</v>
      </c>
      <c r="G195" s="142" t="s">
        <v>319</v>
      </c>
      <c r="H195" s="143">
        <v>4</v>
      </c>
      <c r="I195" s="144"/>
      <c r="J195" s="145">
        <f t="shared" si="20"/>
        <v>0</v>
      </c>
      <c r="K195" s="146"/>
      <c r="L195" s="28"/>
      <c r="M195" s="147" t="s">
        <v>1</v>
      </c>
      <c r="N195" s="148" t="s">
        <v>38</v>
      </c>
      <c r="P195" s="149">
        <f t="shared" si="21"/>
        <v>0</v>
      </c>
      <c r="Q195" s="149">
        <v>0.27825</v>
      </c>
      <c r="R195" s="149">
        <f t="shared" si="22"/>
        <v>1.113</v>
      </c>
      <c r="S195" s="149">
        <v>0</v>
      </c>
      <c r="T195" s="150">
        <f t="shared" si="23"/>
        <v>0</v>
      </c>
      <c r="AR195" s="151" t="s">
        <v>109</v>
      </c>
      <c r="AT195" s="151" t="s">
        <v>195</v>
      </c>
      <c r="AU195" s="151" t="s">
        <v>84</v>
      </c>
      <c r="AY195" s="13" t="s">
        <v>193</v>
      </c>
      <c r="BE195" s="152">
        <f t="shared" si="24"/>
        <v>0</v>
      </c>
      <c r="BF195" s="152">
        <f t="shared" si="25"/>
        <v>0</v>
      </c>
      <c r="BG195" s="152">
        <f t="shared" si="26"/>
        <v>0</v>
      </c>
      <c r="BH195" s="152">
        <f t="shared" si="27"/>
        <v>0</v>
      </c>
      <c r="BI195" s="152">
        <f t="shared" si="28"/>
        <v>0</v>
      </c>
      <c r="BJ195" s="13" t="s">
        <v>84</v>
      </c>
      <c r="BK195" s="152">
        <f t="shared" si="29"/>
        <v>0</v>
      </c>
      <c r="BL195" s="13" t="s">
        <v>109</v>
      </c>
      <c r="BM195" s="151" t="s">
        <v>2449</v>
      </c>
    </row>
    <row r="196" spans="2:65" s="1" customFormat="1" ht="24.25" customHeight="1">
      <c r="B196" s="138"/>
      <c r="C196" s="153" t="s">
        <v>507</v>
      </c>
      <c r="D196" s="153" t="s">
        <v>236</v>
      </c>
      <c r="E196" s="154" t="s">
        <v>1727</v>
      </c>
      <c r="F196" s="155" t="s">
        <v>1728</v>
      </c>
      <c r="G196" s="156" t="s">
        <v>319</v>
      </c>
      <c r="H196" s="157">
        <v>4</v>
      </c>
      <c r="I196" s="158"/>
      <c r="J196" s="159">
        <f t="shared" si="20"/>
        <v>0</v>
      </c>
      <c r="K196" s="160"/>
      <c r="L196" s="161"/>
      <c r="M196" s="162" t="s">
        <v>1</v>
      </c>
      <c r="N196" s="163" t="s">
        <v>38</v>
      </c>
      <c r="P196" s="149">
        <f t="shared" si="21"/>
        <v>0</v>
      </c>
      <c r="Q196" s="149">
        <v>3.2000000000000001E-2</v>
      </c>
      <c r="R196" s="149">
        <f t="shared" si="22"/>
        <v>0.128</v>
      </c>
      <c r="S196" s="149">
        <v>0</v>
      </c>
      <c r="T196" s="150">
        <f t="shared" si="23"/>
        <v>0</v>
      </c>
      <c r="AR196" s="151" t="s">
        <v>163</v>
      </c>
      <c r="AT196" s="151" t="s">
        <v>236</v>
      </c>
      <c r="AU196" s="151" t="s">
        <v>84</v>
      </c>
      <c r="AY196" s="13" t="s">
        <v>193</v>
      </c>
      <c r="BE196" s="152">
        <f t="shared" si="24"/>
        <v>0</v>
      </c>
      <c r="BF196" s="152">
        <f t="shared" si="25"/>
        <v>0</v>
      </c>
      <c r="BG196" s="152">
        <f t="shared" si="26"/>
        <v>0</v>
      </c>
      <c r="BH196" s="152">
        <f t="shared" si="27"/>
        <v>0</v>
      </c>
      <c r="BI196" s="152">
        <f t="shared" si="28"/>
        <v>0</v>
      </c>
      <c r="BJ196" s="13" t="s">
        <v>84</v>
      </c>
      <c r="BK196" s="152">
        <f t="shared" si="29"/>
        <v>0</v>
      </c>
      <c r="BL196" s="13" t="s">
        <v>109</v>
      </c>
      <c r="BM196" s="151" t="s">
        <v>2450</v>
      </c>
    </row>
    <row r="197" spans="2:65" s="1" customFormat="1" ht="16.5" customHeight="1">
      <c r="B197" s="138"/>
      <c r="C197" s="139" t="s">
        <v>511</v>
      </c>
      <c r="D197" s="139" t="s">
        <v>195</v>
      </c>
      <c r="E197" s="140" t="s">
        <v>2181</v>
      </c>
      <c r="F197" s="141" t="s">
        <v>2182</v>
      </c>
      <c r="G197" s="142" t="s">
        <v>319</v>
      </c>
      <c r="H197" s="143">
        <v>2</v>
      </c>
      <c r="I197" s="144"/>
      <c r="J197" s="145">
        <f t="shared" si="20"/>
        <v>0</v>
      </c>
      <c r="K197" s="146"/>
      <c r="L197" s="28"/>
      <c r="M197" s="147" t="s">
        <v>1</v>
      </c>
      <c r="N197" s="148" t="s">
        <v>38</v>
      </c>
      <c r="P197" s="149">
        <f t="shared" si="21"/>
        <v>0</v>
      </c>
      <c r="Q197" s="149">
        <v>0.27825</v>
      </c>
      <c r="R197" s="149">
        <f t="shared" si="22"/>
        <v>0.55649999999999999</v>
      </c>
      <c r="S197" s="149">
        <v>0</v>
      </c>
      <c r="T197" s="150">
        <f t="shared" si="23"/>
        <v>0</v>
      </c>
      <c r="AR197" s="151" t="s">
        <v>109</v>
      </c>
      <c r="AT197" s="151" t="s">
        <v>195</v>
      </c>
      <c r="AU197" s="151" t="s">
        <v>84</v>
      </c>
      <c r="AY197" s="13" t="s">
        <v>193</v>
      </c>
      <c r="BE197" s="152">
        <f t="shared" si="24"/>
        <v>0</v>
      </c>
      <c r="BF197" s="152">
        <f t="shared" si="25"/>
        <v>0</v>
      </c>
      <c r="BG197" s="152">
        <f t="shared" si="26"/>
        <v>0</v>
      </c>
      <c r="BH197" s="152">
        <f t="shared" si="27"/>
        <v>0</v>
      </c>
      <c r="BI197" s="152">
        <f t="shared" si="28"/>
        <v>0</v>
      </c>
      <c r="BJ197" s="13" t="s">
        <v>84</v>
      </c>
      <c r="BK197" s="152">
        <f t="shared" si="29"/>
        <v>0</v>
      </c>
      <c r="BL197" s="13" t="s">
        <v>109</v>
      </c>
      <c r="BM197" s="151" t="s">
        <v>2451</v>
      </c>
    </row>
    <row r="198" spans="2:65" s="1" customFormat="1" ht="21.75" customHeight="1">
      <c r="B198" s="138"/>
      <c r="C198" s="153" t="s">
        <v>515</v>
      </c>
      <c r="D198" s="153" t="s">
        <v>236</v>
      </c>
      <c r="E198" s="154" t="s">
        <v>2184</v>
      </c>
      <c r="F198" s="155" t="s">
        <v>2452</v>
      </c>
      <c r="G198" s="156" t="s">
        <v>319</v>
      </c>
      <c r="H198" s="157">
        <v>2</v>
      </c>
      <c r="I198" s="158"/>
      <c r="J198" s="159">
        <f t="shared" si="20"/>
        <v>0</v>
      </c>
      <c r="K198" s="160"/>
      <c r="L198" s="161"/>
      <c r="M198" s="162" t="s">
        <v>1</v>
      </c>
      <c r="N198" s="163" t="s">
        <v>38</v>
      </c>
      <c r="P198" s="149">
        <f t="shared" si="21"/>
        <v>0</v>
      </c>
      <c r="Q198" s="149">
        <v>4.1500000000000002E-2</v>
      </c>
      <c r="R198" s="149">
        <f t="shared" si="22"/>
        <v>8.3000000000000004E-2</v>
      </c>
      <c r="S198" s="149">
        <v>0</v>
      </c>
      <c r="T198" s="150">
        <f t="shared" si="23"/>
        <v>0</v>
      </c>
      <c r="AR198" s="151" t="s">
        <v>163</v>
      </c>
      <c r="AT198" s="151" t="s">
        <v>236</v>
      </c>
      <c r="AU198" s="151" t="s">
        <v>84</v>
      </c>
      <c r="AY198" s="13" t="s">
        <v>193</v>
      </c>
      <c r="BE198" s="152">
        <f t="shared" si="24"/>
        <v>0</v>
      </c>
      <c r="BF198" s="152">
        <f t="shared" si="25"/>
        <v>0</v>
      </c>
      <c r="BG198" s="152">
        <f t="shared" si="26"/>
        <v>0</v>
      </c>
      <c r="BH198" s="152">
        <f t="shared" si="27"/>
        <v>0</v>
      </c>
      <c r="BI198" s="152">
        <f t="shared" si="28"/>
        <v>0</v>
      </c>
      <c r="BJ198" s="13" t="s">
        <v>84</v>
      </c>
      <c r="BK198" s="152">
        <f t="shared" si="29"/>
        <v>0</v>
      </c>
      <c r="BL198" s="13" t="s">
        <v>109</v>
      </c>
      <c r="BM198" s="151" t="s">
        <v>2453</v>
      </c>
    </row>
    <row r="199" spans="2:65" s="1" customFormat="1" ht="33" customHeight="1">
      <c r="B199" s="138"/>
      <c r="C199" s="139" t="s">
        <v>519</v>
      </c>
      <c r="D199" s="139" t="s">
        <v>195</v>
      </c>
      <c r="E199" s="140" t="s">
        <v>2187</v>
      </c>
      <c r="F199" s="141" t="s">
        <v>2188</v>
      </c>
      <c r="G199" s="142" t="s">
        <v>198</v>
      </c>
      <c r="H199" s="143">
        <v>3.6</v>
      </c>
      <c r="I199" s="144"/>
      <c r="J199" s="145">
        <f t="shared" si="20"/>
        <v>0</v>
      </c>
      <c r="K199" s="146"/>
      <c r="L199" s="28"/>
      <c r="M199" s="147" t="s">
        <v>1</v>
      </c>
      <c r="N199" s="148" t="s">
        <v>38</v>
      </c>
      <c r="P199" s="149">
        <f t="shared" si="21"/>
        <v>0</v>
      </c>
      <c r="Q199" s="149">
        <v>2.2404799999999998</v>
      </c>
      <c r="R199" s="149">
        <f t="shared" si="22"/>
        <v>8.065728</v>
      </c>
      <c r="S199" s="149">
        <v>0</v>
      </c>
      <c r="T199" s="150">
        <f t="shared" si="23"/>
        <v>0</v>
      </c>
      <c r="AR199" s="151" t="s">
        <v>109</v>
      </c>
      <c r="AT199" s="151" t="s">
        <v>195</v>
      </c>
      <c r="AU199" s="151" t="s">
        <v>84</v>
      </c>
      <c r="AY199" s="13" t="s">
        <v>193</v>
      </c>
      <c r="BE199" s="152">
        <f t="shared" si="24"/>
        <v>0</v>
      </c>
      <c r="BF199" s="152">
        <f t="shared" si="25"/>
        <v>0</v>
      </c>
      <c r="BG199" s="152">
        <f t="shared" si="26"/>
        <v>0</v>
      </c>
      <c r="BH199" s="152">
        <f t="shared" si="27"/>
        <v>0</v>
      </c>
      <c r="BI199" s="152">
        <f t="shared" si="28"/>
        <v>0</v>
      </c>
      <c r="BJ199" s="13" t="s">
        <v>84</v>
      </c>
      <c r="BK199" s="152">
        <f t="shared" si="29"/>
        <v>0</v>
      </c>
      <c r="BL199" s="13" t="s">
        <v>109</v>
      </c>
      <c r="BM199" s="151" t="s">
        <v>2454</v>
      </c>
    </row>
    <row r="200" spans="2:65" s="1" customFormat="1" ht="24.25" customHeight="1">
      <c r="B200" s="138"/>
      <c r="C200" s="139" t="s">
        <v>525</v>
      </c>
      <c r="D200" s="139" t="s">
        <v>195</v>
      </c>
      <c r="E200" s="140" t="s">
        <v>2190</v>
      </c>
      <c r="F200" s="141" t="s">
        <v>2191</v>
      </c>
      <c r="G200" s="142" t="s">
        <v>234</v>
      </c>
      <c r="H200" s="143">
        <v>42.4</v>
      </c>
      <c r="I200" s="144"/>
      <c r="J200" s="145">
        <f t="shared" si="20"/>
        <v>0</v>
      </c>
      <c r="K200" s="146"/>
      <c r="L200" s="28"/>
      <c r="M200" s="147" t="s">
        <v>1</v>
      </c>
      <c r="N200" s="148" t="s">
        <v>38</v>
      </c>
      <c r="P200" s="149">
        <f t="shared" si="21"/>
        <v>0</v>
      </c>
      <c r="Q200" s="149">
        <v>3.62E-3</v>
      </c>
      <c r="R200" s="149">
        <f t="shared" si="22"/>
        <v>0.15348799999999999</v>
      </c>
      <c r="S200" s="149">
        <v>0</v>
      </c>
      <c r="T200" s="150">
        <f t="shared" si="23"/>
        <v>0</v>
      </c>
      <c r="AR200" s="151" t="s">
        <v>109</v>
      </c>
      <c r="AT200" s="151" t="s">
        <v>195</v>
      </c>
      <c r="AU200" s="151" t="s">
        <v>84</v>
      </c>
      <c r="AY200" s="13" t="s">
        <v>193</v>
      </c>
      <c r="BE200" s="152">
        <f t="shared" si="24"/>
        <v>0</v>
      </c>
      <c r="BF200" s="152">
        <f t="shared" si="25"/>
        <v>0</v>
      </c>
      <c r="BG200" s="152">
        <f t="shared" si="26"/>
        <v>0</v>
      </c>
      <c r="BH200" s="152">
        <f t="shared" si="27"/>
        <v>0</v>
      </c>
      <c r="BI200" s="152">
        <f t="shared" si="28"/>
        <v>0</v>
      </c>
      <c r="BJ200" s="13" t="s">
        <v>84</v>
      </c>
      <c r="BK200" s="152">
        <f t="shared" si="29"/>
        <v>0</v>
      </c>
      <c r="BL200" s="13" t="s">
        <v>109</v>
      </c>
      <c r="BM200" s="151" t="s">
        <v>2455</v>
      </c>
    </row>
    <row r="201" spans="2:65" s="1" customFormat="1" ht="33" customHeight="1">
      <c r="B201" s="138"/>
      <c r="C201" s="139" t="s">
        <v>529</v>
      </c>
      <c r="D201" s="139" t="s">
        <v>195</v>
      </c>
      <c r="E201" s="140" t="s">
        <v>1730</v>
      </c>
      <c r="F201" s="141" t="s">
        <v>1731</v>
      </c>
      <c r="G201" s="142" t="s">
        <v>319</v>
      </c>
      <c r="H201" s="143">
        <v>4</v>
      </c>
      <c r="I201" s="144"/>
      <c r="J201" s="145">
        <f t="shared" si="20"/>
        <v>0</v>
      </c>
      <c r="K201" s="146"/>
      <c r="L201" s="28"/>
      <c r="M201" s="147" t="s">
        <v>1</v>
      </c>
      <c r="N201" s="148" t="s">
        <v>38</v>
      </c>
      <c r="P201" s="149">
        <f t="shared" si="21"/>
        <v>0</v>
      </c>
      <c r="Q201" s="149">
        <v>2.4000000000000001E-4</v>
      </c>
      <c r="R201" s="149">
        <f t="shared" si="22"/>
        <v>9.6000000000000002E-4</v>
      </c>
      <c r="S201" s="149">
        <v>0</v>
      </c>
      <c r="T201" s="150">
        <f t="shared" si="23"/>
        <v>0</v>
      </c>
      <c r="AR201" s="151" t="s">
        <v>109</v>
      </c>
      <c r="AT201" s="151" t="s">
        <v>195</v>
      </c>
      <c r="AU201" s="151" t="s">
        <v>84</v>
      </c>
      <c r="AY201" s="13" t="s">
        <v>193</v>
      </c>
      <c r="BE201" s="152">
        <f t="shared" si="24"/>
        <v>0</v>
      </c>
      <c r="BF201" s="152">
        <f t="shared" si="25"/>
        <v>0</v>
      </c>
      <c r="BG201" s="152">
        <f t="shared" si="26"/>
        <v>0</v>
      </c>
      <c r="BH201" s="152">
        <f t="shared" si="27"/>
        <v>0</v>
      </c>
      <c r="BI201" s="152">
        <f t="shared" si="28"/>
        <v>0</v>
      </c>
      <c r="BJ201" s="13" t="s">
        <v>84</v>
      </c>
      <c r="BK201" s="152">
        <f t="shared" si="29"/>
        <v>0</v>
      </c>
      <c r="BL201" s="13" t="s">
        <v>109</v>
      </c>
      <c r="BM201" s="151" t="s">
        <v>2456</v>
      </c>
    </row>
    <row r="202" spans="2:65" s="1" customFormat="1" ht="37.75" customHeight="1">
      <c r="B202" s="138"/>
      <c r="C202" s="153" t="s">
        <v>533</v>
      </c>
      <c r="D202" s="153" t="s">
        <v>236</v>
      </c>
      <c r="E202" s="154" t="s">
        <v>1733</v>
      </c>
      <c r="F202" s="155" t="s">
        <v>1734</v>
      </c>
      <c r="G202" s="156" t="s">
        <v>319</v>
      </c>
      <c r="H202" s="157">
        <v>4</v>
      </c>
      <c r="I202" s="158"/>
      <c r="J202" s="159">
        <f t="shared" si="20"/>
        <v>0</v>
      </c>
      <c r="K202" s="160"/>
      <c r="L202" s="161"/>
      <c r="M202" s="162" t="s">
        <v>1</v>
      </c>
      <c r="N202" s="163" t="s">
        <v>38</v>
      </c>
      <c r="P202" s="149">
        <f t="shared" si="21"/>
        <v>0</v>
      </c>
      <c r="Q202" s="149">
        <v>7.0000000000000001E-3</v>
      </c>
      <c r="R202" s="149">
        <f t="shared" si="22"/>
        <v>2.8000000000000001E-2</v>
      </c>
      <c r="S202" s="149">
        <v>0</v>
      </c>
      <c r="T202" s="150">
        <f t="shared" si="23"/>
        <v>0</v>
      </c>
      <c r="AR202" s="151" t="s">
        <v>163</v>
      </c>
      <c r="AT202" s="151" t="s">
        <v>236</v>
      </c>
      <c r="AU202" s="151" t="s">
        <v>84</v>
      </c>
      <c r="AY202" s="13" t="s">
        <v>193</v>
      </c>
      <c r="BE202" s="152">
        <f t="shared" si="24"/>
        <v>0</v>
      </c>
      <c r="BF202" s="152">
        <f t="shared" si="25"/>
        <v>0</v>
      </c>
      <c r="BG202" s="152">
        <f t="shared" si="26"/>
        <v>0</v>
      </c>
      <c r="BH202" s="152">
        <f t="shared" si="27"/>
        <v>0</v>
      </c>
      <c r="BI202" s="152">
        <f t="shared" si="28"/>
        <v>0</v>
      </c>
      <c r="BJ202" s="13" t="s">
        <v>84</v>
      </c>
      <c r="BK202" s="152">
        <f t="shared" si="29"/>
        <v>0</v>
      </c>
      <c r="BL202" s="13" t="s">
        <v>109</v>
      </c>
      <c r="BM202" s="151" t="s">
        <v>2457</v>
      </c>
    </row>
    <row r="203" spans="2:65" s="1" customFormat="1" ht="24.25" customHeight="1">
      <c r="B203" s="138"/>
      <c r="C203" s="153" t="s">
        <v>539</v>
      </c>
      <c r="D203" s="153" t="s">
        <v>236</v>
      </c>
      <c r="E203" s="154" t="s">
        <v>1736</v>
      </c>
      <c r="F203" s="155" t="s">
        <v>1737</v>
      </c>
      <c r="G203" s="156" t="s">
        <v>319</v>
      </c>
      <c r="H203" s="157">
        <v>4</v>
      </c>
      <c r="I203" s="158"/>
      <c r="J203" s="159">
        <f t="shared" si="20"/>
        <v>0</v>
      </c>
      <c r="K203" s="160"/>
      <c r="L203" s="161"/>
      <c r="M203" s="162" t="s">
        <v>1</v>
      </c>
      <c r="N203" s="163" t="s">
        <v>38</v>
      </c>
      <c r="P203" s="149">
        <f t="shared" si="21"/>
        <v>0</v>
      </c>
      <c r="Q203" s="149">
        <v>6.3E-3</v>
      </c>
      <c r="R203" s="149">
        <f t="shared" si="22"/>
        <v>2.52E-2</v>
      </c>
      <c r="S203" s="149">
        <v>0</v>
      </c>
      <c r="T203" s="150">
        <f t="shared" si="23"/>
        <v>0</v>
      </c>
      <c r="AR203" s="151" t="s">
        <v>163</v>
      </c>
      <c r="AT203" s="151" t="s">
        <v>236</v>
      </c>
      <c r="AU203" s="151" t="s">
        <v>84</v>
      </c>
      <c r="AY203" s="13" t="s">
        <v>193</v>
      </c>
      <c r="BE203" s="152">
        <f t="shared" si="24"/>
        <v>0</v>
      </c>
      <c r="BF203" s="152">
        <f t="shared" si="25"/>
        <v>0</v>
      </c>
      <c r="BG203" s="152">
        <f t="shared" si="26"/>
        <v>0</v>
      </c>
      <c r="BH203" s="152">
        <f t="shared" si="27"/>
        <v>0</v>
      </c>
      <c r="BI203" s="152">
        <f t="shared" si="28"/>
        <v>0</v>
      </c>
      <c r="BJ203" s="13" t="s">
        <v>84</v>
      </c>
      <c r="BK203" s="152">
        <f t="shared" si="29"/>
        <v>0</v>
      </c>
      <c r="BL203" s="13" t="s">
        <v>109</v>
      </c>
      <c r="BM203" s="151" t="s">
        <v>2458</v>
      </c>
    </row>
    <row r="204" spans="2:65" s="1" customFormat="1" ht="16.5" customHeight="1">
      <c r="B204" s="138"/>
      <c r="C204" s="139" t="s">
        <v>543</v>
      </c>
      <c r="D204" s="139" t="s">
        <v>195</v>
      </c>
      <c r="E204" s="140" t="s">
        <v>1739</v>
      </c>
      <c r="F204" s="141" t="s">
        <v>1740</v>
      </c>
      <c r="G204" s="142" t="s">
        <v>257</v>
      </c>
      <c r="H204" s="143">
        <v>490</v>
      </c>
      <c r="I204" s="144"/>
      <c r="J204" s="145">
        <f t="shared" si="20"/>
        <v>0</v>
      </c>
      <c r="K204" s="146"/>
      <c r="L204" s="28"/>
      <c r="M204" s="147" t="s">
        <v>1</v>
      </c>
      <c r="N204" s="148" t="s">
        <v>38</v>
      </c>
      <c r="P204" s="149">
        <f t="shared" si="21"/>
        <v>0</v>
      </c>
      <c r="Q204" s="149">
        <v>9.0000000000000006E-5</v>
      </c>
      <c r="R204" s="149">
        <f t="shared" si="22"/>
        <v>4.41E-2</v>
      </c>
      <c r="S204" s="149">
        <v>0</v>
      </c>
      <c r="T204" s="150">
        <f t="shared" si="23"/>
        <v>0</v>
      </c>
      <c r="AR204" s="151" t="s">
        <v>109</v>
      </c>
      <c r="AT204" s="151" t="s">
        <v>195</v>
      </c>
      <c r="AU204" s="151" t="s">
        <v>84</v>
      </c>
      <c r="AY204" s="13" t="s">
        <v>193</v>
      </c>
      <c r="BE204" s="152">
        <f t="shared" si="24"/>
        <v>0</v>
      </c>
      <c r="BF204" s="152">
        <f t="shared" si="25"/>
        <v>0</v>
      </c>
      <c r="BG204" s="152">
        <f t="shared" si="26"/>
        <v>0</v>
      </c>
      <c r="BH204" s="152">
        <f t="shared" si="27"/>
        <v>0</v>
      </c>
      <c r="BI204" s="152">
        <f t="shared" si="28"/>
        <v>0</v>
      </c>
      <c r="BJ204" s="13" t="s">
        <v>84</v>
      </c>
      <c r="BK204" s="152">
        <f t="shared" si="29"/>
        <v>0</v>
      </c>
      <c r="BL204" s="13" t="s">
        <v>109</v>
      </c>
      <c r="BM204" s="151" t="s">
        <v>2459</v>
      </c>
    </row>
    <row r="205" spans="2:65" s="11" customFormat="1" ht="22.75" customHeight="1">
      <c r="B205" s="126"/>
      <c r="D205" s="127" t="s">
        <v>71</v>
      </c>
      <c r="E205" s="136" t="s">
        <v>221</v>
      </c>
      <c r="F205" s="136" t="s">
        <v>456</v>
      </c>
      <c r="I205" s="129"/>
      <c r="J205" s="137">
        <f>BK205</f>
        <v>0</v>
      </c>
      <c r="L205" s="126"/>
      <c r="M205" s="131"/>
      <c r="P205" s="132">
        <f>SUM(P206:P211)</f>
        <v>0</v>
      </c>
      <c r="R205" s="132">
        <f>SUM(R206:R211)</f>
        <v>0</v>
      </c>
      <c r="T205" s="133">
        <f>SUM(T206:T211)</f>
        <v>0</v>
      </c>
      <c r="AR205" s="127" t="s">
        <v>76</v>
      </c>
      <c r="AT205" s="134" t="s">
        <v>71</v>
      </c>
      <c r="AU205" s="134" t="s">
        <v>76</v>
      </c>
      <c r="AY205" s="127" t="s">
        <v>193</v>
      </c>
      <c r="BK205" s="135">
        <f>SUM(BK206:BK211)</f>
        <v>0</v>
      </c>
    </row>
    <row r="206" spans="2:65" s="1" customFormat="1" ht="24.25" customHeight="1">
      <c r="B206" s="138"/>
      <c r="C206" s="139" t="s">
        <v>547</v>
      </c>
      <c r="D206" s="139" t="s">
        <v>195</v>
      </c>
      <c r="E206" s="140" t="s">
        <v>2197</v>
      </c>
      <c r="F206" s="141" t="s">
        <v>2198</v>
      </c>
      <c r="G206" s="142" t="s">
        <v>257</v>
      </c>
      <c r="H206" s="143">
        <v>600</v>
      </c>
      <c r="I206" s="144"/>
      <c r="J206" s="145">
        <f t="shared" ref="J206:J211" si="30">ROUND(I206*H206,2)</f>
        <v>0</v>
      </c>
      <c r="K206" s="146"/>
      <c r="L206" s="28"/>
      <c r="M206" s="147" t="s">
        <v>1</v>
      </c>
      <c r="N206" s="148" t="s">
        <v>38</v>
      </c>
      <c r="P206" s="149">
        <f t="shared" ref="P206:P211" si="31">O206*H206</f>
        <v>0</v>
      </c>
      <c r="Q206" s="149">
        <v>0</v>
      </c>
      <c r="R206" s="149">
        <f t="shared" ref="R206:R211" si="32">Q206*H206</f>
        <v>0</v>
      </c>
      <c r="S206" s="149">
        <v>0</v>
      </c>
      <c r="T206" s="150">
        <f t="shared" ref="T206:T211" si="33">S206*H206</f>
        <v>0</v>
      </c>
      <c r="AR206" s="151" t="s">
        <v>109</v>
      </c>
      <c r="AT206" s="151" t="s">
        <v>195</v>
      </c>
      <c r="AU206" s="151" t="s">
        <v>84</v>
      </c>
      <c r="AY206" s="13" t="s">
        <v>193</v>
      </c>
      <c r="BE206" s="152">
        <f t="shared" ref="BE206:BE211" si="34">IF(N206="základná",J206,0)</f>
        <v>0</v>
      </c>
      <c r="BF206" s="152">
        <f t="shared" ref="BF206:BF211" si="35">IF(N206="znížená",J206,0)</f>
        <v>0</v>
      </c>
      <c r="BG206" s="152">
        <f t="shared" ref="BG206:BG211" si="36">IF(N206="zákl. prenesená",J206,0)</f>
        <v>0</v>
      </c>
      <c r="BH206" s="152">
        <f t="shared" ref="BH206:BH211" si="37">IF(N206="zníž. prenesená",J206,0)</f>
        <v>0</v>
      </c>
      <c r="BI206" s="152">
        <f t="shared" ref="BI206:BI211" si="38">IF(N206="nulová",J206,0)</f>
        <v>0</v>
      </c>
      <c r="BJ206" s="13" t="s">
        <v>84</v>
      </c>
      <c r="BK206" s="152">
        <f t="shared" ref="BK206:BK211" si="39">ROUND(I206*H206,2)</f>
        <v>0</v>
      </c>
      <c r="BL206" s="13" t="s">
        <v>109</v>
      </c>
      <c r="BM206" s="151" t="s">
        <v>2460</v>
      </c>
    </row>
    <row r="207" spans="2:65" s="1" customFormat="1" ht="24.25" customHeight="1">
      <c r="B207" s="138"/>
      <c r="C207" s="139" t="s">
        <v>551</v>
      </c>
      <c r="D207" s="139" t="s">
        <v>195</v>
      </c>
      <c r="E207" s="140" t="s">
        <v>1742</v>
      </c>
      <c r="F207" s="141" t="s">
        <v>1743</v>
      </c>
      <c r="G207" s="142" t="s">
        <v>296</v>
      </c>
      <c r="H207" s="143">
        <v>305.8</v>
      </c>
      <c r="I207" s="144"/>
      <c r="J207" s="145">
        <f t="shared" si="30"/>
        <v>0</v>
      </c>
      <c r="K207" s="146"/>
      <c r="L207" s="28"/>
      <c r="M207" s="147" t="s">
        <v>1</v>
      </c>
      <c r="N207" s="148" t="s">
        <v>38</v>
      </c>
      <c r="P207" s="149">
        <f t="shared" si="31"/>
        <v>0</v>
      </c>
      <c r="Q207" s="149">
        <v>0</v>
      </c>
      <c r="R207" s="149">
        <f t="shared" si="32"/>
        <v>0</v>
      </c>
      <c r="S207" s="149">
        <v>0</v>
      </c>
      <c r="T207" s="150">
        <f t="shared" si="33"/>
        <v>0</v>
      </c>
      <c r="AR207" s="151" t="s">
        <v>109</v>
      </c>
      <c r="AT207" s="151" t="s">
        <v>195</v>
      </c>
      <c r="AU207" s="151" t="s">
        <v>84</v>
      </c>
      <c r="AY207" s="13" t="s">
        <v>193</v>
      </c>
      <c r="BE207" s="152">
        <f t="shared" si="34"/>
        <v>0</v>
      </c>
      <c r="BF207" s="152">
        <f t="shared" si="35"/>
        <v>0</v>
      </c>
      <c r="BG207" s="152">
        <f t="shared" si="36"/>
        <v>0</v>
      </c>
      <c r="BH207" s="152">
        <f t="shared" si="37"/>
        <v>0</v>
      </c>
      <c r="BI207" s="152">
        <f t="shared" si="38"/>
        <v>0</v>
      </c>
      <c r="BJ207" s="13" t="s">
        <v>84</v>
      </c>
      <c r="BK207" s="152">
        <f t="shared" si="39"/>
        <v>0</v>
      </c>
      <c r="BL207" s="13" t="s">
        <v>109</v>
      </c>
      <c r="BM207" s="151" t="s">
        <v>2461</v>
      </c>
    </row>
    <row r="208" spans="2:65" s="1" customFormat="1" ht="24.25" customHeight="1">
      <c r="B208" s="138"/>
      <c r="C208" s="139" t="s">
        <v>555</v>
      </c>
      <c r="D208" s="139" t="s">
        <v>195</v>
      </c>
      <c r="E208" s="140" t="s">
        <v>1745</v>
      </c>
      <c r="F208" s="141" t="s">
        <v>1746</v>
      </c>
      <c r="G208" s="142" t="s">
        <v>296</v>
      </c>
      <c r="H208" s="143">
        <v>2752.2</v>
      </c>
      <c r="I208" s="144"/>
      <c r="J208" s="145">
        <f t="shared" si="30"/>
        <v>0</v>
      </c>
      <c r="K208" s="146"/>
      <c r="L208" s="28"/>
      <c r="M208" s="147" t="s">
        <v>1</v>
      </c>
      <c r="N208" s="148" t="s">
        <v>38</v>
      </c>
      <c r="P208" s="149">
        <f t="shared" si="31"/>
        <v>0</v>
      </c>
      <c r="Q208" s="149">
        <v>0</v>
      </c>
      <c r="R208" s="149">
        <f t="shared" si="32"/>
        <v>0</v>
      </c>
      <c r="S208" s="149">
        <v>0</v>
      </c>
      <c r="T208" s="150">
        <f t="shared" si="33"/>
        <v>0</v>
      </c>
      <c r="AR208" s="151" t="s">
        <v>109</v>
      </c>
      <c r="AT208" s="151" t="s">
        <v>195</v>
      </c>
      <c r="AU208" s="151" t="s">
        <v>84</v>
      </c>
      <c r="AY208" s="13" t="s">
        <v>193</v>
      </c>
      <c r="BE208" s="152">
        <f t="shared" si="34"/>
        <v>0</v>
      </c>
      <c r="BF208" s="152">
        <f t="shared" si="35"/>
        <v>0</v>
      </c>
      <c r="BG208" s="152">
        <f t="shared" si="36"/>
        <v>0</v>
      </c>
      <c r="BH208" s="152">
        <f t="shared" si="37"/>
        <v>0</v>
      </c>
      <c r="BI208" s="152">
        <f t="shared" si="38"/>
        <v>0</v>
      </c>
      <c r="BJ208" s="13" t="s">
        <v>84</v>
      </c>
      <c r="BK208" s="152">
        <f t="shared" si="39"/>
        <v>0</v>
      </c>
      <c r="BL208" s="13" t="s">
        <v>109</v>
      </c>
      <c r="BM208" s="151" t="s">
        <v>2462</v>
      </c>
    </row>
    <row r="209" spans="2:65" s="1" customFormat="1" ht="24.25" customHeight="1">
      <c r="B209" s="138"/>
      <c r="C209" s="139" t="s">
        <v>562</v>
      </c>
      <c r="D209" s="139" t="s">
        <v>195</v>
      </c>
      <c r="E209" s="140" t="s">
        <v>1748</v>
      </c>
      <c r="F209" s="141" t="s">
        <v>1749</v>
      </c>
      <c r="G209" s="142" t="s">
        <v>296</v>
      </c>
      <c r="H209" s="143">
        <v>305.8</v>
      </c>
      <c r="I209" s="144"/>
      <c r="J209" s="145">
        <f t="shared" si="30"/>
        <v>0</v>
      </c>
      <c r="K209" s="146"/>
      <c r="L209" s="28"/>
      <c r="M209" s="147" t="s">
        <v>1</v>
      </c>
      <c r="N209" s="148" t="s">
        <v>38</v>
      </c>
      <c r="P209" s="149">
        <f t="shared" si="31"/>
        <v>0</v>
      </c>
      <c r="Q209" s="149">
        <v>0</v>
      </c>
      <c r="R209" s="149">
        <f t="shared" si="32"/>
        <v>0</v>
      </c>
      <c r="S209" s="149">
        <v>0</v>
      </c>
      <c r="T209" s="150">
        <f t="shared" si="33"/>
        <v>0</v>
      </c>
      <c r="AR209" s="151" t="s">
        <v>109</v>
      </c>
      <c r="AT209" s="151" t="s">
        <v>195</v>
      </c>
      <c r="AU209" s="151" t="s">
        <v>84</v>
      </c>
      <c r="AY209" s="13" t="s">
        <v>193</v>
      </c>
      <c r="BE209" s="152">
        <f t="shared" si="34"/>
        <v>0</v>
      </c>
      <c r="BF209" s="152">
        <f t="shared" si="35"/>
        <v>0</v>
      </c>
      <c r="BG209" s="152">
        <f t="shared" si="36"/>
        <v>0</v>
      </c>
      <c r="BH209" s="152">
        <f t="shared" si="37"/>
        <v>0</v>
      </c>
      <c r="BI209" s="152">
        <f t="shared" si="38"/>
        <v>0</v>
      </c>
      <c r="BJ209" s="13" t="s">
        <v>84</v>
      </c>
      <c r="BK209" s="152">
        <f t="shared" si="39"/>
        <v>0</v>
      </c>
      <c r="BL209" s="13" t="s">
        <v>109</v>
      </c>
      <c r="BM209" s="151" t="s">
        <v>2463</v>
      </c>
    </row>
    <row r="210" spans="2:65" s="1" customFormat="1" ht="24.25" customHeight="1">
      <c r="B210" s="138"/>
      <c r="C210" s="139" t="s">
        <v>566</v>
      </c>
      <c r="D210" s="139" t="s">
        <v>195</v>
      </c>
      <c r="E210" s="140" t="s">
        <v>1751</v>
      </c>
      <c r="F210" s="141" t="s">
        <v>2204</v>
      </c>
      <c r="G210" s="142" t="s">
        <v>296</v>
      </c>
      <c r="H210" s="143">
        <v>305.8</v>
      </c>
      <c r="I210" s="144"/>
      <c r="J210" s="145">
        <f t="shared" si="30"/>
        <v>0</v>
      </c>
      <c r="K210" s="146"/>
      <c r="L210" s="28"/>
      <c r="M210" s="147" t="s">
        <v>1</v>
      </c>
      <c r="N210" s="148" t="s">
        <v>38</v>
      </c>
      <c r="P210" s="149">
        <f t="shared" si="31"/>
        <v>0</v>
      </c>
      <c r="Q210" s="149">
        <v>0</v>
      </c>
      <c r="R210" s="149">
        <f t="shared" si="32"/>
        <v>0</v>
      </c>
      <c r="S210" s="149">
        <v>0</v>
      </c>
      <c r="T210" s="150">
        <f t="shared" si="33"/>
        <v>0</v>
      </c>
      <c r="AR210" s="151" t="s">
        <v>109</v>
      </c>
      <c r="AT210" s="151" t="s">
        <v>195</v>
      </c>
      <c r="AU210" s="151" t="s">
        <v>84</v>
      </c>
      <c r="AY210" s="13" t="s">
        <v>193</v>
      </c>
      <c r="BE210" s="152">
        <f t="shared" si="34"/>
        <v>0</v>
      </c>
      <c r="BF210" s="152">
        <f t="shared" si="35"/>
        <v>0</v>
      </c>
      <c r="BG210" s="152">
        <f t="shared" si="36"/>
        <v>0</v>
      </c>
      <c r="BH210" s="152">
        <f t="shared" si="37"/>
        <v>0</v>
      </c>
      <c r="BI210" s="152">
        <f t="shared" si="38"/>
        <v>0</v>
      </c>
      <c r="BJ210" s="13" t="s">
        <v>84</v>
      </c>
      <c r="BK210" s="152">
        <f t="shared" si="39"/>
        <v>0</v>
      </c>
      <c r="BL210" s="13" t="s">
        <v>109</v>
      </c>
      <c r="BM210" s="151" t="s">
        <v>2464</v>
      </c>
    </row>
    <row r="211" spans="2:65" s="1" customFormat="1" ht="24.25" customHeight="1">
      <c r="B211" s="138"/>
      <c r="C211" s="139" t="s">
        <v>572</v>
      </c>
      <c r="D211" s="139" t="s">
        <v>195</v>
      </c>
      <c r="E211" s="140" t="s">
        <v>1754</v>
      </c>
      <c r="F211" s="141" t="s">
        <v>1755</v>
      </c>
      <c r="G211" s="142" t="s">
        <v>296</v>
      </c>
      <c r="H211" s="143">
        <v>305.8</v>
      </c>
      <c r="I211" s="144"/>
      <c r="J211" s="145">
        <f t="shared" si="30"/>
        <v>0</v>
      </c>
      <c r="K211" s="146"/>
      <c r="L211" s="28"/>
      <c r="M211" s="147" t="s">
        <v>1</v>
      </c>
      <c r="N211" s="148" t="s">
        <v>38</v>
      </c>
      <c r="P211" s="149">
        <f t="shared" si="31"/>
        <v>0</v>
      </c>
      <c r="Q211" s="149">
        <v>0</v>
      </c>
      <c r="R211" s="149">
        <f t="shared" si="32"/>
        <v>0</v>
      </c>
      <c r="S211" s="149">
        <v>0</v>
      </c>
      <c r="T211" s="150">
        <f t="shared" si="33"/>
        <v>0</v>
      </c>
      <c r="AR211" s="151" t="s">
        <v>109</v>
      </c>
      <c r="AT211" s="151" t="s">
        <v>195</v>
      </c>
      <c r="AU211" s="151" t="s">
        <v>84</v>
      </c>
      <c r="AY211" s="13" t="s">
        <v>193</v>
      </c>
      <c r="BE211" s="152">
        <f t="shared" si="34"/>
        <v>0</v>
      </c>
      <c r="BF211" s="152">
        <f t="shared" si="35"/>
        <v>0</v>
      </c>
      <c r="BG211" s="152">
        <f t="shared" si="36"/>
        <v>0</v>
      </c>
      <c r="BH211" s="152">
        <f t="shared" si="37"/>
        <v>0</v>
      </c>
      <c r="BI211" s="152">
        <f t="shared" si="38"/>
        <v>0</v>
      </c>
      <c r="BJ211" s="13" t="s">
        <v>84</v>
      </c>
      <c r="BK211" s="152">
        <f t="shared" si="39"/>
        <v>0</v>
      </c>
      <c r="BL211" s="13" t="s">
        <v>109</v>
      </c>
      <c r="BM211" s="151" t="s">
        <v>2465</v>
      </c>
    </row>
    <row r="212" spans="2:65" s="11" customFormat="1" ht="22.75" customHeight="1">
      <c r="B212" s="126"/>
      <c r="D212" s="127" t="s">
        <v>71</v>
      </c>
      <c r="E212" s="136" t="s">
        <v>477</v>
      </c>
      <c r="F212" s="136" t="s">
        <v>478</v>
      </c>
      <c r="I212" s="129"/>
      <c r="J212" s="137">
        <f>BK212</f>
        <v>0</v>
      </c>
      <c r="L212" s="126"/>
      <c r="M212" s="131"/>
      <c r="P212" s="132">
        <f>P213</f>
        <v>0</v>
      </c>
      <c r="R212" s="132">
        <f>R213</f>
        <v>0</v>
      </c>
      <c r="T212" s="133">
        <f>T213</f>
        <v>0</v>
      </c>
      <c r="AR212" s="127" t="s">
        <v>76</v>
      </c>
      <c r="AT212" s="134" t="s">
        <v>71</v>
      </c>
      <c r="AU212" s="134" t="s">
        <v>76</v>
      </c>
      <c r="AY212" s="127" t="s">
        <v>193</v>
      </c>
      <c r="BK212" s="135">
        <f>BK213</f>
        <v>0</v>
      </c>
    </row>
    <row r="213" spans="2:65" s="1" customFormat="1" ht="33" customHeight="1">
      <c r="B213" s="138"/>
      <c r="C213" s="139" t="s">
        <v>576</v>
      </c>
      <c r="D213" s="139" t="s">
        <v>195</v>
      </c>
      <c r="E213" s="140" t="s">
        <v>1757</v>
      </c>
      <c r="F213" s="141" t="s">
        <v>1758</v>
      </c>
      <c r="G213" s="142" t="s">
        <v>296</v>
      </c>
      <c r="H213" s="143">
        <v>873.48099999999999</v>
      </c>
      <c r="I213" s="144"/>
      <c r="J213" s="145">
        <f>ROUND(I213*H213,2)</f>
        <v>0</v>
      </c>
      <c r="K213" s="146"/>
      <c r="L213" s="28"/>
      <c r="M213" s="147" t="s">
        <v>1</v>
      </c>
      <c r="N213" s="148" t="s">
        <v>38</v>
      </c>
      <c r="P213" s="149">
        <f>O213*H213</f>
        <v>0</v>
      </c>
      <c r="Q213" s="149">
        <v>0</v>
      </c>
      <c r="R213" s="149">
        <f>Q213*H213</f>
        <v>0</v>
      </c>
      <c r="S213" s="149">
        <v>0</v>
      </c>
      <c r="T213" s="150">
        <f>S213*H213</f>
        <v>0</v>
      </c>
      <c r="AR213" s="151" t="s">
        <v>109</v>
      </c>
      <c r="AT213" s="151" t="s">
        <v>195</v>
      </c>
      <c r="AU213" s="151" t="s">
        <v>84</v>
      </c>
      <c r="AY213" s="13" t="s">
        <v>193</v>
      </c>
      <c r="BE213" s="152">
        <f>IF(N213="základná",J213,0)</f>
        <v>0</v>
      </c>
      <c r="BF213" s="152">
        <f>IF(N213="znížená",J213,0)</f>
        <v>0</v>
      </c>
      <c r="BG213" s="152">
        <f>IF(N213="zákl. prenesená",J213,0)</f>
        <v>0</v>
      </c>
      <c r="BH213" s="152">
        <f>IF(N213="zníž. prenesená",J213,0)</f>
        <v>0</v>
      </c>
      <c r="BI213" s="152">
        <f>IF(N213="nulová",J213,0)</f>
        <v>0</v>
      </c>
      <c r="BJ213" s="13" t="s">
        <v>84</v>
      </c>
      <c r="BK213" s="152">
        <f>ROUND(I213*H213,2)</f>
        <v>0</v>
      </c>
      <c r="BL213" s="13" t="s">
        <v>109</v>
      </c>
      <c r="BM213" s="151" t="s">
        <v>2466</v>
      </c>
    </row>
    <row r="214" spans="2:65" s="11" customFormat="1" ht="26" customHeight="1">
      <c r="B214" s="126"/>
      <c r="D214" s="127" t="s">
        <v>71</v>
      </c>
      <c r="E214" s="128" t="s">
        <v>236</v>
      </c>
      <c r="F214" s="128" t="s">
        <v>1098</v>
      </c>
      <c r="I214" s="129"/>
      <c r="J214" s="130">
        <f>BK214</f>
        <v>0</v>
      </c>
      <c r="L214" s="126"/>
      <c r="M214" s="131"/>
      <c r="P214" s="132">
        <f>P215+P217</f>
        <v>0</v>
      </c>
      <c r="R214" s="132">
        <f>R215+R217</f>
        <v>5.688E-2</v>
      </c>
      <c r="T214" s="133">
        <f>T215+T217</f>
        <v>0</v>
      </c>
      <c r="AR214" s="127" t="s">
        <v>106</v>
      </c>
      <c r="AT214" s="134" t="s">
        <v>71</v>
      </c>
      <c r="AU214" s="134" t="s">
        <v>72</v>
      </c>
      <c r="AY214" s="127" t="s">
        <v>193</v>
      </c>
      <c r="BK214" s="135">
        <f>BK215+BK217</f>
        <v>0</v>
      </c>
    </row>
    <row r="215" spans="2:65" s="11" customFormat="1" ht="22.75" customHeight="1">
      <c r="B215" s="126"/>
      <c r="D215" s="127" t="s">
        <v>71</v>
      </c>
      <c r="E215" s="136" t="s">
        <v>1170</v>
      </c>
      <c r="F215" s="136" t="s">
        <v>1171</v>
      </c>
      <c r="I215" s="129"/>
      <c r="J215" s="137">
        <f>BK215</f>
        <v>0</v>
      </c>
      <c r="L215" s="126"/>
      <c r="M215" s="131"/>
      <c r="P215" s="132">
        <f>P216</f>
        <v>0</v>
      </c>
      <c r="R215" s="132">
        <f>R216</f>
        <v>0</v>
      </c>
      <c r="T215" s="133">
        <f>T216</f>
        <v>0</v>
      </c>
      <c r="AR215" s="127" t="s">
        <v>106</v>
      </c>
      <c r="AT215" s="134" t="s">
        <v>71</v>
      </c>
      <c r="AU215" s="134" t="s">
        <v>76</v>
      </c>
      <c r="AY215" s="127" t="s">
        <v>193</v>
      </c>
      <c r="BK215" s="135">
        <f>BK216</f>
        <v>0</v>
      </c>
    </row>
    <row r="216" spans="2:65" s="1" customFormat="1" ht="16.5" customHeight="1">
      <c r="B216" s="138"/>
      <c r="C216" s="139" t="s">
        <v>580</v>
      </c>
      <c r="D216" s="139" t="s">
        <v>195</v>
      </c>
      <c r="E216" s="140" t="s">
        <v>1802</v>
      </c>
      <c r="F216" s="141" t="s">
        <v>1803</v>
      </c>
      <c r="G216" s="142" t="s">
        <v>319</v>
      </c>
      <c r="H216" s="143">
        <v>12</v>
      </c>
      <c r="I216" s="144"/>
      <c r="J216" s="145">
        <f>ROUND(I216*H216,2)</f>
        <v>0</v>
      </c>
      <c r="K216" s="146"/>
      <c r="L216" s="28"/>
      <c r="M216" s="147" t="s">
        <v>1</v>
      </c>
      <c r="N216" s="148" t="s">
        <v>38</v>
      </c>
      <c r="P216" s="149">
        <f>O216*H216</f>
        <v>0</v>
      </c>
      <c r="Q216" s="149">
        <v>0</v>
      </c>
      <c r="R216" s="149">
        <f>Q216*H216</f>
        <v>0</v>
      </c>
      <c r="S216" s="149">
        <v>0</v>
      </c>
      <c r="T216" s="150">
        <f>S216*H216</f>
        <v>0</v>
      </c>
      <c r="AR216" s="151" t="s">
        <v>519</v>
      </c>
      <c r="AT216" s="151" t="s">
        <v>195</v>
      </c>
      <c r="AU216" s="151" t="s">
        <v>84</v>
      </c>
      <c r="AY216" s="13" t="s">
        <v>193</v>
      </c>
      <c r="BE216" s="152">
        <f>IF(N216="základná",J216,0)</f>
        <v>0</v>
      </c>
      <c r="BF216" s="152">
        <f>IF(N216="znížená",J216,0)</f>
        <v>0</v>
      </c>
      <c r="BG216" s="152">
        <f>IF(N216="zákl. prenesená",J216,0)</f>
        <v>0</v>
      </c>
      <c r="BH216" s="152">
        <f>IF(N216="zníž. prenesená",J216,0)</f>
        <v>0</v>
      </c>
      <c r="BI216" s="152">
        <f>IF(N216="nulová",J216,0)</f>
        <v>0</v>
      </c>
      <c r="BJ216" s="13" t="s">
        <v>84</v>
      </c>
      <c r="BK216" s="152">
        <f>ROUND(I216*H216,2)</f>
        <v>0</v>
      </c>
      <c r="BL216" s="13" t="s">
        <v>519</v>
      </c>
      <c r="BM216" s="151" t="s">
        <v>2467</v>
      </c>
    </row>
    <row r="217" spans="2:65" s="11" customFormat="1" ht="22.75" customHeight="1">
      <c r="B217" s="126"/>
      <c r="D217" s="127" t="s">
        <v>71</v>
      </c>
      <c r="E217" s="136" t="s">
        <v>1099</v>
      </c>
      <c r="F217" s="136" t="s">
        <v>1100</v>
      </c>
      <c r="I217" s="129"/>
      <c r="J217" s="137">
        <f>BK217</f>
        <v>0</v>
      </c>
      <c r="L217" s="126"/>
      <c r="M217" s="131"/>
      <c r="P217" s="132">
        <f>SUM(P218:P237)</f>
        <v>0</v>
      </c>
      <c r="R217" s="132">
        <f>SUM(R218:R237)</f>
        <v>5.688E-2</v>
      </c>
      <c r="T217" s="133">
        <f>SUM(T218:T237)</f>
        <v>0</v>
      </c>
      <c r="AR217" s="127" t="s">
        <v>106</v>
      </c>
      <c r="AT217" s="134" t="s">
        <v>71</v>
      </c>
      <c r="AU217" s="134" t="s">
        <v>76</v>
      </c>
      <c r="AY217" s="127" t="s">
        <v>193</v>
      </c>
      <c r="BK217" s="135">
        <f>SUM(BK218:BK237)</f>
        <v>0</v>
      </c>
    </row>
    <row r="218" spans="2:65" s="1" customFormat="1" ht="21.75" customHeight="1">
      <c r="B218" s="138"/>
      <c r="C218" s="139" t="s">
        <v>586</v>
      </c>
      <c r="D218" s="139" t="s">
        <v>195</v>
      </c>
      <c r="E218" s="140" t="s">
        <v>1814</v>
      </c>
      <c r="F218" s="141" t="s">
        <v>1815</v>
      </c>
      <c r="G218" s="142" t="s">
        <v>319</v>
      </c>
      <c r="H218" s="143">
        <v>14</v>
      </c>
      <c r="I218" s="144"/>
      <c r="J218" s="145">
        <f t="shared" ref="J218:J237" si="40">ROUND(I218*H218,2)</f>
        <v>0</v>
      </c>
      <c r="K218" s="146"/>
      <c r="L218" s="28"/>
      <c r="M218" s="147" t="s">
        <v>1</v>
      </c>
      <c r="N218" s="148" t="s">
        <v>38</v>
      </c>
      <c r="P218" s="149">
        <f t="shared" ref="P218:P237" si="41">O218*H218</f>
        <v>0</v>
      </c>
      <c r="Q218" s="149">
        <v>0</v>
      </c>
      <c r="R218" s="149">
        <f t="shared" ref="R218:R237" si="42">Q218*H218</f>
        <v>0</v>
      </c>
      <c r="S218" s="149">
        <v>0</v>
      </c>
      <c r="T218" s="150">
        <f t="shared" ref="T218:T237" si="43">S218*H218</f>
        <v>0</v>
      </c>
      <c r="AR218" s="151" t="s">
        <v>519</v>
      </c>
      <c r="AT218" s="151" t="s">
        <v>195</v>
      </c>
      <c r="AU218" s="151" t="s">
        <v>84</v>
      </c>
      <c r="AY218" s="13" t="s">
        <v>193</v>
      </c>
      <c r="BE218" s="152">
        <f t="shared" ref="BE218:BE237" si="44">IF(N218="základná",J218,0)</f>
        <v>0</v>
      </c>
      <c r="BF218" s="152">
        <f t="shared" ref="BF218:BF237" si="45">IF(N218="znížená",J218,0)</f>
        <v>0</v>
      </c>
      <c r="BG218" s="152">
        <f t="shared" ref="BG218:BG237" si="46">IF(N218="zákl. prenesená",J218,0)</f>
        <v>0</v>
      </c>
      <c r="BH218" s="152">
        <f t="shared" ref="BH218:BH237" si="47">IF(N218="zníž. prenesená",J218,0)</f>
        <v>0</v>
      </c>
      <c r="BI218" s="152">
        <f t="shared" ref="BI218:BI237" si="48">IF(N218="nulová",J218,0)</f>
        <v>0</v>
      </c>
      <c r="BJ218" s="13" t="s">
        <v>84</v>
      </c>
      <c r="BK218" s="152">
        <f t="shared" ref="BK218:BK237" si="49">ROUND(I218*H218,2)</f>
        <v>0</v>
      </c>
      <c r="BL218" s="13" t="s">
        <v>519</v>
      </c>
      <c r="BM218" s="151" t="s">
        <v>2468</v>
      </c>
    </row>
    <row r="219" spans="2:65" s="1" customFormat="1" ht="24.25" customHeight="1">
      <c r="B219" s="138"/>
      <c r="C219" s="153" t="s">
        <v>590</v>
      </c>
      <c r="D219" s="153" t="s">
        <v>236</v>
      </c>
      <c r="E219" s="154" t="s">
        <v>1817</v>
      </c>
      <c r="F219" s="155" t="s">
        <v>1818</v>
      </c>
      <c r="G219" s="156" t="s">
        <v>319</v>
      </c>
      <c r="H219" s="157">
        <v>14</v>
      </c>
      <c r="I219" s="158"/>
      <c r="J219" s="159">
        <f t="shared" si="40"/>
        <v>0</v>
      </c>
      <c r="K219" s="160"/>
      <c r="L219" s="161"/>
      <c r="M219" s="162" t="s">
        <v>1</v>
      </c>
      <c r="N219" s="163" t="s">
        <v>38</v>
      </c>
      <c r="P219" s="149">
        <f t="shared" si="41"/>
        <v>0</v>
      </c>
      <c r="Q219" s="149">
        <v>7.1000000000000002E-4</v>
      </c>
      <c r="R219" s="149">
        <f t="shared" si="42"/>
        <v>9.9400000000000009E-3</v>
      </c>
      <c r="S219" s="149">
        <v>0</v>
      </c>
      <c r="T219" s="150">
        <f t="shared" si="43"/>
        <v>0</v>
      </c>
      <c r="AR219" s="151" t="s">
        <v>972</v>
      </c>
      <c r="AT219" s="151" t="s">
        <v>236</v>
      </c>
      <c r="AU219" s="151" t="s">
        <v>84</v>
      </c>
      <c r="AY219" s="13" t="s">
        <v>193</v>
      </c>
      <c r="BE219" s="152">
        <f t="shared" si="44"/>
        <v>0</v>
      </c>
      <c r="BF219" s="152">
        <f t="shared" si="45"/>
        <v>0</v>
      </c>
      <c r="BG219" s="152">
        <f t="shared" si="46"/>
        <v>0</v>
      </c>
      <c r="BH219" s="152">
        <f t="shared" si="47"/>
        <v>0</v>
      </c>
      <c r="BI219" s="152">
        <f t="shared" si="48"/>
        <v>0</v>
      </c>
      <c r="BJ219" s="13" t="s">
        <v>84</v>
      </c>
      <c r="BK219" s="152">
        <f t="shared" si="49"/>
        <v>0</v>
      </c>
      <c r="BL219" s="13" t="s">
        <v>972</v>
      </c>
      <c r="BM219" s="151" t="s">
        <v>2469</v>
      </c>
    </row>
    <row r="220" spans="2:65" s="1" customFormat="1" ht="24.25" customHeight="1">
      <c r="B220" s="138"/>
      <c r="C220" s="139" t="s">
        <v>594</v>
      </c>
      <c r="D220" s="139" t="s">
        <v>195</v>
      </c>
      <c r="E220" s="140" t="s">
        <v>2220</v>
      </c>
      <c r="F220" s="141" t="s">
        <v>2221</v>
      </c>
      <c r="G220" s="142" t="s">
        <v>319</v>
      </c>
      <c r="H220" s="143">
        <v>1</v>
      </c>
      <c r="I220" s="144"/>
      <c r="J220" s="145">
        <f t="shared" si="40"/>
        <v>0</v>
      </c>
      <c r="K220" s="146"/>
      <c r="L220" s="28"/>
      <c r="M220" s="147" t="s">
        <v>1</v>
      </c>
      <c r="N220" s="148" t="s">
        <v>38</v>
      </c>
      <c r="P220" s="149">
        <f t="shared" si="41"/>
        <v>0</v>
      </c>
      <c r="Q220" s="149">
        <v>0</v>
      </c>
      <c r="R220" s="149">
        <f t="shared" si="42"/>
        <v>0</v>
      </c>
      <c r="S220" s="149">
        <v>0</v>
      </c>
      <c r="T220" s="150">
        <f t="shared" si="43"/>
        <v>0</v>
      </c>
      <c r="AR220" s="151" t="s">
        <v>519</v>
      </c>
      <c r="AT220" s="151" t="s">
        <v>195</v>
      </c>
      <c r="AU220" s="151" t="s">
        <v>84</v>
      </c>
      <c r="AY220" s="13" t="s">
        <v>193</v>
      </c>
      <c r="BE220" s="152">
        <f t="shared" si="44"/>
        <v>0</v>
      </c>
      <c r="BF220" s="152">
        <f t="shared" si="45"/>
        <v>0</v>
      </c>
      <c r="BG220" s="152">
        <f t="shared" si="46"/>
        <v>0</v>
      </c>
      <c r="BH220" s="152">
        <f t="shared" si="47"/>
        <v>0</v>
      </c>
      <c r="BI220" s="152">
        <f t="shared" si="48"/>
        <v>0</v>
      </c>
      <c r="BJ220" s="13" t="s">
        <v>84</v>
      </c>
      <c r="BK220" s="152">
        <f t="shared" si="49"/>
        <v>0</v>
      </c>
      <c r="BL220" s="13" t="s">
        <v>519</v>
      </c>
      <c r="BM220" s="151" t="s">
        <v>2470</v>
      </c>
    </row>
    <row r="221" spans="2:65" s="1" customFormat="1" ht="24.25" customHeight="1">
      <c r="B221" s="138"/>
      <c r="C221" s="153" t="s">
        <v>598</v>
      </c>
      <c r="D221" s="153" t="s">
        <v>236</v>
      </c>
      <c r="E221" s="154" t="s">
        <v>2223</v>
      </c>
      <c r="F221" s="155" t="s">
        <v>2224</v>
      </c>
      <c r="G221" s="156" t="s">
        <v>319</v>
      </c>
      <c r="H221" s="157">
        <v>1</v>
      </c>
      <c r="I221" s="158"/>
      <c r="J221" s="159">
        <f t="shared" si="40"/>
        <v>0</v>
      </c>
      <c r="K221" s="160"/>
      <c r="L221" s="161"/>
      <c r="M221" s="162" t="s">
        <v>1</v>
      </c>
      <c r="N221" s="163" t="s">
        <v>38</v>
      </c>
      <c r="P221" s="149">
        <f t="shared" si="41"/>
        <v>0</v>
      </c>
      <c r="Q221" s="149">
        <v>8.9999999999999998E-4</v>
      </c>
      <c r="R221" s="149">
        <f t="shared" si="42"/>
        <v>8.9999999999999998E-4</v>
      </c>
      <c r="S221" s="149">
        <v>0</v>
      </c>
      <c r="T221" s="150">
        <f t="shared" si="43"/>
        <v>0</v>
      </c>
      <c r="AR221" s="151" t="s">
        <v>972</v>
      </c>
      <c r="AT221" s="151" t="s">
        <v>236</v>
      </c>
      <c r="AU221" s="151" t="s">
        <v>84</v>
      </c>
      <c r="AY221" s="13" t="s">
        <v>193</v>
      </c>
      <c r="BE221" s="152">
        <f t="shared" si="44"/>
        <v>0</v>
      </c>
      <c r="BF221" s="152">
        <f t="shared" si="45"/>
        <v>0</v>
      </c>
      <c r="BG221" s="152">
        <f t="shared" si="46"/>
        <v>0</v>
      </c>
      <c r="BH221" s="152">
        <f t="shared" si="47"/>
        <v>0</v>
      </c>
      <c r="BI221" s="152">
        <f t="shared" si="48"/>
        <v>0</v>
      </c>
      <c r="BJ221" s="13" t="s">
        <v>84</v>
      </c>
      <c r="BK221" s="152">
        <f t="shared" si="49"/>
        <v>0</v>
      </c>
      <c r="BL221" s="13" t="s">
        <v>972</v>
      </c>
      <c r="BM221" s="151" t="s">
        <v>2471</v>
      </c>
    </row>
    <row r="222" spans="2:65" s="1" customFormat="1" ht="24.25" customHeight="1">
      <c r="B222" s="138"/>
      <c r="C222" s="139" t="s">
        <v>602</v>
      </c>
      <c r="D222" s="139" t="s">
        <v>195</v>
      </c>
      <c r="E222" s="140" t="s">
        <v>1826</v>
      </c>
      <c r="F222" s="141" t="s">
        <v>1827</v>
      </c>
      <c r="G222" s="142" t="s">
        <v>319</v>
      </c>
      <c r="H222" s="143">
        <v>19</v>
      </c>
      <c r="I222" s="144"/>
      <c r="J222" s="145">
        <f t="shared" si="40"/>
        <v>0</v>
      </c>
      <c r="K222" s="146"/>
      <c r="L222" s="28"/>
      <c r="M222" s="147" t="s">
        <v>1</v>
      </c>
      <c r="N222" s="148" t="s">
        <v>38</v>
      </c>
      <c r="P222" s="149">
        <f t="shared" si="41"/>
        <v>0</v>
      </c>
      <c r="Q222" s="149">
        <v>0</v>
      </c>
      <c r="R222" s="149">
        <f t="shared" si="42"/>
        <v>0</v>
      </c>
      <c r="S222" s="149">
        <v>0</v>
      </c>
      <c r="T222" s="150">
        <f t="shared" si="43"/>
        <v>0</v>
      </c>
      <c r="AR222" s="151" t="s">
        <v>519</v>
      </c>
      <c r="AT222" s="151" t="s">
        <v>195</v>
      </c>
      <c r="AU222" s="151" t="s">
        <v>84</v>
      </c>
      <c r="AY222" s="13" t="s">
        <v>193</v>
      </c>
      <c r="BE222" s="152">
        <f t="shared" si="44"/>
        <v>0</v>
      </c>
      <c r="BF222" s="152">
        <f t="shared" si="45"/>
        <v>0</v>
      </c>
      <c r="BG222" s="152">
        <f t="shared" si="46"/>
        <v>0</v>
      </c>
      <c r="BH222" s="152">
        <f t="shared" si="47"/>
        <v>0</v>
      </c>
      <c r="BI222" s="152">
        <f t="shared" si="48"/>
        <v>0</v>
      </c>
      <c r="BJ222" s="13" t="s">
        <v>84</v>
      </c>
      <c r="BK222" s="152">
        <f t="shared" si="49"/>
        <v>0</v>
      </c>
      <c r="BL222" s="13" t="s">
        <v>519</v>
      </c>
      <c r="BM222" s="151" t="s">
        <v>2472</v>
      </c>
    </row>
    <row r="223" spans="2:65" s="1" customFormat="1" ht="24.25" customHeight="1">
      <c r="B223" s="138"/>
      <c r="C223" s="153" t="s">
        <v>606</v>
      </c>
      <c r="D223" s="153" t="s">
        <v>236</v>
      </c>
      <c r="E223" s="154" t="s">
        <v>1830</v>
      </c>
      <c r="F223" s="155" t="s">
        <v>1831</v>
      </c>
      <c r="G223" s="156" t="s">
        <v>319</v>
      </c>
      <c r="H223" s="157">
        <v>19</v>
      </c>
      <c r="I223" s="158"/>
      <c r="J223" s="159">
        <f t="shared" si="40"/>
        <v>0</v>
      </c>
      <c r="K223" s="160"/>
      <c r="L223" s="161"/>
      <c r="M223" s="162" t="s">
        <v>1</v>
      </c>
      <c r="N223" s="163" t="s">
        <v>38</v>
      </c>
      <c r="P223" s="149">
        <f t="shared" si="41"/>
        <v>0</v>
      </c>
      <c r="Q223" s="149">
        <v>9.2000000000000003E-4</v>
      </c>
      <c r="R223" s="149">
        <f t="shared" si="42"/>
        <v>1.7479999999999999E-2</v>
      </c>
      <c r="S223" s="149">
        <v>0</v>
      </c>
      <c r="T223" s="150">
        <f t="shared" si="43"/>
        <v>0</v>
      </c>
      <c r="AR223" s="151" t="s">
        <v>972</v>
      </c>
      <c r="AT223" s="151" t="s">
        <v>236</v>
      </c>
      <c r="AU223" s="151" t="s">
        <v>84</v>
      </c>
      <c r="AY223" s="13" t="s">
        <v>193</v>
      </c>
      <c r="BE223" s="152">
        <f t="shared" si="44"/>
        <v>0</v>
      </c>
      <c r="BF223" s="152">
        <f t="shared" si="45"/>
        <v>0</v>
      </c>
      <c r="BG223" s="152">
        <f t="shared" si="46"/>
        <v>0</v>
      </c>
      <c r="BH223" s="152">
        <f t="shared" si="47"/>
        <v>0</v>
      </c>
      <c r="BI223" s="152">
        <f t="shared" si="48"/>
        <v>0</v>
      </c>
      <c r="BJ223" s="13" t="s">
        <v>84</v>
      </c>
      <c r="BK223" s="152">
        <f t="shared" si="49"/>
        <v>0</v>
      </c>
      <c r="BL223" s="13" t="s">
        <v>972</v>
      </c>
      <c r="BM223" s="151" t="s">
        <v>2473</v>
      </c>
    </row>
    <row r="224" spans="2:65" s="1" customFormat="1" ht="24.25" customHeight="1">
      <c r="B224" s="138"/>
      <c r="C224" s="139" t="s">
        <v>831</v>
      </c>
      <c r="D224" s="139" t="s">
        <v>195</v>
      </c>
      <c r="E224" s="140" t="s">
        <v>1834</v>
      </c>
      <c r="F224" s="141" t="s">
        <v>1835</v>
      </c>
      <c r="G224" s="142" t="s">
        <v>319</v>
      </c>
      <c r="H224" s="143">
        <v>1</v>
      </c>
      <c r="I224" s="144"/>
      <c r="J224" s="145">
        <f t="shared" si="40"/>
        <v>0</v>
      </c>
      <c r="K224" s="146"/>
      <c r="L224" s="28"/>
      <c r="M224" s="147" t="s">
        <v>1</v>
      </c>
      <c r="N224" s="148" t="s">
        <v>38</v>
      </c>
      <c r="P224" s="149">
        <f t="shared" si="41"/>
        <v>0</v>
      </c>
      <c r="Q224" s="149">
        <v>0</v>
      </c>
      <c r="R224" s="149">
        <f t="shared" si="42"/>
        <v>0</v>
      </c>
      <c r="S224" s="149">
        <v>0</v>
      </c>
      <c r="T224" s="150">
        <f t="shared" si="43"/>
        <v>0</v>
      </c>
      <c r="AR224" s="151" t="s">
        <v>519</v>
      </c>
      <c r="AT224" s="151" t="s">
        <v>195</v>
      </c>
      <c r="AU224" s="151" t="s">
        <v>84</v>
      </c>
      <c r="AY224" s="13" t="s">
        <v>193</v>
      </c>
      <c r="BE224" s="152">
        <f t="shared" si="44"/>
        <v>0</v>
      </c>
      <c r="BF224" s="152">
        <f t="shared" si="45"/>
        <v>0</v>
      </c>
      <c r="BG224" s="152">
        <f t="shared" si="46"/>
        <v>0</v>
      </c>
      <c r="BH224" s="152">
        <f t="shared" si="47"/>
        <v>0</v>
      </c>
      <c r="BI224" s="152">
        <f t="shared" si="48"/>
        <v>0</v>
      </c>
      <c r="BJ224" s="13" t="s">
        <v>84</v>
      </c>
      <c r="BK224" s="152">
        <f t="shared" si="49"/>
        <v>0</v>
      </c>
      <c r="BL224" s="13" t="s">
        <v>519</v>
      </c>
      <c r="BM224" s="151" t="s">
        <v>2474</v>
      </c>
    </row>
    <row r="225" spans="2:65" s="1" customFormat="1" ht="24.25" customHeight="1">
      <c r="B225" s="138"/>
      <c r="C225" s="153" t="s">
        <v>835</v>
      </c>
      <c r="D225" s="153" t="s">
        <v>236</v>
      </c>
      <c r="E225" s="154" t="s">
        <v>1838</v>
      </c>
      <c r="F225" s="155" t="s">
        <v>1839</v>
      </c>
      <c r="G225" s="156" t="s">
        <v>319</v>
      </c>
      <c r="H225" s="157">
        <v>1</v>
      </c>
      <c r="I225" s="158"/>
      <c r="J225" s="159">
        <f t="shared" si="40"/>
        <v>0</v>
      </c>
      <c r="K225" s="160"/>
      <c r="L225" s="161"/>
      <c r="M225" s="162" t="s">
        <v>1</v>
      </c>
      <c r="N225" s="163" t="s">
        <v>38</v>
      </c>
      <c r="P225" s="149">
        <f t="shared" si="41"/>
        <v>0</v>
      </c>
      <c r="Q225" s="149">
        <v>1.2600000000000001E-3</v>
      </c>
      <c r="R225" s="149">
        <f t="shared" si="42"/>
        <v>1.2600000000000001E-3</v>
      </c>
      <c r="S225" s="149">
        <v>0</v>
      </c>
      <c r="T225" s="150">
        <f t="shared" si="43"/>
        <v>0</v>
      </c>
      <c r="AR225" s="151" t="s">
        <v>972</v>
      </c>
      <c r="AT225" s="151" t="s">
        <v>236</v>
      </c>
      <c r="AU225" s="151" t="s">
        <v>84</v>
      </c>
      <c r="AY225" s="13" t="s">
        <v>193</v>
      </c>
      <c r="BE225" s="152">
        <f t="shared" si="44"/>
        <v>0</v>
      </c>
      <c r="BF225" s="152">
        <f t="shared" si="45"/>
        <v>0</v>
      </c>
      <c r="BG225" s="152">
        <f t="shared" si="46"/>
        <v>0</v>
      </c>
      <c r="BH225" s="152">
        <f t="shared" si="47"/>
        <v>0</v>
      </c>
      <c r="BI225" s="152">
        <f t="shared" si="48"/>
        <v>0</v>
      </c>
      <c r="BJ225" s="13" t="s">
        <v>84</v>
      </c>
      <c r="BK225" s="152">
        <f t="shared" si="49"/>
        <v>0</v>
      </c>
      <c r="BL225" s="13" t="s">
        <v>972</v>
      </c>
      <c r="BM225" s="151" t="s">
        <v>2475</v>
      </c>
    </row>
    <row r="226" spans="2:65" s="1" customFormat="1" ht="24.25" customHeight="1">
      <c r="B226" s="138"/>
      <c r="C226" s="139" t="s">
        <v>839</v>
      </c>
      <c r="D226" s="139" t="s">
        <v>195</v>
      </c>
      <c r="E226" s="140" t="s">
        <v>1842</v>
      </c>
      <c r="F226" s="141" t="s">
        <v>1843</v>
      </c>
      <c r="G226" s="142" t="s">
        <v>319</v>
      </c>
      <c r="H226" s="143">
        <v>1</v>
      </c>
      <c r="I226" s="144"/>
      <c r="J226" s="145">
        <f t="shared" si="40"/>
        <v>0</v>
      </c>
      <c r="K226" s="146"/>
      <c r="L226" s="28"/>
      <c r="M226" s="147" t="s">
        <v>1</v>
      </c>
      <c r="N226" s="148" t="s">
        <v>38</v>
      </c>
      <c r="P226" s="149">
        <f t="shared" si="41"/>
        <v>0</v>
      </c>
      <c r="Q226" s="149">
        <v>0</v>
      </c>
      <c r="R226" s="149">
        <f t="shared" si="42"/>
        <v>0</v>
      </c>
      <c r="S226" s="149">
        <v>0</v>
      </c>
      <c r="T226" s="150">
        <f t="shared" si="43"/>
        <v>0</v>
      </c>
      <c r="AR226" s="151" t="s">
        <v>519</v>
      </c>
      <c r="AT226" s="151" t="s">
        <v>195</v>
      </c>
      <c r="AU226" s="151" t="s">
        <v>84</v>
      </c>
      <c r="AY226" s="13" t="s">
        <v>193</v>
      </c>
      <c r="BE226" s="152">
        <f t="shared" si="44"/>
        <v>0</v>
      </c>
      <c r="BF226" s="152">
        <f t="shared" si="45"/>
        <v>0</v>
      </c>
      <c r="BG226" s="152">
        <f t="shared" si="46"/>
        <v>0</v>
      </c>
      <c r="BH226" s="152">
        <f t="shared" si="47"/>
        <v>0</v>
      </c>
      <c r="BI226" s="152">
        <f t="shared" si="48"/>
        <v>0</v>
      </c>
      <c r="BJ226" s="13" t="s">
        <v>84</v>
      </c>
      <c r="BK226" s="152">
        <f t="shared" si="49"/>
        <v>0</v>
      </c>
      <c r="BL226" s="13" t="s">
        <v>519</v>
      </c>
      <c r="BM226" s="151" t="s">
        <v>2476</v>
      </c>
    </row>
    <row r="227" spans="2:65" s="1" customFormat="1" ht="24.25" customHeight="1">
      <c r="B227" s="138"/>
      <c r="C227" s="153" t="s">
        <v>843</v>
      </c>
      <c r="D227" s="153" t="s">
        <v>236</v>
      </c>
      <c r="E227" s="154" t="s">
        <v>1846</v>
      </c>
      <c r="F227" s="155" t="s">
        <v>1847</v>
      </c>
      <c r="G227" s="156" t="s">
        <v>319</v>
      </c>
      <c r="H227" s="157">
        <v>1</v>
      </c>
      <c r="I227" s="158"/>
      <c r="J227" s="159">
        <f t="shared" si="40"/>
        <v>0</v>
      </c>
      <c r="K227" s="160"/>
      <c r="L227" s="161"/>
      <c r="M227" s="162" t="s">
        <v>1</v>
      </c>
      <c r="N227" s="163" t="s">
        <v>38</v>
      </c>
      <c r="P227" s="149">
        <f t="shared" si="41"/>
        <v>0</v>
      </c>
      <c r="Q227" s="149">
        <v>1.32E-3</v>
      </c>
      <c r="R227" s="149">
        <f t="shared" si="42"/>
        <v>1.32E-3</v>
      </c>
      <c r="S227" s="149">
        <v>0</v>
      </c>
      <c r="T227" s="150">
        <f t="shared" si="43"/>
        <v>0</v>
      </c>
      <c r="AR227" s="151" t="s">
        <v>972</v>
      </c>
      <c r="AT227" s="151" t="s">
        <v>236</v>
      </c>
      <c r="AU227" s="151" t="s">
        <v>84</v>
      </c>
      <c r="AY227" s="13" t="s">
        <v>193</v>
      </c>
      <c r="BE227" s="152">
        <f t="shared" si="44"/>
        <v>0</v>
      </c>
      <c r="BF227" s="152">
        <f t="shared" si="45"/>
        <v>0</v>
      </c>
      <c r="BG227" s="152">
        <f t="shared" si="46"/>
        <v>0</v>
      </c>
      <c r="BH227" s="152">
        <f t="shared" si="47"/>
        <v>0</v>
      </c>
      <c r="BI227" s="152">
        <f t="shared" si="48"/>
        <v>0</v>
      </c>
      <c r="BJ227" s="13" t="s">
        <v>84</v>
      </c>
      <c r="BK227" s="152">
        <f t="shared" si="49"/>
        <v>0</v>
      </c>
      <c r="BL227" s="13" t="s">
        <v>972</v>
      </c>
      <c r="BM227" s="151" t="s">
        <v>2477</v>
      </c>
    </row>
    <row r="228" spans="2:65" s="1" customFormat="1" ht="16.5" customHeight="1">
      <c r="B228" s="138"/>
      <c r="C228" s="139" t="s">
        <v>847</v>
      </c>
      <c r="D228" s="139" t="s">
        <v>195</v>
      </c>
      <c r="E228" s="140" t="s">
        <v>1850</v>
      </c>
      <c r="F228" s="141" t="s">
        <v>1851</v>
      </c>
      <c r="G228" s="142" t="s">
        <v>319</v>
      </c>
      <c r="H228" s="143">
        <v>2</v>
      </c>
      <c r="I228" s="144"/>
      <c r="J228" s="145">
        <f t="shared" si="40"/>
        <v>0</v>
      </c>
      <c r="K228" s="146"/>
      <c r="L228" s="28"/>
      <c r="M228" s="147" t="s">
        <v>1</v>
      </c>
      <c r="N228" s="148" t="s">
        <v>38</v>
      </c>
      <c r="P228" s="149">
        <f t="shared" si="41"/>
        <v>0</v>
      </c>
      <c r="Q228" s="149">
        <v>0</v>
      </c>
      <c r="R228" s="149">
        <f t="shared" si="42"/>
        <v>0</v>
      </c>
      <c r="S228" s="149">
        <v>0</v>
      </c>
      <c r="T228" s="150">
        <f t="shared" si="43"/>
        <v>0</v>
      </c>
      <c r="AR228" s="151" t="s">
        <v>519</v>
      </c>
      <c r="AT228" s="151" t="s">
        <v>195</v>
      </c>
      <c r="AU228" s="151" t="s">
        <v>84</v>
      </c>
      <c r="AY228" s="13" t="s">
        <v>193</v>
      </c>
      <c r="BE228" s="152">
        <f t="shared" si="44"/>
        <v>0</v>
      </c>
      <c r="BF228" s="152">
        <f t="shared" si="45"/>
        <v>0</v>
      </c>
      <c r="BG228" s="152">
        <f t="shared" si="46"/>
        <v>0</v>
      </c>
      <c r="BH228" s="152">
        <f t="shared" si="47"/>
        <v>0</v>
      </c>
      <c r="BI228" s="152">
        <f t="shared" si="48"/>
        <v>0</v>
      </c>
      <c r="BJ228" s="13" t="s">
        <v>84</v>
      </c>
      <c r="BK228" s="152">
        <f t="shared" si="49"/>
        <v>0</v>
      </c>
      <c r="BL228" s="13" t="s">
        <v>519</v>
      </c>
      <c r="BM228" s="151" t="s">
        <v>2478</v>
      </c>
    </row>
    <row r="229" spans="2:65" s="1" customFormat="1" ht="21.75" customHeight="1">
      <c r="B229" s="138"/>
      <c r="C229" s="153" t="s">
        <v>851</v>
      </c>
      <c r="D229" s="153" t="s">
        <v>236</v>
      </c>
      <c r="E229" s="154" t="s">
        <v>1854</v>
      </c>
      <c r="F229" s="155" t="s">
        <v>1855</v>
      </c>
      <c r="G229" s="156" t="s">
        <v>319</v>
      </c>
      <c r="H229" s="157">
        <v>2</v>
      </c>
      <c r="I229" s="158"/>
      <c r="J229" s="159">
        <f t="shared" si="40"/>
        <v>0</v>
      </c>
      <c r="K229" s="160"/>
      <c r="L229" s="161"/>
      <c r="M229" s="162" t="s">
        <v>1</v>
      </c>
      <c r="N229" s="163" t="s">
        <v>38</v>
      </c>
      <c r="P229" s="149">
        <f t="shared" si="41"/>
        <v>0</v>
      </c>
      <c r="Q229" s="149">
        <v>2.5799999999999998E-3</v>
      </c>
      <c r="R229" s="149">
        <f t="shared" si="42"/>
        <v>5.1599999999999997E-3</v>
      </c>
      <c r="S229" s="149">
        <v>0</v>
      </c>
      <c r="T229" s="150">
        <f t="shared" si="43"/>
        <v>0</v>
      </c>
      <c r="AR229" s="151" t="s">
        <v>972</v>
      </c>
      <c r="AT229" s="151" t="s">
        <v>236</v>
      </c>
      <c r="AU229" s="151" t="s">
        <v>84</v>
      </c>
      <c r="AY229" s="13" t="s">
        <v>193</v>
      </c>
      <c r="BE229" s="152">
        <f t="shared" si="44"/>
        <v>0</v>
      </c>
      <c r="BF229" s="152">
        <f t="shared" si="45"/>
        <v>0</v>
      </c>
      <c r="BG229" s="152">
        <f t="shared" si="46"/>
        <v>0</v>
      </c>
      <c r="BH229" s="152">
        <f t="shared" si="47"/>
        <v>0</v>
      </c>
      <c r="BI229" s="152">
        <f t="shared" si="48"/>
        <v>0</v>
      </c>
      <c r="BJ229" s="13" t="s">
        <v>84</v>
      </c>
      <c r="BK229" s="152">
        <f t="shared" si="49"/>
        <v>0</v>
      </c>
      <c r="BL229" s="13" t="s">
        <v>972</v>
      </c>
      <c r="BM229" s="151" t="s">
        <v>2479</v>
      </c>
    </row>
    <row r="230" spans="2:65" s="1" customFormat="1" ht="24.25" customHeight="1">
      <c r="B230" s="138"/>
      <c r="C230" s="139" t="s">
        <v>855</v>
      </c>
      <c r="D230" s="139" t="s">
        <v>195</v>
      </c>
      <c r="E230" s="140" t="s">
        <v>1858</v>
      </c>
      <c r="F230" s="141" t="s">
        <v>1859</v>
      </c>
      <c r="G230" s="142" t="s">
        <v>319</v>
      </c>
      <c r="H230" s="143">
        <v>4</v>
      </c>
      <c r="I230" s="144"/>
      <c r="J230" s="145">
        <f t="shared" si="40"/>
        <v>0</v>
      </c>
      <c r="K230" s="146"/>
      <c r="L230" s="28"/>
      <c r="M230" s="147" t="s">
        <v>1</v>
      </c>
      <c r="N230" s="148" t="s">
        <v>38</v>
      </c>
      <c r="P230" s="149">
        <f t="shared" si="41"/>
        <v>0</v>
      </c>
      <c r="Q230" s="149">
        <v>0</v>
      </c>
      <c r="R230" s="149">
        <f t="shared" si="42"/>
        <v>0</v>
      </c>
      <c r="S230" s="149">
        <v>0</v>
      </c>
      <c r="T230" s="150">
        <f t="shared" si="43"/>
        <v>0</v>
      </c>
      <c r="AR230" s="151" t="s">
        <v>519</v>
      </c>
      <c r="AT230" s="151" t="s">
        <v>195</v>
      </c>
      <c r="AU230" s="151" t="s">
        <v>84</v>
      </c>
      <c r="AY230" s="13" t="s">
        <v>193</v>
      </c>
      <c r="BE230" s="152">
        <f t="shared" si="44"/>
        <v>0</v>
      </c>
      <c r="BF230" s="152">
        <f t="shared" si="45"/>
        <v>0</v>
      </c>
      <c r="BG230" s="152">
        <f t="shared" si="46"/>
        <v>0</v>
      </c>
      <c r="BH230" s="152">
        <f t="shared" si="47"/>
        <v>0</v>
      </c>
      <c r="BI230" s="152">
        <f t="shared" si="48"/>
        <v>0</v>
      </c>
      <c r="BJ230" s="13" t="s">
        <v>84</v>
      </c>
      <c r="BK230" s="152">
        <f t="shared" si="49"/>
        <v>0</v>
      </c>
      <c r="BL230" s="13" t="s">
        <v>519</v>
      </c>
      <c r="BM230" s="151" t="s">
        <v>2480</v>
      </c>
    </row>
    <row r="231" spans="2:65" s="1" customFormat="1" ht="24.25" customHeight="1">
      <c r="B231" s="138"/>
      <c r="C231" s="153" t="s">
        <v>859</v>
      </c>
      <c r="D231" s="153" t="s">
        <v>236</v>
      </c>
      <c r="E231" s="154" t="s">
        <v>1862</v>
      </c>
      <c r="F231" s="155" t="s">
        <v>1863</v>
      </c>
      <c r="G231" s="156" t="s">
        <v>319</v>
      </c>
      <c r="H231" s="157">
        <v>4</v>
      </c>
      <c r="I231" s="158"/>
      <c r="J231" s="159">
        <f t="shared" si="40"/>
        <v>0</v>
      </c>
      <c r="K231" s="160"/>
      <c r="L231" s="161"/>
      <c r="M231" s="162" t="s">
        <v>1</v>
      </c>
      <c r="N231" s="163" t="s">
        <v>38</v>
      </c>
      <c r="P231" s="149">
        <f t="shared" si="41"/>
        <v>0</v>
      </c>
      <c r="Q231" s="149">
        <v>1.2600000000000001E-3</v>
      </c>
      <c r="R231" s="149">
        <f t="shared" si="42"/>
        <v>5.0400000000000002E-3</v>
      </c>
      <c r="S231" s="149">
        <v>0</v>
      </c>
      <c r="T231" s="150">
        <f t="shared" si="43"/>
        <v>0</v>
      </c>
      <c r="AR231" s="151" t="s">
        <v>972</v>
      </c>
      <c r="AT231" s="151" t="s">
        <v>236</v>
      </c>
      <c r="AU231" s="151" t="s">
        <v>84</v>
      </c>
      <c r="AY231" s="13" t="s">
        <v>193</v>
      </c>
      <c r="BE231" s="152">
        <f t="shared" si="44"/>
        <v>0</v>
      </c>
      <c r="BF231" s="152">
        <f t="shared" si="45"/>
        <v>0</v>
      </c>
      <c r="BG231" s="152">
        <f t="shared" si="46"/>
        <v>0</v>
      </c>
      <c r="BH231" s="152">
        <f t="shared" si="47"/>
        <v>0</v>
      </c>
      <c r="BI231" s="152">
        <f t="shared" si="48"/>
        <v>0</v>
      </c>
      <c r="BJ231" s="13" t="s">
        <v>84</v>
      </c>
      <c r="BK231" s="152">
        <f t="shared" si="49"/>
        <v>0</v>
      </c>
      <c r="BL231" s="13" t="s">
        <v>972</v>
      </c>
      <c r="BM231" s="151" t="s">
        <v>2481</v>
      </c>
    </row>
    <row r="232" spans="2:65" s="1" customFormat="1" ht="24.25" customHeight="1">
      <c r="B232" s="138"/>
      <c r="C232" s="139" t="s">
        <v>863</v>
      </c>
      <c r="D232" s="139" t="s">
        <v>195</v>
      </c>
      <c r="E232" s="140" t="s">
        <v>1866</v>
      </c>
      <c r="F232" s="141" t="s">
        <v>1867</v>
      </c>
      <c r="G232" s="142" t="s">
        <v>319</v>
      </c>
      <c r="H232" s="143">
        <v>4</v>
      </c>
      <c r="I232" s="144"/>
      <c r="J232" s="145">
        <f t="shared" si="40"/>
        <v>0</v>
      </c>
      <c r="K232" s="146"/>
      <c r="L232" s="28"/>
      <c r="M232" s="147" t="s">
        <v>1</v>
      </c>
      <c r="N232" s="148" t="s">
        <v>38</v>
      </c>
      <c r="P232" s="149">
        <f t="shared" si="41"/>
        <v>0</v>
      </c>
      <c r="Q232" s="149">
        <v>0</v>
      </c>
      <c r="R232" s="149">
        <f t="shared" si="42"/>
        <v>0</v>
      </c>
      <c r="S232" s="149">
        <v>0</v>
      </c>
      <c r="T232" s="150">
        <f t="shared" si="43"/>
        <v>0</v>
      </c>
      <c r="AR232" s="151" t="s">
        <v>519</v>
      </c>
      <c r="AT232" s="151" t="s">
        <v>195</v>
      </c>
      <c r="AU232" s="151" t="s">
        <v>84</v>
      </c>
      <c r="AY232" s="13" t="s">
        <v>193</v>
      </c>
      <c r="BE232" s="152">
        <f t="shared" si="44"/>
        <v>0</v>
      </c>
      <c r="BF232" s="152">
        <f t="shared" si="45"/>
        <v>0</v>
      </c>
      <c r="BG232" s="152">
        <f t="shared" si="46"/>
        <v>0</v>
      </c>
      <c r="BH232" s="152">
        <f t="shared" si="47"/>
        <v>0</v>
      </c>
      <c r="BI232" s="152">
        <f t="shared" si="48"/>
        <v>0</v>
      </c>
      <c r="BJ232" s="13" t="s">
        <v>84</v>
      </c>
      <c r="BK232" s="152">
        <f t="shared" si="49"/>
        <v>0</v>
      </c>
      <c r="BL232" s="13" t="s">
        <v>519</v>
      </c>
      <c r="BM232" s="151" t="s">
        <v>2482</v>
      </c>
    </row>
    <row r="233" spans="2:65" s="1" customFormat="1" ht="24.25" customHeight="1">
      <c r="B233" s="138"/>
      <c r="C233" s="153" t="s">
        <v>867</v>
      </c>
      <c r="D233" s="153" t="s">
        <v>236</v>
      </c>
      <c r="E233" s="154" t="s">
        <v>1869</v>
      </c>
      <c r="F233" s="155" t="s">
        <v>1870</v>
      </c>
      <c r="G233" s="156" t="s">
        <v>319</v>
      </c>
      <c r="H233" s="157">
        <v>4</v>
      </c>
      <c r="I233" s="158"/>
      <c r="J233" s="159">
        <f t="shared" si="40"/>
        <v>0</v>
      </c>
      <c r="K233" s="160"/>
      <c r="L233" s="161"/>
      <c r="M233" s="162" t="s">
        <v>1</v>
      </c>
      <c r="N233" s="163" t="s">
        <v>38</v>
      </c>
      <c r="P233" s="149">
        <f t="shared" si="41"/>
        <v>0</v>
      </c>
      <c r="Q233" s="149">
        <v>3.31E-3</v>
      </c>
      <c r="R233" s="149">
        <f t="shared" si="42"/>
        <v>1.324E-2</v>
      </c>
      <c r="S233" s="149">
        <v>0</v>
      </c>
      <c r="T233" s="150">
        <f t="shared" si="43"/>
        <v>0</v>
      </c>
      <c r="AR233" s="151" t="s">
        <v>972</v>
      </c>
      <c r="AT233" s="151" t="s">
        <v>236</v>
      </c>
      <c r="AU233" s="151" t="s">
        <v>84</v>
      </c>
      <c r="AY233" s="13" t="s">
        <v>193</v>
      </c>
      <c r="BE233" s="152">
        <f t="shared" si="44"/>
        <v>0</v>
      </c>
      <c r="BF233" s="152">
        <f t="shared" si="45"/>
        <v>0</v>
      </c>
      <c r="BG233" s="152">
        <f t="shared" si="46"/>
        <v>0</v>
      </c>
      <c r="BH233" s="152">
        <f t="shared" si="47"/>
        <v>0</v>
      </c>
      <c r="BI233" s="152">
        <f t="shared" si="48"/>
        <v>0</v>
      </c>
      <c r="BJ233" s="13" t="s">
        <v>84</v>
      </c>
      <c r="BK233" s="152">
        <f t="shared" si="49"/>
        <v>0</v>
      </c>
      <c r="BL233" s="13" t="s">
        <v>972</v>
      </c>
      <c r="BM233" s="151" t="s">
        <v>2483</v>
      </c>
    </row>
    <row r="234" spans="2:65" s="1" customFormat="1" ht="24.25" customHeight="1">
      <c r="B234" s="138"/>
      <c r="C234" s="139" t="s">
        <v>871</v>
      </c>
      <c r="D234" s="139" t="s">
        <v>195</v>
      </c>
      <c r="E234" s="140" t="s">
        <v>2256</v>
      </c>
      <c r="F234" s="141" t="s">
        <v>2257</v>
      </c>
      <c r="G234" s="142" t="s">
        <v>319</v>
      </c>
      <c r="H234" s="143">
        <v>1</v>
      </c>
      <c r="I234" s="144"/>
      <c r="J234" s="145">
        <f t="shared" si="40"/>
        <v>0</v>
      </c>
      <c r="K234" s="146"/>
      <c r="L234" s="28"/>
      <c r="M234" s="147" t="s">
        <v>1</v>
      </c>
      <c r="N234" s="148" t="s">
        <v>38</v>
      </c>
      <c r="P234" s="149">
        <f t="shared" si="41"/>
        <v>0</v>
      </c>
      <c r="Q234" s="149">
        <v>0</v>
      </c>
      <c r="R234" s="149">
        <f t="shared" si="42"/>
        <v>0</v>
      </c>
      <c r="S234" s="149">
        <v>0</v>
      </c>
      <c r="T234" s="150">
        <f t="shared" si="43"/>
        <v>0</v>
      </c>
      <c r="AR234" s="151" t="s">
        <v>519</v>
      </c>
      <c r="AT234" s="151" t="s">
        <v>195</v>
      </c>
      <c r="AU234" s="151" t="s">
        <v>84</v>
      </c>
      <c r="AY234" s="13" t="s">
        <v>193</v>
      </c>
      <c r="BE234" s="152">
        <f t="shared" si="44"/>
        <v>0</v>
      </c>
      <c r="BF234" s="152">
        <f t="shared" si="45"/>
        <v>0</v>
      </c>
      <c r="BG234" s="152">
        <f t="shared" si="46"/>
        <v>0</v>
      </c>
      <c r="BH234" s="152">
        <f t="shared" si="47"/>
        <v>0</v>
      </c>
      <c r="BI234" s="152">
        <f t="shared" si="48"/>
        <v>0</v>
      </c>
      <c r="BJ234" s="13" t="s">
        <v>84</v>
      </c>
      <c r="BK234" s="152">
        <f t="shared" si="49"/>
        <v>0</v>
      </c>
      <c r="BL234" s="13" t="s">
        <v>519</v>
      </c>
      <c r="BM234" s="151" t="s">
        <v>2484</v>
      </c>
    </row>
    <row r="235" spans="2:65" s="1" customFormat="1" ht="24.25" customHeight="1">
      <c r="B235" s="138"/>
      <c r="C235" s="153" t="s">
        <v>875</v>
      </c>
      <c r="D235" s="153" t="s">
        <v>236</v>
      </c>
      <c r="E235" s="154" t="s">
        <v>2259</v>
      </c>
      <c r="F235" s="155" t="s">
        <v>2260</v>
      </c>
      <c r="G235" s="156" t="s">
        <v>319</v>
      </c>
      <c r="H235" s="157">
        <v>1</v>
      </c>
      <c r="I235" s="158"/>
      <c r="J235" s="159">
        <f t="shared" si="40"/>
        <v>0</v>
      </c>
      <c r="K235" s="160"/>
      <c r="L235" s="161"/>
      <c r="M235" s="162" t="s">
        <v>1</v>
      </c>
      <c r="N235" s="163" t="s">
        <v>38</v>
      </c>
      <c r="P235" s="149">
        <f t="shared" si="41"/>
        <v>0</v>
      </c>
      <c r="Q235" s="149">
        <v>2.5400000000000002E-3</v>
      </c>
      <c r="R235" s="149">
        <f t="shared" si="42"/>
        <v>2.5400000000000002E-3</v>
      </c>
      <c r="S235" s="149">
        <v>0</v>
      </c>
      <c r="T235" s="150">
        <f t="shared" si="43"/>
        <v>0</v>
      </c>
      <c r="AR235" s="151" t="s">
        <v>972</v>
      </c>
      <c r="AT235" s="151" t="s">
        <v>236</v>
      </c>
      <c r="AU235" s="151" t="s">
        <v>84</v>
      </c>
      <c r="AY235" s="13" t="s">
        <v>193</v>
      </c>
      <c r="BE235" s="152">
        <f t="shared" si="44"/>
        <v>0</v>
      </c>
      <c r="BF235" s="152">
        <f t="shared" si="45"/>
        <v>0</v>
      </c>
      <c r="BG235" s="152">
        <f t="shared" si="46"/>
        <v>0</v>
      </c>
      <c r="BH235" s="152">
        <f t="shared" si="47"/>
        <v>0</v>
      </c>
      <c r="BI235" s="152">
        <f t="shared" si="48"/>
        <v>0</v>
      </c>
      <c r="BJ235" s="13" t="s">
        <v>84</v>
      </c>
      <c r="BK235" s="152">
        <f t="shared" si="49"/>
        <v>0</v>
      </c>
      <c r="BL235" s="13" t="s">
        <v>972</v>
      </c>
      <c r="BM235" s="151" t="s">
        <v>2485</v>
      </c>
    </row>
    <row r="236" spans="2:65" s="1" customFormat="1" ht="16.5" customHeight="1">
      <c r="B236" s="138"/>
      <c r="C236" s="139" t="s">
        <v>879</v>
      </c>
      <c r="D236" s="139" t="s">
        <v>195</v>
      </c>
      <c r="E236" s="140" t="s">
        <v>1873</v>
      </c>
      <c r="F236" s="141" t="s">
        <v>1874</v>
      </c>
      <c r="G236" s="142" t="s">
        <v>319</v>
      </c>
      <c r="H236" s="143">
        <v>4</v>
      </c>
      <c r="I236" s="144"/>
      <c r="J236" s="145">
        <f t="shared" si="40"/>
        <v>0</v>
      </c>
      <c r="K236" s="146"/>
      <c r="L236" s="28"/>
      <c r="M236" s="147" t="s">
        <v>1</v>
      </c>
      <c r="N236" s="148" t="s">
        <v>38</v>
      </c>
      <c r="P236" s="149">
        <f t="shared" si="41"/>
        <v>0</v>
      </c>
      <c r="Q236" s="149">
        <v>0</v>
      </c>
      <c r="R236" s="149">
        <f t="shared" si="42"/>
        <v>0</v>
      </c>
      <c r="S236" s="149">
        <v>0</v>
      </c>
      <c r="T236" s="150">
        <f t="shared" si="43"/>
        <v>0</v>
      </c>
      <c r="AR236" s="151" t="s">
        <v>519</v>
      </c>
      <c r="AT236" s="151" t="s">
        <v>195</v>
      </c>
      <c r="AU236" s="151" t="s">
        <v>84</v>
      </c>
      <c r="AY236" s="13" t="s">
        <v>193</v>
      </c>
      <c r="BE236" s="152">
        <f t="shared" si="44"/>
        <v>0</v>
      </c>
      <c r="BF236" s="152">
        <f t="shared" si="45"/>
        <v>0</v>
      </c>
      <c r="BG236" s="152">
        <f t="shared" si="46"/>
        <v>0</v>
      </c>
      <c r="BH236" s="152">
        <f t="shared" si="47"/>
        <v>0</v>
      </c>
      <c r="BI236" s="152">
        <f t="shared" si="48"/>
        <v>0</v>
      </c>
      <c r="BJ236" s="13" t="s">
        <v>84</v>
      </c>
      <c r="BK236" s="152">
        <f t="shared" si="49"/>
        <v>0</v>
      </c>
      <c r="BL236" s="13" t="s">
        <v>519</v>
      </c>
      <c r="BM236" s="151" t="s">
        <v>2486</v>
      </c>
    </row>
    <row r="237" spans="2:65" s="1" customFormat="1" ht="16.5" customHeight="1">
      <c r="B237" s="138"/>
      <c r="C237" s="153" t="s">
        <v>882</v>
      </c>
      <c r="D237" s="153" t="s">
        <v>236</v>
      </c>
      <c r="E237" s="154" t="s">
        <v>1877</v>
      </c>
      <c r="F237" s="155" t="s">
        <v>1878</v>
      </c>
      <c r="G237" s="156" t="s">
        <v>319</v>
      </c>
      <c r="H237" s="157">
        <v>4</v>
      </c>
      <c r="I237" s="158"/>
      <c r="J237" s="159">
        <f t="shared" si="40"/>
        <v>0</v>
      </c>
      <c r="K237" s="160"/>
      <c r="L237" s="161"/>
      <c r="M237" s="170" t="s">
        <v>1</v>
      </c>
      <c r="N237" s="171" t="s">
        <v>38</v>
      </c>
      <c r="O237" s="166"/>
      <c r="P237" s="167">
        <f t="shared" si="41"/>
        <v>0</v>
      </c>
      <c r="Q237" s="167">
        <v>0</v>
      </c>
      <c r="R237" s="167">
        <f t="shared" si="42"/>
        <v>0</v>
      </c>
      <c r="S237" s="167">
        <v>0</v>
      </c>
      <c r="T237" s="168">
        <f t="shared" si="43"/>
        <v>0</v>
      </c>
      <c r="AR237" s="151" t="s">
        <v>163</v>
      </c>
      <c r="AT237" s="151" t="s">
        <v>236</v>
      </c>
      <c r="AU237" s="151" t="s">
        <v>84</v>
      </c>
      <c r="AY237" s="13" t="s">
        <v>193</v>
      </c>
      <c r="BE237" s="152">
        <f t="shared" si="44"/>
        <v>0</v>
      </c>
      <c r="BF237" s="152">
        <f t="shared" si="45"/>
        <v>0</v>
      </c>
      <c r="BG237" s="152">
        <f t="shared" si="46"/>
        <v>0</v>
      </c>
      <c r="BH237" s="152">
        <f t="shared" si="47"/>
        <v>0</v>
      </c>
      <c r="BI237" s="152">
        <f t="shared" si="48"/>
        <v>0</v>
      </c>
      <c r="BJ237" s="13" t="s">
        <v>84</v>
      </c>
      <c r="BK237" s="152">
        <f t="shared" si="49"/>
        <v>0</v>
      </c>
      <c r="BL237" s="13" t="s">
        <v>109</v>
      </c>
      <c r="BM237" s="151" t="s">
        <v>2487</v>
      </c>
    </row>
    <row r="238" spans="2:65" s="1" customFormat="1" ht="7" customHeight="1">
      <c r="B238" s="43"/>
      <c r="C238" s="44"/>
      <c r="D238" s="44"/>
      <c r="E238" s="44"/>
      <c r="F238" s="44"/>
      <c r="G238" s="44"/>
      <c r="H238" s="44"/>
      <c r="I238" s="44"/>
      <c r="J238" s="44"/>
      <c r="K238" s="44"/>
      <c r="L238" s="28"/>
    </row>
  </sheetData>
  <autoFilter ref="C129:K237" xr:uid="{00000000-0009-0000-0000-00000F000000}"/>
  <mergeCells count="12">
    <mergeCell ref="E122:H122"/>
    <mergeCell ref="L2:V2"/>
    <mergeCell ref="E85:H85"/>
    <mergeCell ref="E87:H87"/>
    <mergeCell ref="E89:H89"/>
    <mergeCell ref="E118:H118"/>
    <mergeCell ref="E120:H120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B2:BM230"/>
  <sheetViews>
    <sheetView showGridLines="0" workbookViewId="0">
      <selection activeCell="F149" sqref="F149"/>
    </sheetView>
  </sheetViews>
  <sheetFormatPr baseColWidth="10" defaultRowHeight="11"/>
  <cols>
    <col min="1" max="1" width="8.25" customWidth="1"/>
    <col min="2" max="2" width="1.25" customWidth="1"/>
    <col min="3" max="4" width="4.25" customWidth="1"/>
    <col min="5" max="5" width="17.25" customWidth="1"/>
    <col min="6" max="6" width="50.75" customWidth="1"/>
    <col min="7" max="7" width="7.5" customWidth="1"/>
    <col min="8" max="8" width="14" customWidth="1"/>
    <col min="9" max="9" width="15.75" customWidth="1"/>
    <col min="10" max="10" width="22.25" customWidth="1"/>
    <col min="11" max="11" width="22.25" hidden="1" customWidth="1"/>
    <col min="12" max="12" width="9.25" customWidth="1"/>
    <col min="13" max="13" width="10.75" hidden="1" customWidth="1"/>
    <col min="14" max="14" width="9.25" hidden="1"/>
    <col min="15" max="20" width="14.25" hidden="1" customWidth="1"/>
    <col min="21" max="21" width="16.25" hidden="1" customWidth="1"/>
    <col min="22" max="22" width="12.25" customWidth="1"/>
    <col min="23" max="23" width="16.25" customWidth="1"/>
    <col min="24" max="24" width="12.25" customWidth="1"/>
    <col min="25" max="25" width="15" customWidth="1"/>
    <col min="26" max="26" width="11" customWidth="1"/>
    <col min="27" max="27" width="15" customWidth="1"/>
    <col min="28" max="28" width="16.25" customWidth="1"/>
    <col min="29" max="29" width="11" customWidth="1"/>
    <col min="30" max="30" width="15" customWidth="1"/>
    <col min="31" max="31" width="16.25" customWidth="1"/>
    <col min="44" max="65" width="9.25" hidden="1"/>
  </cols>
  <sheetData>
    <row r="2" spans="2:46" ht="37" customHeight="1">
      <c r="L2" s="210" t="s">
        <v>5</v>
      </c>
      <c r="M2" s="211"/>
      <c r="N2" s="211"/>
      <c r="O2" s="211"/>
      <c r="P2" s="211"/>
      <c r="Q2" s="211"/>
      <c r="R2" s="211"/>
      <c r="S2" s="211"/>
      <c r="T2" s="211"/>
      <c r="U2" s="211"/>
      <c r="V2" s="211"/>
      <c r="AT2" s="13" t="s">
        <v>132</v>
      </c>
    </row>
    <row r="3" spans="2:46" ht="7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72</v>
      </c>
    </row>
    <row r="4" spans="2:46" ht="25" customHeight="1">
      <c r="B4" s="16"/>
      <c r="D4" s="17" t="s">
        <v>166</v>
      </c>
      <c r="L4" s="16"/>
      <c r="M4" s="92" t="s">
        <v>9</v>
      </c>
      <c r="AT4" s="13" t="s">
        <v>3</v>
      </c>
    </row>
    <row r="5" spans="2:46" ht="7" customHeight="1">
      <c r="B5" s="16"/>
      <c r="L5" s="16"/>
    </row>
    <row r="6" spans="2:46" ht="12" customHeight="1">
      <c r="B6" s="16"/>
      <c r="D6" s="23" t="s">
        <v>15</v>
      </c>
      <c r="L6" s="16"/>
    </row>
    <row r="7" spans="2:46" ht="16.5" customHeight="1">
      <c r="B7" s="16"/>
      <c r="E7" s="231" t="str">
        <f>'Rekapitulácia stavby'!K6</f>
        <v>Rokycany - Infraštruktúra, 100 Zásobovanie vodou</v>
      </c>
      <c r="F7" s="232"/>
      <c r="G7" s="232"/>
      <c r="H7" s="232"/>
      <c r="L7" s="16"/>
    </row>
    <row r="8" spans="2:46" ht="12" customHeight="1">
      <c r="B8" s="16"/>
      <c r="D8" s="23" t="s">
        <v>167</v>
      </c>
      <c r="L8" s="16"/>
    </row>
    <row r="9" spans="2:46" s="1" customFormat="1" ht="16.5" customHeight="1">
      <c r="B9" s="28"/>
      <c r="E9" s="231" t="s">
        <v>1977</v>
      </c>
      <c r="F9" s="230"/>
      <c r="G9" s="230"/>
      <c r="H9" s="230"/>
      <c r="L9" s="28"/>
    </row>
    <row r="10" spans="2:46" s="1" customFormat="1" ht="12" customHeight="1">
      <c r="B10" s="28"/>
      <c r="D10" s="23" t="s">
        <v>169</v>
      </c>
      <c r="L10" s="28"/>
    </row>
    <row r="11" spans="2:46" s="1" customFormat="1" ht="16.5" customHeight="1">
      <c r="B11" s="28"/>
      <c r="E11" s="187" t="s">
        <v>2488</v>
      </c>
      <c r="F11" s="230"/>
      <c r="G11" s="230"/>
      <c r="H11" s="230"/>
      <c r="L11" s="28"/>
    </row>
    <row r="12" spans="2:46" s="1" customFormat="1">
      <c r="B12" s="28"/>
      <c r="L12" s="28"/>
    </row>
    <row r="13" spans="2:46" s="1" customFormat="1" ht="12" customHeight="1">
      <c r="B13" s="28"/>
      <c r="D13" s="23" t="s">
        <v>17</v>
      </c>
      <c r="F13" s="21" t="s">
        <v>1</v>
      </c>
      <c r="I13" s="23" t="s">
        <v>18</v>
      </c>
      <c r="J13" s="21" t="s">
        <v>1</v>
      </c>
      <c r="L13" s="28"/>
    </row>
    <row r="14" spans="2:46" s="1" customFormat="1" ht="12" customHeight="1">
      <c r="B14" s="28"/>
      <c r="D14" s="23" t="s">
        <v>19</v>
      </c>
      <c r="F14" s="21" t="s">
        <v>20</v>
      </c>
      <c r="I14" s="23" t="s">
        <v>21</v>
      </c>
      <c r="J14" s="51" t="str">
        <f>'Rekapitulácia stavby'!AN8</f>
        <v>Vyplň údaj</v>
      </c>
      <c r="L14" s="28"/>
    </row>
    <row r="15" spans="2:46" s="1" customFormat="1" ht="10.75" customHeight="1">
      <c r="B15" s="28"/>
      <c r="L15" s="28"/>
    </row>
    <row r="16" spans="2:46" s="1" customFormat="1" ht="12" customHeight="1">
      <c r="B16" s="28"/>
      <c r="D16" s="23" t="s">
        <v>22</v>
      </c>
      <c r="I16" s="23" t="s">
        <v>23</v>
      </c>
      <c r="J16" s="21" t="str">
        <f>IF('Rekapitulácia stavby'!AN10="","",'Rekapitulácia stavby'!AN10)</f>
        <v/>
      </c>
      <c r="L16" s="28"/>
    </row>
    <row r="17" spans="2:12" s="1" customFormat="1" ht="18" customHeight="1">
      <c r="B17" s="28"/>
      <c r="E17" s="21" t="str">
        <f>IF('Rekapitulácia stavby'!E11="","",'Rekapitulácia stavby'!E11)</f>
        <v xml:space="preserve"> </v>
      </c>
      <c r="I17" s="23" t="s">
        <v>25</v>
      </c>
      <c r="J17" s="21" t="str">
        <f>IF('Rekapitulácia stavby'!AN11="","",'Rekapitulácia stavby'!AN11)</f>
        <v/>
      </c>
      <c r="L17" s="28"/>
    </row>
    <row r="18" spans="2:12" s="1" customFormat="1" ht="7" customHeight="1">
      <c r="B18" s="28"/>
      <c r="L18" s="28"/>
    </row>
    <row r="19" spans="2:12" s="1" customFormat="1" ht="12" customHeight="1">
      <c r="B19" s="28"/>
      <c r="D19" s="23" t="s">
        <v>26</v>
      </c>
      <c r="I19" s="23" t="s">
        <v>23</v>
      </c>
      <c r="J19" s="179" t="str">
        <f>'Rekapitulácia stavby'!AN13</f>
        <v>Vyplň údaj</v>
      </c>
      <c r="L19" s="28"/>
    </row>
    <row r="20" spans="2:12" s="1" customFormat="1" ht="18" customHeight="1">
      <c r="B20" s="28"/>
      <c r="E20" s="233" t="str">
        <f>'Rekapitulácia stavby'!E14</f>
        <v>Vyplň údaj</v>
      </c>
      <c r="F20" s="215"/>
      <c r="G20" s="215"/>
      <c r="H20" s="215"/>
      <c r="I20" s="23" t="s">
        <v>25</v>
      </c>
      <c r="J20" s="179" t="str">
        <f>'Rekapitulácia stavby'!AN14</f>
        <v>Vyplň údaj</v>
      </c>
      <c r="L20" s="28"/>
    </row>
    <row r="21" spans="2:12" s="1" customFormat="1" ht="7" customHeight="1">
      <c r="B21" s="28"/>
      <c r="L21" s="28"/>
    </row>
    <row r="22" spans="2:12" s="1" customFormat="1" ht="12" customHeight="1">
      <c r="B22" s="28"/>
      <c r="D22" s="23" t="s">
        <v>28</v>
      </c>
      <c r="I22" s="23" t="s">
        <v>23</v>
      </c>
      <c r="J22" s="21" t="str">
        <f>IF('Rekapitulácia stavby'!AN16="","",'Rekapitulácia stavby'!AN16)</f>
        <v/>
      </c>
      <c r="L22" s="28"/>
    </row>
    <row r="23" spans="2:12" s="1" customFormat="1" ht="18" customHeight="1">
      <c r="B23" s="28"/>
      <c r="E23" s="21" t="str">
        <f>IF('Rekapitulácia stavby'!E17="","",'Rekapitulácia stavby'!E17)</f>
        <v xml:space="preserve"> </v>
      </c>
      <c r="I23" s="23" t="s">
        <v>25</v>
      </c>
      <c r="J23" s="21" t="str">
        <f>IF('Rekapitulácia stavby'!AN17="","",'Rekapitulácia stavby'!AN17)</f>
        <v/>
      </c>
      <c r="L23" s="28"/>
    </row>
    <row r="24" spans="2:12" s="1" customFormat="1" ht="7" customHeight="1">
      <c r="B24" s="28"/>
      <c r="L24" s="28"/>
    </row>
    <row r="25" spans="2:12" s="1" customFormat="1" ht="12" customHeight="1">
      <c r="B25" s="28"/>
      <c r="D25" s="23" t="s">
        <v>30</v>
      </c>
      <c r="I25" s="23" t="s">
        <v>23</v>
      </c>
      <c r="J25" s="21" t="str">
        <f>IF('Rekapitulácia stavby'!AN19="","",'Rekapitulácia stavby'!AN19)</f>
        <v/>
      </c>
      <c r="L25" s="28"/>
    </row>
    <row r="26" spans="2:12" s="1" customFormat="1" ht="18" customHeight="1">
      <c r="B26" s="28"/>
      <c r="E26" s="21" t="str">
        <f>IF('Rekapitulácia stavby'!E20="","",'Rekapitulácia stavby'!E20)</f>
        <v xml:space="preserve"> </v>
      </c>
      <c r="I26" s="23" t="s">
        <v>25</v>
      </c>
      <c r="J26" s="21" t="str">
        <f>IF('Rekapitulácia stavby'!AN20="","",'Rekapitulácia stavby'!AN20)</f>
        <v/>
      </c>
      <c r="L26" s="28"/>
    </row>
    <row r="27" spans="2:12" s="1" customFormat="1" ht="7" customHeight="1">
      <c r="B27" s="28"/>
      <c r="L27" s="28"/>
    </row>
    <row r="28" spans="2:12" s="1" customFormat="1" ht="12" customHeight="1">
      <c r="B28" s="28"/>
      <c r="D28" s="23" t="s">
        <v>31</v>
      </c>
      <c r="L28" s="28"/>
    </row>
    <row r="29" spans="2:12" s="7" customFormat="1" ht="16.5" customHeight="1">
      <c r="B29" s="93"/>
      <c r="E29" s="219" t="s">
        <v>1</v>
      </c>
      <c r="F29" s="219"/>
      <c r="G29" s="219"/>
      <c r="H29" s="219"/>
      <c r="L29" s="93"/>
    </row>
    <row r="30" spans="2:12" s="1" customFormat="1" ht="7" customHeight="1">
      <c r="B30" s="28"/>
      <c r="L30" s="28"/>
    </row>
    <row r="31" spans="2:12" s="1" customFormat="1" ht="7" customHeight="1">
      <c r="B31" s="28"/>
      <c r="D31" s="52"/>
      <c r="E31" s="52"/>
      <c r="F31" s="52"/>
      <c r="G31" s="52"/>
      <c r="H31" s="52"/>
      <c r="I31" s="52"/>
      <c r="J31" s="52"/>
      <c r="K31" s="52"/>
      <c r="L31" s="28"/>
    </row>
    <row r="32" spans="2:12" s="1" customFormat="1" ht="25.5" customHeight="1">
      <c r="B32" s="28"/>
      <c r="D32" s="94" t="s">
        <v>32</v>
      </c>
      <c r="J32" s="65">
        <f>ROUND(J130, 2)</f>
        <v>0</v>
      </c>
      <c r="L32" s="28"/>
    </row>
    <row r="33" spans="2:12" s="1" customFormat="1" ht="7" customHeight="1">
      <c r="B33" s="28"/>
      <c r="D33" s="52"/>
      <c r="E33" s="52"/>
      <c r="F33" s="52"/>
      <c r="G33" s="52"/>
      <c r="H33" s="52"/>
      <c r="I33" s="52"/>
      <c r="J33" s="52"/>
      <c r="K33" s="52"/>
      <c r="L33" s="28"/>
    </row>
    <row r="34" spans="2:12" s="1" customFormat="1" ht="14.5" customHeight="1">
      <c r="B34" s="28"/>
      <c r="F34" s="31" t="s">
        <v>34</v>
      </c>
      <c r="I34" s="31" t="s">
        <v>33</v>
      </c>
      <c r="J34" s="31" t="s">
        <v>35</v>
      </c>
      <c r="L34" s="28"/>
    </row>
    <row r="35" spans="2:12" s="1" customFormat="1" ht="14.5" customHeight="1">
      <c r="B35" s="28"/>
      <c r="D35" s="54" t="s">
        <v>36</v>
      </c>
      <c r="E35" s="33" t="s">
        <v>37</v>
      </c>
      <c r="F35" s="95">
        <f>ROUND((SUM(BE130:BE229)),  2)</f>
        <v>0</v>
      </c>
      <c r="G35" s="96"/>
      <c r="H35" s="96"/>
      <c r="I35" s="97">
        <v>0.23</v>
      </c>
      <c r="J35" s="95">
        <f>ROUND(((SUM(BE130:BE229))*I35),  2)</f>
        <v>0</v>
      </c>
      <c r="L35" s="28"/>
    </row>
    <row r="36" spans="2:12" s="1" customFormat="1" ht="14.5" customHeight="1">
      <c r="B36" s="28"/>
      <c r="E36" s="33" t="s">
        <v>38</v>
      </c>
      <c r="F36" s="85">
        <f>ROUND((SUM(BF130:BF229)),  2)</f>
        <v>0</v>
      </c>
      <c r="I36" s="178">
        <v>0.23</v>
      </c>
      <c r="J36" s="85">
        <f>ROUND(((SUM(BF130:BF229))*I36),  2)</f>
        <v>0</v>
      </c>
      <c r="L36" s="28"/>
    </row>
    <row r="37" spans="2:12" s="1" customFormat="1" ht="14.5" customHeight="1">
      <c r="B37" s="28"/>
      <c r="E37" s="23" t="s">
        <v>39</v>
      </c>
      <c r="F37" s="85">
        <f>ROUND((SUM(BG130:BG229)),  2)</f>
        <v>0</v>
      </c>
      <c r="I37" s="178">
        <v>0.23</v>
      </c>
      <c r="J37" s="85">
        <f>0</f>
        <v>0</v>
      </c>
      <c r="L37" s="28"/>
    </row>
    <row r="38" spans="2:12" s="1" customFormat="1" ht="14.5" customHeight="1">
      <c r="B38" s="28"/>
      <c r="E38" s="23" t="s">
        <v>40</v>
      </c>
      <c r="F38" s="85">
        <f>ROUND((SUM(BH130:BH229)),  2)</f>
        <v>0</v>
      </c>
      <c r="I38" s="178">
        <v>0.23</v>
      </c>
      <c r="J38" s="85">
        <f>0</f>
        <v>0</v>
      </c>
      <c r="L38" s="28"/>
    </row>
    <row r="39" spans="2:12" s="1" customFormat="1" ht="14.5" customHeight="1">
      <c r="B39" s="28"/>
      <c r="E39" s="33" t="s">
        <v>41</v>
      </c>
      <c r="F39" s="95">
        <f>ROUND((SUM(BI130:BI229)),  2)</f>
        <v>0</v>
      </c>
      <c r="G39" s="96"/>
      <c r="H39" s="96"/>
      <c r="I39" s="97">
        <v>0</v>
      </c>
      <c r="J39" s="95">
        <f>0</f>
        <v>0</v>
      </c>
      <c r="L39" s="28"/>
    </row>
    <row r="40" spans="2:12" s="1" customFormat="1" ht="7" customHeight="1">
      <c r="B40" s="28"/>
      <c r="L40" s="28"/>
    </row>
    <row r="41" spans="2:12" s="1" customFormat="1" ht="25.5" customHeight="1">
      <c r="B41" s="28"/>
      <c r="C41" s="98"/>
      <c r="D41" s="99" t="s">
        <v>42</v>
      </c>
      <c r="E41" s="56"/>
      <c r="F41" s="56"/>
      <c r="G41" s="100" t="s">
        <v>43</v>
      </c>
      <c r="H41" s="101" t="s">
        <v>44</v>
      </c>
      <c r="I41" s="56"/>
      <c r="J41" s="102">
        <f>SUM(J32:J39)</f>
        <v>0</v>
      </c>
      <c r="K41" s="103"/>
      <c r="L41" s="28"/>
    </row>
    <row r="42" spans="2:12" s="1" customFormat="1" ht="14.5" customHeight="1">
      <c r="B42" s="28"/>
      <c r="L42" s="28"/>
    </row>
    <row r="43" spans="2:12" ht="14.5" customHeight="1">
      <c r="B43" s="16"/>
      <c r="L43" s="16"/>
    </row>
    <row r="44" spans="2:12" ht="14.5" customHeight="1">
      <c r="B44" s="16"/>
      <c r="L44" s="16"/>
    </row>
    <row r="45" spans="2:12" ht="14.5" customHeight="1">
      <c r="B45" s="16"/>
      <c r="L45" s="16"/>
    </row>
    <row r="46" spans="2:12" ht="14.5" customHeight="1">
      <c r="B46" s="16"/>
      <c r="L46" s="16"/>
    </row>
    <row r="47" spans="2:12" ht="14.5" customHeight="1">
      <c r="B47" s="16"/>
      <c r="L47" s="16"/>
    </row>
    <row r="48" spans="2:12" ht="14.5" customHeight="1">
      <c r="B48" s="16"/>
      <c r="L48" s="16"/>
    </row>
    <row r="49" spans="2:12" ht="14.5" customHeight="1">
      <c r="B49" s="16"/>
      <c r="L49" s="16"/>
    </row>
    <row r="50" spans="2:12" s="1" customFormat="1" ht="14.5" customHeight="1">
      <c r="B50" s="28"/>
      <c r="D50" s="40" t="s">
        <v>45</v>
      </c>
      <c r="E50" s="41"/>
      <c r="F50" s="41"/>
      <c r="G50" s="40" t="s">
        <v>46</v>
      </c>
      <c r="H50" s="41"/>
      <c r="I50" s="41"/>
      <c r="J50" s="41"/>
      <c r="K50" s="41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3">
      <c r="B61" s="28"/>
      <c r="D61" s="42" t="s">
        <v>47</v>
      </c>
      <c r="E61" s="30"/>
      <c r="F61" s="104" t="s">
        <v>48</v>
      </c>
      <c r="G61" s="42" t="s">
        <v>47</v>
      </c>
      <c r="H61" s="30"/>
      <c r="I61" s="30"/>
      <c r="J61" s="105" t="s">
        <v>48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3">
      <c r="B65" s="28"/>
      <c r="D65" s="40" t="s">
        <v>49</v>
      </c>
      <c r="E65" s="41"/>
      <c r="F65" s="41"/>
      <c r="G65" s="40" t="s">
        <v>50</v>
      </c>
      <c r="H65" s="41"/>
      <c r="I65" s="41"/>
      <c r="J65" s="41"/>
      <c r="K65" s="41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3">
      <c r="B76" s="28"/>
      <c r="D76" s="42" t="s">
        <v>47</v>
      </c>
      <c r="E76" s="30"/>
      <c r="F76" s="104" t="s">
        <v>48</v>
      </c>
      <c r="G76" s="42" t="s">
        <v>47</v>
      </c>
      <c r="H76" s="30"/>
      <c r="I76" s="30"/>
      <c r="J76" s="105" t="s">
        <v>48</v>
      </c>
      <c r="K76" s="30"/>
      <c r="L76" s="28"/>
    </row>
    <row r="77" spans="2:12" s="1" customFormat="1" ht="14.5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28"/>
    </row>
    <row r="81" spans="2:12" s="1" customFormat="1" ht="7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28"/>
    </row>
    <row r="82" spans="2:12" s="1" customFormat="1" ht="25" customHeight="1">
      <c r="B82" s="28"/>
      <c r="C82" s="17" t="s">
        <v>171</v>
      </c>
      <c r="L82" s="28"/>
    </row>
    <row r="83" spans="2:12" s="1" customFormat="1" ht="7" customHeight="1">
      <c r="B83" s="28"/>
      <c r="L83" s="28"/>
    </row>
    <row r="84" spans="2:12" s="1" customFormat="1" ht="12" customHeight="1">
      <c r="B84" s="28"/>
      <c r="C84" s="23" t="s">
        <v>15</v>
      </c>
      <c r="L84" s="28"/>
    </row>
    <row r="85" spans="2:12" s="1" customFormat="1" ht="16.5" customHeight="1">
      <c r="B85" s="28"/>
      <c r="E85" s="231" t="str">
        <f>E7</f>
        <v>Rokycany - Infraštruktúra, 100 Zásobovanie vodou</v>
      </c>
      <c r="F85" s="232"/>
      <c r="G85" s="232"/>
      <c r="H85" s="232"/>
      <c r="L85" s="28"/>
    </row>
    <row r="86" spans="2:12" ht="12" customHeight="1">
      <c r="B86" s="16"/>
      <c r="C86" s="23" t="s">
        <v>167</v>
      </c>
      <c r="L86" s="16"/>
    </row>
    <row r="87" spans="2:12" s="1" customFormat="1" ht="16.5" customHeight="1">
      <c r="B87" s="28"/>
      <c r="E87" s="231" t="s">
        <v>1977</v>
      </c>
      <c r="F87" s="230"/>
      <c r="G87" s="230"/>
      <c r="H87" s="230"/>
      <c r="L87" s="28"/>
    </row>
    <row r="88" spans="2:12" s="1" customFormat="1" ht="12" customHeight="1">
      <c r="B88" s="28"/>
      <c r="C88" s="23" t="s">
        <v>169</v>
      </c>
      <c r="L88" s="28"/>
    </row>
    <row r="89" spans="2:12" s="1" customFormat="1" ht="16.5" customHeight="1">
      <c r="B89" s="28"/>
      <c r="E89" s="187" t="str">
        <f>E11</f>
        <v>505 - Potrubie A-2-1</v>
      </c>
      <c r="F89" s="230"/>
      <c r="G89" s="230"/>
      <c r="H89" s="230"/>
      <c r="L89" s="28"/>
    </row>
    <row r="90" spans="2:12" s="1" customFormat="1" ht="7" customHeight="1">
      <c r="B90" s="28"/>
      <c r="L90" s="28"/>
    </row>
    <row r="91" spans="2:12" s="1" customFormat="1" ht="12" customHeight="1">
      <c r="B91" s="28"/>
      <c r="C91" s="23" t="s">
        <v>19</v>
      </c>
      <c r="F91" s="21" t="str">
        <f>F14</f>
        <v>Rokycany</v>
      </c>
      <c r="I91" s="23" t="s">
        <v>21</v>
      </c>
      <c r="J91" s="51" t="str">
        <f>IF(J14="","",J14)</f>
        <v>Vyplň údaj</v>
      </c>
      <c r="L91" s="28"/>
    </row>
    <row r="92" spans="2:12" s="1" customFormat="1" ht="7" customHeight="1">
      <c r="B92" s="28"/>
      <c r="L92" s="28"/>
    </row>
    <row r="93" spans="2:12" s="1" customFormat="1" ht="15.25" customHeight="1">
      <c r="B93" s="28"/>
      <c r="C93" s="23" t="s">
        <v>22</v>
      </c>
      <c r="F93" s="21" t="str">
        <f>E17</f>
        <v xml:space="preserve"> </v>
      </c>
      <c r="I93" s="23" t="s">
        <v>28</v>
      </c>
      <c r="J93" s="26" t="str">
        <f>E23</f>
        <v xml:space="preserve"> </v>
      </c>
      <c r="L93" s="28"/>
    </row>
    <row r="94" spans="2:12" s="1" customFormat="1" ht="15.25" customHeight="1">
      <c r="B94" s="28"/>
      <c r="C94" s="23" t="s">
        <v>26</v>
      </c>
      <c r="F94" s="21" t="str">
        <f>IF(E20="","",E20)</f>
        <v>Vyplň údaj</v>
      </c>
      <c r="I94" s="23" t="s">
        <v>30</v>
      </c>
      <c r="J94" s="26" t="str">
        <f>E26</f>
        <v xml:space="preserve"> </v>
      </c>
      <c r="L94" s="28"/>
    </row>
    <row r="95" spans="2:12" s="1" customFormat="1" ht="10.25" customHeight="1">
      <c r="B95" s="28"/>
      <c r="L95" s="28"/>
    </row>
    <row r="96" spans="2:12" s="1" customFormat="1" ht="29.25" customHeight="1">
      <c r="B96" s="28"/>
      <c r="C96" s="106" t="s">
        <v>172</v>
      </c>
      <c r="D96" s="98"/>
      <c r="E96" s="98"/>
      <c r="F96" s="98"/>
      <c r="G96" s="98"/>
      <c r="H96" s="98"/>
      <c r="I96" s="98"/>
      <c r="J96" s="107" t="s">
        <v>173</v>
      </c>
      <c r="K96" s="98"/>
      <c r="L96" s="28"/>
    </row>
    <row r="97" spans="2:47" s="1" customFormat="1" ht="10.25" customHeight="1">
      <c r="B97" s="28"/>
      <c r="L97" s="28"/>
    </row>
    <row r="98" spans="2:47" s="1" customFormat="1" ht="22.75" customHeight="1">
      <c r="B98" s="28"/>
      <c r="C98" s="108" t="s">
        <v>174</v>
      </c>
      <c r="J98" s="65">
        <f>J130</f>
        <v>0</v>
      </c>
      <c r="L98" s="28"/>
      <c r="AU98" s="13" t="s">
        <v>175</v>
      </c>
    </row>
    <row r="99" spans="2:47" s="8" customFormat="1" ht="25" customHeight="1">
      <c r="B99" s="109"/>
      <c r="D99" s="110" t="s">
        <v>176</v>
      </c>
      <c r="E99" s="111"/>
      <c r="F99" s="111"/>
      <c r="G99" s="111"/>
      <c r="H99" s="111"/>
      <c r="I99" s="111"/>
      <c r="J99" s="112">
        <f>J131</f>
        <v>0</v>
      </c>
      <c r="L99" s="109"/>
    </row>
    <row r="100" spans="2:47" s="9" customFormat="1" ht="20" customHeight="1">
      <c r="B100" s="113"/>
      <c r="D100" s="114" t="s">
        <v>177</v>
      </c>
      <c r="E100" s="115"/>
      <c r="F100" s="115"/>
      <c r="G100" s="115"/>
      <c r="H100" s="115"/>
      <c r="I100" s="115"/>
      <c r="J100" s="116">
        <f>J132</f>
        <v>0</v>
      </c>
      <c r="L100" s="113"/>
    </row>
    <row r="101" spans="2:47" s="9" customFormat="1" ht="20" customHeight="1">
      <c r="B101" s="113"/>
      <c r="D101" s="114" t="s">
        <v>261</v>
      </c>
      <c r="E101" s="115"/>
      <c r="F101" s="115"/>
      <c r="G101" s="115"/>
      <c r="H101" s="115"/>
      <c r="I101" s="115"/>
      <c r="J101" s="116">
        <f>J161</f>
        <v>0</v>
      </c>
      <c r="L101" s="113"/>
    </row>
    <row r="102" spans="2:47" s="9" customFormat="1" ht="20" customHeight="1">
      <c r="B102" s="113"/>
      <c r="D102" s="114" t="s">
        <v>262</v>
      </c>
      <c r="E102" s="115"/>
      <c r="F102" s="115"/>
      <c r="G102" s="115"/>
      <c r="H102" s="115"/>
      <c r="I102" s="115"/>
      <c r="J102" s="116">
        <f>J166</f>
        <v>0</v>
      </c>
      <c r="L102" s="113"/>
    </row>
    <row r="103" spans="2:47" s="9" customFormat="1" ht="20" customHeight="1">
      <c r="B103" s="113"/>
      <c r="D103" s="114" t="s">
        <v>611</v>
      </c>
      <c r="E103" s="115"/>
      <c r="F103" s="115"/>
      <c r="G103" s="115"/>
      <c r="H103" s="115"/>
      <c r="I103" s="115"/>
      <c r="J103" s="116">
        <f>J175</f>
        <v>0</v>
      </c>
      <c r="L103" s="113"/>
    </row>
    <row r="104" spans="2:47" s="9" customFormat="1" ht="20" customHeight="1">
      <c r="B104" s="113"/>
      <c r="D104" s="114" t="s">
        <v>264</v>
      </c>
      <c r="E104" s="115"/>
      <c r="F104" s="115"/>
      <c r="G104" s="115"/>
      <c r="H104" s="115"/>
      <c r="I104" s="115"/>
      <c r="J104" s="116">
        <f>J200</f>
        <v>0</v>
      </c>
      <c r="L104" s="113"/>
    </row>
    <row r="105" spans="2:47" s="9" customFormat="1" ht="20" customHeight="1">
      <c r="B105" s="113"/>
      <c r="D105" s="114" t="s">
        <v>265</v>
      </c>
      <c r="E105" s="115"/>
      <c r="F105" s="115"/>
      <c r="G105" s="115"/>
      <c r="H105" s="115"/>
      <c r="I105" s="115"/>
      <c r="J105" s="116">
        <f>J210</f>
        <v>0</v>
      </c>
      <c r="L105" s="113"/>
    </row>
    <row r="106" spans="2:47" s="8" customFormat="1" ht="25" customHeight="1">
      <c r="B106" s="109"/>
      <c r="D106" s="110" t="s">
        <v>959</v>
      </c>
      <c r="E106" s="111"/>
      <c r="F106" s="111"/>
      <c r="G106" s="111"/>
      <c r="H106" s="111"/>
      <c r="I106" s="111"/>
      <c r="J106" s="112">
        <f>J212</f>
        <v>0</v>
      </c>
      <c r="L106" s="109"/>
    </row>
    <row r="107" spans="2:47" s="9" customFormat="1" ht="20" customHeight="1">
      <c r="B107" s="113"/>
      <c r="D107" s="114" t="s">
        <v>1163</v>
      </c>
      <c r="E107" s="115"/>
      <c r="F107" s="115"/>
      <c r="G107" s="115"/>
      <c r="H107" s="115"/>
      <c r="I107" s="115"/>
      <c r="J107" s="116">
        <f>J213</f>
        <v>0</v>
      </c>
      <c r="L107" s="113"/>
    </row>
    <row r="108" spans="2:47" s="9" customFormat="1" ht="20" customHeight="1">
      <c r="B108" s="113"/>
      <c r="D108" s="114" t="s">
        <v>960</v>
      </c>
      <c r="E108" s="115"/>
      <c r="F108" s="115"/>
      <c r="G108" s="115"/>
      <c r="H108" s="115"/>
      <c r="I108" s="115"/>
      <c r="J108" s="116">
        <f>J215</f>
        <v>0</v>
      </c>
      <c r="L108" s="113"/>
    </row>
    <row r="109" spans="2:47" s="1" customFormat="1" ht="21.75" customHeight="1">
      <c r="B109" s="28"/>
      <c r="L109" s="28"/>
    </row>
    <row r="110" spans="2:47" s="1" customFormat="1" ht="7" customHeight="1">
      <c r="B110" s="43"/>
      <c r="C110" s="44"/>
      <c r="D110" s="44"/>
      <c r="E110" s="44"/>
      <c r="F110" s="44"/>
      <c r="G110" s="44"/>
      <c r="H110" s="44"/>
      <c r="I110" s="44"/>
      <c r="J110" s="44"/>
      <c r="K110" s="44"/>
      <c r="L110" s="28"/>
    </row>
    <row r="114" spans="2:12" s="1" customFormat="1" ht="7" customHeight="1">
      <c r="B114" s="45"/>
      <c r="C114" s="46"/>
      <c r="D114" s="46"/>
      <c r="E114" s="46"/>
      <c r="F114" s="46"/>
      <c r="G114" s="46"/>
      <c r="H114" s="46"/>
      <c r="I114" s="46"/>
      <c r="J114" s="46"/>
      <c r="K114" s="46"/>
      <c r="L114" s="28"/>
    </row>
    <row r="115" spans="2:12" s="1" customFormat="1" ht="25" customHeight="1">
      <c r="B115" s="28"/>
      <c r="C115" s="17" t="s">
        <v>179</v>
      </c>
      <c r="L115" s="28"/>
    </row>
    <row r="116" spans="2:12" s="1" customFormat="1" ht="7" customHeight="1">
      <c r="B116" s="28"/>
      <c r="L116" s="28"/>
    </row>
    <row r="117" spans="2:12" s="1" customFormat="1" ht="12" customHeight="1">
      <c r="B117" s="28"/>
      <c r="C117" s="23" t="s">
        <v>15</v>
      </c>
      <c r="L117" s="28"/>
    </row>
    <row r="118" spans="2:12" s="1" customFormat="1" ht="16.5" customHeight="1">
      <c r="B118" s="28"/>
      <c r="E118" s="231" t="str">
        <f>E7</f>
        <v>Rokycany - Infraštruktúra, 100 Zásobovanie vodou</v>
      </c>
      <c r="F118" s="232"/>
      <c r="G118" s="232"/>
      <c r="H118" s="232"/>
      <c r="L118" s="28"/>
    </row>
    <row r="119" spans="2:12" ht="12" customHeight="1">
      <c r="B119" s="16"/>
      <c r="C119" s="23" t="s">
        <v>167</v>
      </c>
      <c r="L119" s="16"/>
    </row>
    <row r="120" spans="2:12" s="1" customFormat="1" ht="16.5" customHeight="1">
      <c r="B120" s="28"/>
      <c r="E120" s="231" t="s">
        <v>1977</v>
      </c>
      <c r="F120" s="230"/>
      <c r="G120" s="230"/>
      <c r="H120" s="230"/>
      <c r="L120" s="28"/>
    </row>
    <row r="121" spans="2:12" s="1" customFormat="1" ht="12" customHeight="1">
      <c r="B121" s="28"/>
      <c r="C121" s="23" t="s">
        <v>169</v>
      </c>
      <c r="L121" s="28"/>
    </row>
    <row r="122" spans="2:12" s="1" customFormat="1" ht="16.5" customHeight="1">
      <c r="B122" s="28"/>
      <c r="E122" s="187" t="str">
        <f>E11</f>
        <v>505 - Potrubie A-2-1</v>
      </c>
      <c r="F122" s="230"/>
      <c r="G122" s="230"/>
      <c r="H122" s="230"/>
      <c r="L122" s="28"/>
    </row>
    <row r="123" spans="2:12" s="1" customFormat="1" ht="7" customHeight="1">
      <c r="B123" s="28"/>
      <c r="L123" s="28"/>
    </row>
    <row r="124" spans="2:12" s="1" customFormat="1" ht="12" customHeight="1">
      <c r="B124" s="28"/>
      <c r="C124" s="23" t="s">
        <v>19</v>
      </c>
      <c r="F124" s="21" t="str">
        <f>F14</f>
        <v>Rokycany</v>
      </c>
      <c r="I124" s="23" t="s">
        <v>21</v>
      </c>
      <c r="J124" s="51" t="str">
        <f>IF(J14="","",J14)</f>
        <v>Vyplň údaj</v>
      </c>
      <c r="L124" s="28"/>
    </row>
    <row r="125" spans="2:12" s="1" customFormat="1" ht="7" customHeight="1">
      <c r="B125" s="28"/>
      <c r="L125" s="28"/>
    </row>
    <row r="126" spans="2:12" s="1" customFormat="1" ht="15.25" customHeight="1">
      <c r="B126" s="28"/>
      <c r="C126" s="23" t="s">
        <v>22</v>
      </c>
      <c r="F126" s="21" t="str">
        <f>E17</f>
        <v xml:space="preserve"> </v>
      </c>
      <c r="I126" s="23" t="s">
        <v>28</v>
      </c>
      <c r="J126" s="26" t="str">
        <f>E23</f>
        <v xml:space="preserve"> </v>
      </c>
      <c r="L126" s="28"/>
    </row>
    <row r="127" spans="2:12" s="1" customFormat="1" ht="15.25" customHeight="1">
      <c r="B127" s="28"/>
      <c r="C127" s="23" t="s">
        <v>26</v>
      </c>
      <c r="F127" s="21" t="str">
        <f>IF(E20="","",E20)</f>
        <v>Vyplň údaj</v>
      </c>
      <c r="I127" s="23" t="s">
        <v>30</v>
      </c>
      <c r="J127" s="26" t="str">
        <f>E26</f>
        <v xml:space="preserve"> </v>
      </c>
      <c r="L127" s="28"/>
    </row>
    <row r="128" spans="2:12" s="1" customFormat="1" ht="10.25" customHeight="1">
      <c r="B128" s="28"/>
      <c r="L128" s="28"/>
    </row>
    <row r="129" spans="2:65" s="10" customFormat="1" ht="29.25" customHeight="1">
      <c r="B129" s="117"/>
      <c r="C129" s="118" t="s">
        <v>180</v>
      </c>
      <c r="D129" s="119" t="s">
        <v>57</v>
      </c>
      <c r="E129" s="119" t="s">
        <v>53</v>
      </c>
      <c r="F129" s="119" t="s">
        <v>54</v>
      </c>
      <c r="G129" s="119" t="s">
        <v>181</v>
      </c>
      <c r="H129" s="119" t="s">
        <v>182</v>
      </c>
      <c r="I129" s="119" t="s">
        <v>183</v>
      </c>
      <c r="J129" s="120" t="s">
        <v>173</v>
      </c>
      <c r="K129" s="121" t="s">
        <v>184</v>
      </c>
      <c r="L129" s="117"/>
      <c r="M129" s="58" t="s">
        <v>1</v>
      </c>
      <c r="N129" s="59" t="s">
        <v>36</v>
      </c>
      <c r="O129" s="59" t="s">
        <v>185</v>
      </c>
      <c r="P129" s="59" t="s">
        <v>186</v>
      </c>
      <c r="Q129" s="59" t="s">
        <v>187</v>
      </c>
      <c r="R129" s="59" t="s">
        <v>188</v>
      </c>
      <c r="S129" s="59" t="s">
        <v>189</v>
      </c>
      <c r="T129" s="60" t="s">
        <v>190</v>
      </c>
    </row>
    <row r="130" spans="2:65" s="1" customFormat="1" ht="22.75" customHeight="1">
      <c r="B130" s="28"/>
      <c r="C130" s="63" t="s">
        <v>174</v>
      </c>
      <c r="J130" s="122">
        <f>BK130</f>
        <v>0</v>
      </c>
      <c r="L130" s="28"/>
      <c r="M130" s="61"/>
      <c r="N130" s="52"/>
      <c r="O130" s="52"/>
      <c r="P130" s="123">
        <f>P131+P212</f>
        <v>0</v>
      </c>
      <c r="Q130" s="52"/>
      <c r="R130" s="123">
        <f>R131+R212</f>
        <v>404.64758552000001</v>
      </c>
      <c r="S130" s="52"/>
      <c r="T130" s="124">
        <f>T131+T212</f>
        <v>133.89714999999998</v>
      </c>
      <c r="AT130" s="13" t="s">
        <v>71</v>
      </c>
      <c r="AU130" s="13" t="s">
        <v>175</v>
      </c>
      <c r="BK130" s="125">
        <f>BK131+BK212</f>
        <v>0</v>
      </c>
    </row>
    <row r="131" spans="2:65" s="11" customFormat="1" ht="26" customHeight="1">
      <c r="B131" s="126"/>
      <c r="D131" s="127" t="s">
        <v>71</v>
      </c>
      <c r="E131" s="128" t="s">
        <v>191</v>
      </c>
      <c r="F131" s="128" t="s">
        <v>192</v>
      </c>
      <c r="I131" s="129"/>
      <c r="J131" s="130">
        <f>BK131</f>
        <v>0</v>
      </c>
      <c r="L131" s="126"/>
      <c r="M131" s="131"/>
      <c r="P131" s="132">
        <f>P132+P161+P166+P175+P200+P210</f>
        <v>0</v>
      </c>
      <c r="R131" s="132">
        <f>R132+R161+R166+R175+R200+R210</f>
        <v>404.61196552000001</v>
      </c>
      <c r="T131" s="133">
        <f>T132+T161+T166+T175+T200+T210</f>
        <v>133.89714999999998</v>
      </c>
      <c r="AR131" s="127" t="s">
        <v>76</v>
      </c>
      <c r="AT131" s="134" t="s">
        <v>71</v>
      </c>
      <c r="AU131" s="134" t="s">
        <v>72</v>
      </c>
      <c r="AY131" s="127" t="s">
        <v>193</v>
      </c>
      <c r="BK131" s="135">
        <f>BK132+BK161+BK166+BK175+BK200+BK210</f>
        <v>0</v>
      </c>
    </row>
    <row r="132" spans="2:65" s="11" customFormat="1" ht="22.75" customHeight="1">
      <c r="B132" s="126"/>
      <c r="D132" s="127" t="s">
        <v>71</v>
      </c>
      <c r="E132" s="136" t="s">
        <v>76</v>
      </c>
      <c r="F132" s="136" t="s">
        <v>194</v>
      </c>
      <c r="I132" s="129"/>
      <c r="J132" s="137">
        <f>BK132</f>
        <v>0</v>
      </c>
      <c r="L132" s="126"/>
      <c r="M132" s="131"/>
      <c r="P132" s="132">
        <f>SUM(P133:P160)</f>
        <v>0</v>
      </c>
      <c r="R132" s="132">
        <f>SUM(R133:R160)</f>
        <v>129.87671245999999</v>
      </c>
      <c r="T132" s="133">
        <f>SUM(T133:T160)</f>
        <v>133.89714999999998</v>
      </c>
      <c r="AR132" s="127" t="s">
        <v>76</v>
      </c>
      <c r="AT132" s="134" t="s">
        <v>71</v>
      </c>
      <c r="AU132" s="134" t="s">
        <v>76</v>
      </c>
      <c r="AY132" s="127" t="s">
        <v>193</v>
      </c>
      <c r="BK132" s="135">
        <f>SUM(BK133:BK160)</f>
        <v>0</v>
      </c>
    </row>
    <row r="133" spans="2:65" s="1" customFormat="1" ht="33" customHeight="1">
      <c r="B133" s="138"/>
      <c r="C133" s="139" t="s">
        <v>76</v>
      </c>
      <c r="D133" s="139" t="s">
        <v>195</v>
      </c>
      <c r="E133" s="140" t="s">
        <v>2489</v>
      </c>
      <c r="F133" s="141" t="s">
        <v>2490</v>
      </c>
      <c r="G133" s="142" t="s">
        <v>234</v>
      </c>
      <c r="H133" s="143">
        <v>58.52</v>
      </c>
      <c r="I133" s="144"/>
      <c r="J133" s="145">
        <f t="shared" ref="J133:J160" si="0">ROUND(I133*H133,2)</f>
        <v>0</v>
      </c>
      <c r="K133" s="146"/>
      <c r="L133" s="28"/>
      <c r="M133" s="147" t="s">
        <v>1</v>
      </c>
      <c r="N133" s="148" t="s">
        <v>38</v>
      </c>
      <c r="P133" s="149">
        <f t="shared" ref="P133:P160" si="1">O133*H133</f>
        <v>0</v>
      </c>
      <c r="Q133" s="149">
        <v>0</v>
      </c>
      <c r="R133" s="149">
        <f t="shared" ref="R133:R160" si="2">Q133*H133</f>
        <v>0</v>
      </c>
      <c r="S133" s="149">
        <v>0.16</v>
      </c>
      <c r="T133" s="150">
        <f t="shared" ref="T133:T160" si="3">S133*H133</f>
        <v>9.3632000000000009</v>
      </c>
      <c r="AR133" s="151" t="s">
        <v>109</v>
      </c>
      <c r="AT133" s="151" t="s">
        <v>195</v>
      </c>
      <c r="AU133" s="151" t="s">
        <v>84</v>
      </c>
      <c r="AY133" s="13" t="s">
        <v>193</v>
      </c>
      <c r="BE133" s="152">
        <f t="shared" ref="BE133:BE160" si="4">IF(N133="základná",J133,0)</f>
        <v>0</v>
      </c>
      <c r="BF133" s="152">
        <f t="shared" ref="BF133:BF160" si="5">IF(N133="znížená",J133,0)</f>
        <v>0</v>
      </c>
      <c r="BG133" s="152">
        <f t="shared" ref="BG133:BG160" si="6">IF(N133="zákl. prenesená",J133,0)</f>
        <v>0</v>
      </c>
      <c r="BH133" s="152">
        <f t="shared" ref="BH133:BH160" si="7">IF(N133="zníž. prenesená",J133,0)</f>
        <v>0</v>
      </c>
      <c r="BI133" s="152">
        <f t="shared" ref="BI133:BI160" si="8">IF(N133="nulová",J133,0)</f>
        <v>0</v>
      </c>
      <c r="BJ133" s="13" t="s">
        <v>84</v>
      </c>
      <c r="BK133" s="152">
        <f t="shared" ref="BK133:BK160" si="9">ROUND(I133*H133,2)</f>
        <v>0</v>
      </c>
      <c r="BL133" s="13" t="s">
        <v>109</v>
      </c>
      <c r="BM133" s="151" t="s">
        <v>2491</v>
      </c>
    </row>
    <row r="134" spans="2:65" s="1" customFormat="1" ht="37.75" customHeight="1">
      <c r="B134" s="138"/>
      <c r="C134" s="139" t="s">
        <v>84</v>
      </c>
      <c r="D134" s="139" t="s">
        <v>195</v>
      </c>
      <c r="E134" s="140" t="s">
        <v>2492</v>
      </c>
      <c r="F134" s="141" t="s">
        <v>2493</v>
      </c>
      <c r="G134" s="142" t="s">
        <v>234</v>
      </c>
      <c r="H134" s="143">
        <v>142.44999999999999</v>
      </c>
      <c r="I134" s="144"/>
      <c r="J134" s="145">
        <f t="shared" si="0"/>
        <v>0</v>
      </c>
      <c r="K134" s="146"/>
      <c r="L134" s="28"/>
      <c r="M134" s="147" t="s">
        <v>1</v>
      </c>
      <c r="N134" s="148" t="s">
        <v>38</v>
      </c>
      <c r="P134" s="149">
        <f t="shared" si="1"/>
        <v>0</v>
      </c>
      <c r="Q134" s="149">
        <v>0</v>
      </c>
      <c r="R134" s="149">
        <f t="shared" si="2"/>
        <v>0</v>
      </c>
      <c r="S134" s="149">
        <v>0.24</v>
      </c>
      <c r="T134" s="150">
        <f t="shared" si="3"/>
        <v>34.187999999999995</v>
      </c>
      <c r="AR134" s="151" t="s">
        <v>109</v>
      </c>
      <c r="AT134" s="151" t="s">
        <v>195</v>
      </c>
      <c r="AU134" s="151" t="s">
        <v>84</v>
      </c>
      <c r="AY134" s="13" t="s">
        <v>193</v>
      </c>
      <c r="BE134" s="152">
        <f t="shared" si="4"/>
        <v>0</v>
      </c>
      <c r="BF134" s="152">
        <f t="shared" si="5"/>
        <v>0</v>
      </c>
      <c r="BG134" s="152">
        <f t="shared" si="6"/>
        <v>0</v>
      </c>
      <c r="BH134" s="152">
        <f t="shared" si="7"/>
        <v>0</v>
      </c>
      <c r="BI134" s="152">
        <f t="shared" si="8"/>
        <v>0</v>
      </c>
      <c r="BJ134" s="13" t="s">
        <v>84</v>
      </c>
      <c r="BK134" s="152">
        <f t="shared" si="9"/>
        <v>0</v>
      </c>
      <c r="BL134" s="13" t="s">
        <v>109</v>
      </c>
      <c r="BM134" s="151" t="s">
        <v>2494</v>
      </c>
    </row>
    <row r="135" spans="2:65" s="1" customFormat="1" ht="37.75" customHeight="1">
      <c r="B135" s="138"/>
      <c r="C135" s="139" t="s">
        <v>106</v>
      </c>
      <c r="D135" s="139" t="s">
        <v>195</v>
      </c>
      <c r="E135" s="140" t="s">
        <v>2495</v>
      </c>
      <c r="F135" s="141" t="s">
        <v>2496</v>
      </c>
      <c r="G135" s="142" t="s">
        <v>234</v>
      </c>
      <c r="H135" s="143">
        <v>200.97</v>
      </c>
      <c r="I135" s="144"/>
      <c r="J135" s="145">
        <f t="shared" si="0"/>
        <v>0</v>
      </c>
      <c r="K135" s="146"/>
      <c r="L135" s="28"/>
      <c r="M135" s="147" t="s">
        <v>1</v>
      </c>
      <c r="N135" s="148" t="s">
        <v>38</v>
      </c>
      <c r="P135" s="149">
        <f t="shared" si="1"/>
        <v>0</v>
      </c>
      <c r="Q135" s="149">
        <v>0</v>
      </c>
      <c r="R135" s="149">
        <f t="shared" si="2"/>
        <v>0</v>
      </c>
      <c r="S135" s="149">
        <v>0.23499999999999999</v>
      </c>
      <c r="T135" s="150">
        <f t="shared" si="3"/>
        <v>47.22795</v>
      </c>
      <c r="AR135" s="151" t="s">
        <v>109</v>
      </c>
      <c r="AT135" s="151" t="s">
        <v>195</v>
      </c>
      <c r="AU135" s="151" t="s">
        <v>84</v>
      </c>
      <c r="AY135" s="13" t="s">
        <v>193</v>
      </c>
      <c r="BE135" s="152">
        <f t="shared" si="4"/>
        <v>0</v>
      </c>
      <c r="BF135" s="152">
        <f t="shared" si="5"/>
        <v>0</v>
      </c>
      <c r="BG135" s="152">
        <f t="shared" si="6"/>
        <v>0</v>
      </c>
      <c r="BH135" s="152">
        <f t="shared" si="7"/>
        <v>0</v>
      </c>
      <c r="BI135" s="152">
        <f t="shared" si="8"/>
        <v>0</v>
      </c>
      <c r="BJ135" s="13" t="s">
        <v>84</v>
      </c>
      <c r="BK135" s="152">
        <f t="shared" si="9"/>
        <v>0</v>
      </c>
      <c r="BL135" s="13" t="s">
        <v>109</v>
      </c>
      <c r="BM135" s="151" t="s">
        <v>2497</v>
      </c>
    </row>
    <row r="136" spans="2:65" s="1" customFormat="1" ht="33" customHeight="1">
      <c r="B136" s="138"/>
      <c r="C136" s="139" t="s">
        <v>109</v>
      </c>
      <c r="D136" s="139" t="s">
        <v>195</v>
      </c>
      <c r="E136" s="140" t="s">
        <v>2498</v>
      </c>
      <c r="F136" s="141" t="s">
        <v>2499</v>
      </c>
      <c r="G136" s="142" t="s">
        <v>234</v>
      </c>
      <c r="H136" s="143">
        <v>142.44999999999999</v>
      </c>
      <c r="I136" s="144"/>
      <c r="J136" s="145">
        <f t="shared" si="0"/>
        <v>0</v>
      </c>
      <c r="K136" s="146"/>
      <c r="L136" s="28"/>
      <c r="M136" s="147" t="s">
        <v>1</v>
      </c>
      <c r="N136" s="148" t="s">
        <v>38</v>
      </c>
      <c r="P136" s="149">
        <f t="shared" si="1"/>
        <v>0</v>
      </c>
      <c r="Q136" s="149">
        <v>0</v>
      </c>
      <c r="R136" s="149">
        <f t="shared" si="2"/>
        <v>0</v>
      </c>
      <c r="S136" s="149">
        <v>0.22</v>
      </c>
      <c r="T136" s="150">
        <f t="shared" si="3"/>
        <v>31.338999999999999</v>
      </c>
      <c r="AR136" s="151" t="s">
        <v>109</v>
      </c>
      <c r="AT136" s="151" t="s">
        <v>195</v>
      </c>
      <c r="AU136" s="151" t="s">
        <v>84</v>
      </c>
      <c r="AY136" s="13" t="s">
        <v>193</v>
      </c>
      <c r="BE136" s="152">
        <f t="shared" si="4"/>
        <v>0</v>
      </c>
      <c r="BF136" s="152">
        <f t="shared" si="5"/>
        <v>0</v>
      </c>
      <c r="BG136" s="152">
        <f t="shared" si="6"/>
        <v>0</v>
      </c>
      <c r="BH136" s="152">
        <f t="shared" si="7"/>
        <v>0</v>
      </c>
      <c r="BI136" s="152">
        <f t="shared" si="8"/>
        <v>0</v>
      </c>
      <c r="BJ136" s="13" t="s">
        <v>84</v>
      </c>
      <c r="BK136" s="152">
        <f t="shared" si="9"/>
        <v>0</v>
      </c>
      <c r="BL136" s="13" t="s">
        <v>109</v>
      </c>
      <c r="BM136" s="151" t="s">
        <v>2500</v>
      </c>
    </row>
    <row r="137" spans="2:65" s="1" customFormat="1" ht="24.25" customHeight="1">
      <c r="B137" s="138"/>
      <c r="C137" s="139" t="s">
        <v>112</v>
      </c>
      <c r="D137" s="139" t="s">
        <v>195</v>
      </c>
      <c r="E137" s="140" t="s">
        <v>2501</v>
      </c>
      <c r="F137" s="141" t="s">
        <v>2502</v>
      </c>
      <c r="G137" s="142" t="s">
        <v>257</v>
      </c>
      <c r="H137" s="143">
        <v>12</v>
      </c>
      <c r="I137" s="144"/>
      <c r="J137" s="145">
        <f t="shared" si="0"/>
        <v>0</v>
      </c>
      <c r="K137" s="146"/>
      <c r="L137" s="28"/>
      <c r="M137" s="147" t="s">
        <v>1</v>
      </c>
      <c r="N137" s="148" t="s">
        <v>38</v>
      </c>
      <c r="P137" s="149">
        <f t="shared" si="1"/>
        <v>0</v>
      </c>
      <c r="Q137" s="149">
        <v>0</v>
      </c>
      <c r="R137" s="149">
        <f t="shared" si="2"/>
        <v>0</v>
      </c>
      <c r="S137" s="149">
        <v>3.5000000000000003E-2</v>
      </c>
      <c r="T137" s="150">
        <f t="shared" si="3"/>
        <v>0.42000000000000004</v>
      </c>
      <c r="AR137" s="151" t="s">
        <v>109</v>
      </c>
      <c r="AT137" s="151" t="s">
        <v>195</v>
      </c>
      <c r="AU137" s="151" t="s">
        <v>84</v>
      </c>
      <c r="AY137" s="13" t="s">
        <v>193</v>
      </c>
      <c r="BE137" s="152">
        <f t="shared" si="4"/>
        <v>0</v>
      </c>
      <c r="BF137" s="152">
        <f t="shared" si="5"/>
        <v>0</v>
      </c>
      <c r="BG137" s="152">
        <f t="shared" si="6"/>
        <v>0</v>
      </c>
      <c r="BH137" s="152">
        <f t="shared" si="7"/>
        <v>0</v>
      </c>
      <c r="BI137" s="152">
        <f t="shared" si="8"/>
        <v>0</v>
      </c>
      <c r="BJ137" s="13" t="s">
        <v>84</v>
      </c>
      <c r="BK137" s="152">
        <f t="shared" si="9"/>
        <v>0</v>
      </c>
      <c r="BL137" s="13" t="s">
        <v>109</v>
      </c>
      <c r="BM137" s="151" t="s">
        <v>2503</v>
      </c>
    </row>
    <row r="138" spans="2:65" s="1" customFormat="1" ht="24.25" customHeight="1">
      <c r="B138" s="138"/>
      <c r="C138" s="139" t="s">
        <v>115</v>
      </c>
      <c r="D138" s="139" t="s">
        <v>195</v>
      </c>
      <c r="E138" s="140" t="s">
        <v>2504</v>
      </c>
      <c r="F138" s="141" t="s">
        <v>2505</v>
      </c>
      <c r="G138" s="142" t="s">
        <v>257</v>
      </c>
      <c r="H138" s="143">
        <v>110</v>
      </c>
      <c r="I138" s="144"/>
      <c r="J138" s="145">
        <f t="shared" si="0"/>
        <v>0</v>
      </c>
      <c r="K138" s="146"/>
      <c r="L138" s="28"/>
      <c r="M138" s="147" t="s">
        <v>1</v>
      </c>
      <c r="N138" s="148" t="s">
        <v>38</v>
      </c>
      <c r="P138" s="149">
        <f t="shared" si="1"/>
        <v>0</v>
      </c>
      <c r="Q138" s="149">
        <v>0</v>
      </c>
      <c r="R138" s="149">
        <f t="shared" si="2"/>
        <v>0</v>
      </c>
      <c r="S138" s="149">
        <v>6.5000000000000002E-2</v>
      </c>
      <c r="T138" s="150">
        <f t="shared" si="3"/>
        <v>7.15</v>
      </c>
      <c r="AR138" s="151" t="s">
        <v>109</v>
      </c>
      <c r="AT138" s="151" t="s">
        <v>195</v>
      </c>
      <c r="AU138" s="151" t="s">
        <v>84</v>
      </c>
      <c r="AY138" s="13" t="s">
        <v>193</v>
      </c>
      <c r="BE138" s="152">
        <f t="shared" si="4"/>
        <v>0</v>
      </c>
      <c r="BF138" s="152">
        <f t="shared" si="5"/>
        <v>0</v>
      </c>
      <c r="BG138" s="152">
        <f t="shared" si="6"/>
        <v>0</v>
      </c>
      <c r="BH138" s="152">
        <f t="shared" si="7"/>
        <v>0</v>
      </c>
      <c r="BI138" s="152">
        <f t="shared" si="8"/>
        <v>0</v>
      </c>
      <c r="BJ138" s="13" t="s">
        <v>84</v>
      </c>
      <c r="BK138" s="152">
        <f t="shared" si="9"/>
        <v>0</v>
      </c>
      <c r="BL138" s="13" t="s">
        <v>109</v>
      </c>
      <c r="BM138" s="151" t="s">
        <v>2506</v>
      </c>
    </row>
    <row r="139" spans="2:65" s="1" customFormat="1" ht="33" customHeight="1">
      <c r="B139" s="138"/>
      <c r="C139" s="139" t="s">
        <v>160</v>
      </c>
      <c r="D139" s="139" t="s">
        <v>195</v>
      </c>
      <c r="E139" s="140" t="s">
        <v>2507</v>
      </c>
      <c r="F139" s="141" t="s">
        <v>2508</v>
      </c>
      <c r="G139" s="142" t="s">
        <v>257</v>
      </c>
      <c r="H139" s="143">
        <v>122</v>
      </c>
      <c r="I139" s="144"/>
      <c r="J139" s="145">
        <f t="shared" si="0"/>
        <v>0</v>
      </c>
      <c r="K139" s="146"/>
      <c r="L139" s="28"/>
      <c r="M139" s="147" t="s">
        <v>1</v>
      </c>
      <c r="N139" s="148" t="s">
        <v>38</v>
      </c>
      <c r="P139" s="149">
        <f t="shared" si="1"/>
        <v>0</v>
      </c>
      <c r="Q139" s="149">
        <v>0</v>
      </c>
      <c r="R139" s="149">
        <f t="shared" si="2"/>
        <v>0</v>
      </c>
      <c r="S139" s="149">
        <v>3.4500000000000003E-2</v>
      </c>
      <c r="T139" s="150">
        <f t="shared" si="3"/>
        <v>4.2090000000000005</v>
      </c>
      <c r="AR139" s="151" t="s">
        <v>109</v>
      </c>
      <c r="AT139" s="151" t="s">
        <v>195</v>
      </c>
      <c r="AU139" s="151" t="s">
        <v>84</v>
      </c>
      <c r="AY139" s="13" t="s">
        <v>193</v>
      </c>
      <c r="BE139" s="152">
        <f t="shared" si="4"/>
        <v>0</v>
      </c>
      <c r="BF139" s="152">
        <f t="shared" si="5"/>
        <v>0</v>
      </c>
      <c r="BG139" s="152">
        <f t="shared" si="6"/>
        <v>0</v>
      </c>
      <c r="BH139" s="152">
        <f t="shared" si="7"/>
        <v>0</v>
      </c>
      <c r="BI139" s="152">
        <f t="shared" si="8"/>
        <v>0</v>
      </c>
      <c r="BJ139" s="13" t="s">
        <v>84</v>
      </c>
      <c r="BK139" s="152">
        <f t="shared" si="9"/>
        <v>0</v>
      </c>
      <c r="BL139" s="13" t="s">
        <v>109</v>
      </c>
      <c r="BM139" s="151" t="s">
        <v>2509</v>
      </c>
    </row>
    <row r="140" spans="2:65" s="1" customFormat="1" ht="24.25" customHeight="1">
      <c r="B140" s="138"/>
      <c r="C140" s="139" t="s">
        <v>163</v>
      </c>
      <c r="D140" s="139" t="s">
        <v>195</v>
      </c>
      <c r="E140" s="140" t="s">
        <v>1520</v>
      </c>
      <c r="F140" s="141" t="s">
        <v>1521</v>
      </c>
      <c r="G140" s="142" t="s">
        <v>257</v>
      </c>
      <c r="H140" s="143">
        <v>15</v>
      </c>
      <c r="I140" s="144"/>
      <c r="J140" s="145">
        <f t="shared" si="0"/>
        <v>0</v>
      </c>
      <c r="K140" s="146"/>
      <c r="L140" s="28"/>
      <c r="M140" s="147" t="s">
        <v>1</v>
      </c>
      <c r="N140" s="148" t="s">
        <v>38</v>
      </c>
      <c r="P140" s="149">
        <f t="shared" si="1"/>
        <v>0</v>
      </c>
      <c r="Q140" s="149">
        <v>7.2892399999999998E-3</v>
      </c>
      <c r="R140" s="149">
        <f t="shared" si="2"/>
        <v>0.10933859999999999</v>
      </c>
      <c r="S140" s="149">
        <v>0</v>
      </c>
      <c r="T140" s="150">
        <f t="shared" si="3"/>
        <v>0</v>
      </c>
      <c r="AR140" s="151" t="s">
        <v>109</v>
      </c>
      <c r="AT140" s="151" t="s">
        <v>195</v>
      </c>
      <c r="AU140" s="151" t="s">
        <v>84</v>
      </c>
      <c r="AY140" s="13" t="s">
        <v>193</v>
      </c>
      <c r="BE140" s="152">
        <f t="shared" si="4"/>
        <v>0</v>
      </c>
      <c r="BF140" s="152">
        <f t="shared" si="5"/>
        <v>0</v>
      </c>
      <c r="BG140" s="152">
        <f t="shared" si="6"/>
        <v>0</v>
      </c>
      <c r="BH140" s="152">
        <f t="shared" si="7"/>
        <v>0</v>
      </c>
      <c r="BI140" s="152">
        <f t="shared" si="8"/>
        <v>0</v>
      </c>
      <c r="BJ140" s="13" t="s">
        <v>84</v>
      </c>
      <c r="BK140" s="152">
        <f t="shared" si="9"/>
        <v>0</v>
      </c>
      <c r="BL140" s="13" t="s">
        <v>109</v>
      </c>
      <c r="BM140" s="151" t="s">
        <v>2510</v>
      </c>
    </row>
    <row r="141" spans="2:65" s="1" customFormat="1" ht="33" customHeight="1">
      <c r="B141" s="138"/>
      <c r="C141" s="139" t="s">
        <v>221</v>
      </c>
      <c r="D141" s="139" t="s">
        <v>195</v>
      </c>
      <c r="E141" s="140" t="s">
        <v>1523</v>
      </c>
      <c r="F141" s="141" t="s">
        <v>1524</v>
      </c>
      <c r="G141" s="142" t="s">
        <v>1419</v>
      </c>
      <c r="H141" s="143">
        <v>25</v>
      </c>
      <c r="I141" s="144"/>
      <c r="J141" s="145">
        <f t="shared" si="0"/>
        <v>0</v>
      </c>
      <c r="K141" s="146"/>
      <c r="L141" s="28"/>
      <c r="M141" s="147" t="s">
        <v>1</v>
      </c>
      <c r="N141" s="148" t="s">
        <v>38</v>
      </c>
      <c r="P141" s="149">
        <f t="shared" si="1"/>
        <v>0</v>
      </c>
      <c r="Q141" s="149">
        <v>0</v>
      </c>
      <c r="R141" s="149">
        <f t="shared" si="2"/>
        <v>0</v>
      </c>
      <c r="S141" s="149">
        <v>0</v>
      </c>
      <c r="T141" s="150">
        <f t="shared" si="3"/>
        <v>0</v>
      </c>
      <c r="AR141" s="151" t="s">
        <v>109</v>
      </c>
      <c r="AT141" s="151" t="s">
        <v>195</v>
      </c>
      <c r="AU141" s="151" t="s">
        <v>84</v>
      </c>
      <c r="AY141" s="13" t="s">
        <v>193</v>
      </c>
      <c r="BE141" s="152">
        <f t="shared" si="4"/>
        <v>0</v>
      </c>
      <c r="BF141" s="152">
        <f t="shared" si="5"/>
        <v>0</v>
      </c>
      <c r="BG141" s="152">
        <f t="shared" si="6"/>
        <v>0</v>
      </c>
      <c r="BH141" s="152">
        <f t="shared" si="7"/>
        <v>0</v>
      </c>
      <c r="BI141" s="152">
        <f t="shared" si="8"/>
        <v>0</v>
      </c>
      <c r="BJ141" s="13" t="s">
        <v>84</v>
      </c>
      <c r="BK141" s="152">
        <f t="shared" si="9"/>
        <v>0</v>
      </c>
      <c r="BL141" s="13" t="s">
        <v>109</v>
      </c>
      <c r="BM141" s="151" t="s">
        <v>2511</v>
      </c>
    </row>
    <row r="142" spans="2:65" s="1" customFormat="1" ht="21.75" customHeight="1">
      <c r="B142" s="138"/>
      <c r="C142" s="139" t="s">
        <v>225</v>
      </c>
      <c r="D142" s="139" t="s">
        <v>195</v>
      </c>
      <c r="E142" s="140" t="s">
        <v>1526</v>
      </c>
      <c r="F142" s="141" t="s">
        <v>1527</v>
      </c>
      <c r="G142" s="142" t="s">
        <v>257</v>
      </c>
      <c r="H142" s="143">
        <v>8</v>
      </c>
      <c r="I142" s="144"/>
      <c r="J142" s="145">
        <f t="shared" si="0"/>
        <v>0</v>
      </c>
      <c r="K142" s="146"/>
      <c r="L142" s="28"/>
      <c r="M142" s="147" t="s">
        <v>1</v>
      </c>
      <c r="N142" s="148" t="s">
        <v>38</v>
      </c>
      <c r="P142" s="149">
        <f t="shared" si="1"/>
        <v>0</v>
      </c>
      <c r="Q142" s="149">
        <v>1.0120000000000001E-2</v>
      </c>
      <c r="R142" s="149">
        <f t="shared" si="2"/>
        <v>8.0960000000000004E-2</v>
      </c>
      <c r="S142" s="149">
        <v>0</v>
      </c>
      <c r="T142" s="150">
        <f t="shared" si="3"/>
        <v>0</v>
      </c>
      <c r="AR142" s="151" t="s">
        <v>109</v>
      </c>
      <c r="AT142" s="151" t="s">
        <v>195</v>
      </c>
      <c r="AU142" s="151" t="s">
        <v>84</v>
      </c>
      <c r="AY142" s="13" t="s">
        <v>193</v>
      </c>
      <c r="BE142" s="152">
        <f t="shared" si="4"/>
        <v>0</v>
      </c>
      <c r="BF142" s="152">
        <f t="shared" si="5"/>
        <v>0</v>
      </c>
      <c r="BG142" s="152">
        <f t="shared" si="6"/>
        <v>0</v>
      </c>
      <c r="BH142" s="152">
        <f t="shared" si="7"/>
        <v>0</v>
      </c>
      <c r="BI142" s="152">
        <f t="shared" si="8"/>
        <v>0</v>
      </c>
      <c r="BJ142" s="13" t="s">
        <v>84</v>
      </c>
      <c r="BK142" s="152">
        <f t="shared" si="9"/>
        <v>0</v>
      </c>
      <c r="BL142" s="13" t="s">
        <v>109</v>
      </c>
      <c r="BM142" s="151" t="s">
        <v>2512</v>
      </c>
    </row>
    <row r="143" spans="2:65" s="1" customFormat="1" ht="21.75" customHeight="1">
      <c r="B143" s="138"/>
      <c r="C143" s="139" t="s">
        <v>81</v>
      </c>
      <c r="D143" s="139" t="s">
        <v>195</v>
      </c>
      <c r="E143" s="140" t="s">
        <v>2071</v>
      </c>
      <c r="F143" s="141" t="s">
        <v>2072</v>
      </c>
      <c r="G143" s="142" t="s">
        <v>257</v>
      </c>
      <c r="H143" s="143">
        <v>8</v>
      </c>
      <c r="I143" s="144"/>
      <c r="J143" s="145">
        <f t="shared" si="0"/>
        <v>0</v>
      </c>
      <c r="K143" s="146"/>
      <c r="L143" s="28"/>
      <c r="M143" s="147" t="s">
        <v>1</v>
      </c>
      <c r="N143" s="148" t="s">
        <v>38</v>
      </c>
      <c r="P143" s="149">
        <f t="shared" si="1"/>
        <v>0</v>
      </c>
      <c r="Q143" s="149">
        <v>1.2E-2</v>
      </c>
      <c r="R143" s="149">
        <f t="shared" si="2"/>
        <v>9.6000000000000002E-2</v>
      </c>
      <c r="S143" s="149">
        <v>0</v>
      </c>
      <c r="T143" s="150">
        <f t="shared" si="3"/>
        <v>0</v>
      </c>
      <c r="AR143" s="151" t="s">
        <v>109</v>
      </c>
      <c r="AT143" s="151" t="s">
        <v>195</v>
      </c>
      <c r="AU143" s="151" t="s">
        <v>84</v>
      </c>
      <c r="AY143" s="13" t="s">
        <v>193</v>
      </c>
      <c r="BE143" s="152">
        <f t="shared" si="4"/>
        <v>0</v>
      </c>
      <c r="BF143" s="152">
        <f t="shared" si="5"/>
        <v>0</v>
      </c>
      <c r="BG143" s="152">
        <f t="shared" si="6"/>
        <v>0</v>
      </c>
      <c r="BH143" s="152">
        <f t="shared" si="7"/>
        <v>0</v>
      </c>
      <c r="BI143" s="152">
        <f t="shared" si="8"/>
        <v>0</v>
      </c>
      <c r="BJ143" s="13" t="s">
        <v>84</v>
      </c>
      <c r="BK143" s="152">
        <f t="shared" si="9"/>
        <v>0</v>
      </c>
      <c r="BL143" s="13" t="s">
        <v>109</v>
      </c>
      <c r="BM143" s="151" t="s">
        <v>2513</v>
      </c>
    </row>
    <row r="144" spans="2:65" s="1" customFormat="1" ht="21.75" customHeight="1">
      <c r="B144" s="138"/>
      <c r="C144" s="139" t="s">
        <v>86</v>
      </c>
      <c r="D144" s="139" t="s">
        <v>195</v>
      </c>
      <c r="E144" s="140" t="s">
        <v>2074</v>
      </c>
      <c r="F144" s="141" t="s">
        <v>2075</v>
      </c>
      <c r="G144" s="142" t="s">
        <v>257</v>
      </c>
      <c r="H144" s="143">
        <v>5</v>
      </c>
      <c r="I144" s="144"/>
      <c r="J144" s="145">
        <f t="shared" si="0"/>
        <v>0</v>
      </c>
      <c r="K144" s="146"/>
      <c r="L144" s="28"/>
      <c r="M144" s="147" t="s">
        <v>1</v>
      </c>
      <c r="N144" s="148" t="s">
        <v>38</v>
      </c>
      <c r="P144" s="149">
        <f t="shared" si="1"/>
        <v>0</v>
      </c>
      <c r="Q144" s="149">
        <v>5.9159999999999997E-2</v>
      </c>
      <c r="R144" s="149">
        <f t="shared" si="2"/>
        <v>0.29580000000000001</v>
      </c>
      <c r="S144" s="149">
        <v>0</v>
      </c>
      <c r="T144" s="150">
        <f t="shared" si="3"/>
        <v>0</v>
      </c>
      <c r="AR144" s="151" t="s">
        <v>109</v>
      </c>
      <c r="AT144" s="151" t="s">
        <v>195</v>
      </c>
      <c r="AU144" s="151" t="s">
        <v>84</v>
      </c>
      <c r="AY144" s="13" t="s">
        <v>193</v>
      </c>
      <c r="BE144" s="152">
        <f t="shared" si="4"/>
        <v>0</v>
      </c>
      <c r="BF144" s="152">
        <f t="shared" si="5"/>
        <v>0</v>
      </c>
      <c r="BG144" s="152">
        <f t="shared" si="6"/>
        <v>0</v>
      </c>
      <c r="BH144" s="152">
        <f t="shared" si="7"/>
        <v>0</v>
      </c>
      <c r="BI144" s="152">
        <f t="shared" si="8"/>
        <v>0</v>
      </c>
      <c r="BJ144" s="13" t="s">
        <v>84</v>
      </c>
      <c r="BK144" s="152">
        <f t="shared" si="9"/>
        <v>0</v>
      </c>
      <c r="BL144" s="13" t="s">
        <v>109</v>
      </c>
      <c r="BM144" s="151" t="s">
        <v>2514</v>
      </c>
    </row>
    <row r="145" spans="2:65" s="1" customFormat="1" ht="24.25" customHeight="1">
      <c r="B145" s="138"/>
      <c r="C145" s="139" t="s">
        <v>89</v>
      </c>
      <c r="D145" s="139" t="s">
        <v>195</v>
      </c>
      <c r="E145" s="140" t="s">
        <v>1529</v>
      </c>
      <c r="F145" s="141" t="s">
        <v>1530</v>
      </c>
      <c r="G145" s="142" t="s">
        <v>257</v>
      </c>
      <c r="H145" s="143">
        <v>20</v>
      </c>
      <c r="I145" s="144"/>
      <c r="J145" s="145">
        <f t="shared" si="0"/>
        <v>0</v>
      </c>
      <c r="K145" s="146"/>
      <c r="L145" s="28"/>
      <c r="M145" s="147" t="s">
        <v>1</v>
      </c>
      <c r="N145" s="148" t="s">
        <v>38</v>
      </c>
      <c r="P145" s="149">
        <f t="shared" si="1"/>
        <v>0</v>
      </c>
      <c r="Q145" s="149">
        <v>3.5950000000000001E-3</v>
      </c>
      <c r="R145" s="149">
        <f t="shared" si="2"/>
        <v>7.1900000000000006E-2</v>
      </c>
      <c r="S145" s="149">
        <v>0</v>
      </c>
      <c r="T145" s="150">
        <f t="shared" si="3"/>
        <v>0</v>
      </c>
      <c r="AR145" s="151" t="s">
        <v>109</v>
      </c>
      <c r="AT145" s="151" t="s">
        <v>195</v>
      </c>
      <c r="AU145" s="151" t="s">
        <v>84</v>
      </c>
      <c r="AY145" s="13" t="s">
        <v>193</v>
      </c>
      <c r="BE145" s="152">
        <f t="shared" si="4"/>
        <v>0</v>
      </c>
      <c r="BF145" s="152">
        <f t="shared" si="5"/>
        <v>0</v>
      </c>
      <c r="BG145" s="152">
        <f t="shared" si="6"/>
        <v>0</v>
      </c>
      <c r="BH145" s="152">
        <f t="shared" si="7"/>
        <v>0</v>
      </c>
      <c r="BI145" s="152">
        <f t="shared" si="8"/>
        <v>0</v>
      </c>
      <c r="BJ145" s="13" t="s">
        <v>84</v>
      </c>
      <c r="BK145" s="152">
        <f t="shared" si="9"/>
        <v>0</v>
      </c>
      <c r="BL145" s="13" t="s">
        <v>109</v>
      </c>
      <c r="BM145" s="151" t="s">
        <v>2515</v>
      </c>
    </row>
    <row r="146" spans="2:65" s="1" customFormat="1" ht="24.25" customHeight="1">
      <c r="B146" s="138"/>
      <c r="C146" s="139" t="s">
        <v>92</v>
      </c>
      <c r="D146" s="139" t="s">
        <v>195</v>
      </c>
      <c r="E146" s="140" t="s">
        <v>1532</v>
      </c>
      <c r="F146" s="141" t="s">
        <v>1533</v>
      </c>
      <c r="G146" s="142" t="s">
        <v>198</v>
      </c>
      <c r="H146" s="143">
        <v>67.13</v>
      </c>
      <c r="I146" s="144"/>
      <c r="J146" s="145">
        <f t="shared" si="0"/>
        <v>0</v>
      </c>
      <c r="K146" s="146"/>
      <c r="L146" s="28"/>
      <c r="M146" s="147" t="s">
        <v>1</v>
      </c>
      <c r="N146" s="148" t="s">
        <v>38</v>
      </c>
      <c r="P146" s="149">
        <f t="shared" si="1"/>
        <v>0</v>
      </c>
      <c r="Q146" s="149">
        <v>0</v>
      </c>
      <c r="R146" s="149">
        <f t="shared" si="2"/>
        <v>0</v>
      </c>
      <c r="S146" s="149">
        <v>0</v>
      </c>
      <c r="T146" s="150">
        <f t="shared" si="3"/>
        <v>0</v>
      </c>
      <c r="AR146" s="151" t="s">
        <v>109</v>
      </c>
      <c r="AT146" s="151" t="s">
        <v>195</v>
      </c>
      <c r="AU146" s="151" t="s">
        <v>84</v>
      </c>
      <c r="AY146" s="13" t="s">
        <v>193</v>
      </c>
      <c r="BE146" s="152">
        <f t="shared" si="4"/>
        <v>0</v>
      </c>
      <c r="BF146" s="152">
        <f t="shared" si="5"/>
        <v>0</v>
      </c>
      <c r="BG146" s="152">
        <f t="shared" si="6"/>
        <v>0</v>
      </c>
      <c r="BH146" s="152">
        <f t="shared" si="7"/>
        <v>0</v>
      </c>
      <c r="BI146" s="152">
        <f t="shared" si="8"/>
        <v>0</v>
      </c>
      <c r="BJ146" s="13" t="s">
        <v>84</v>
      </c>
      <c r="BK146" s="152">
        <f t="shared" si="9"/>
        <v>0</v>
      </c>
      <c r="BL146" s="13" t="s">
        <v>109</v>
      </c>
      <c r="BM146" s="151" t="s">
        <v>2516</v>
      </c>
    </row>
    <row r="147" spans="2:65" s="1" customFormat="1" ht="33" customHeight="1">
      <c r="B147" s="138"/>
      <c r="C147" s="139" t="s">
        <v>95</v>
      </c>
      <c r="D147" s="139" t="s">
        <v>195</v>
      </c>
      <c r="E147" s="140" t="s">
        <v>2289</v>
      </c>
      <c r="F147" s="141" t="s">
        <v>2290</v>
      </c>
      <c r="G147" s="142" t="s">
        <v>198</v>
      </c>
      <c r="H147" s="143">
        <v>182.834</v>
      </c>
      <c r="I147" s="144"/>
      <c r="J147" s="145">
        <f t="shared" si="0"/>
        <v>0</v>
      </c>
      <c r="K147" s="146"/>
      <c r="L147" s="28"/>
      <c r="M147" s="147" t="s">
        <v>1</v>
      </c>
      <c r="N147" s="148" t="s">
        <v>38</v>
      </c>
      <c r="P147" s="149">
        <f t="shared" si="1"/>
        <v>0</v>
      </c>
      <c r="Q147" s="149">
        <v>0</v>
      </c>
      <c r="R147" s="149">
        <f t="shared" si="2"/>
        <v>0</v>
      </c>
      <c r="S147" s="149">
        <v>0</v>
      </c>
      <c r="T147" s="150">
        <f t="shared" si="3"/>
        <v>0</v>
      </c>
      <c r="AR147" s="151" t="s">
        <v>109</v>
      </c>
      <c r="AT147" s="151" t="s">
        <v>195</v>
      </c>
      <c r="AU147" s="151" t="s">
        <v>84</v>
      </c>
      <c r="AY147" s="13" t="s">
        <v>193</v>
      </c>
      <c r="BE147" s="152">
        <f t="shared" si="4"/>
        <v>0</v>
      </c>
      <c r="BF147" s="152">
        <f t="shared" si="5"/>
        <v>0</v>
      </c>
      <c r="BG147" s="152">
        <f t="shared" si="6"/>
        <v>0</v>
      </c>
      <c r="BH147" s="152">
        <f t="shared" si="7"/>
        <v>0</v>
      </c>
      <c r="BI147" s="152">
        <f t="shared" si="8"/>
        <v>0</v>
      </c>
      <c r="BJ147" s="13" t="s">
        <v>84</v>
      </c>
      <c r="BK147" s="152">
        <f t="shared" si="9"/>
        <v>0</v>
      </c>
      <c r="BL147" s="13" t="s">
        <v>109</v>
      </c>
      <c r="BM147" s="151" t="s">
        <v>2517</v>
      </c>
    </row>
    <row r="148" spans="2:65" s="1" customFormat="1" ht="37.75" customHeight="1">
      <c r="B148" s="138"/>
      <c r="C148" s="139" t="s">
        <v>98</v>
      </c>
      <c r="D148" s="139" t="s">
        <v>195</v>
      </c>
      <c r="E148" s="140" t="s">
        <v>1541</v>
      </c>
      <c r="F148" s="141" t="s">
        <v>2292</v>
      </c>
      <c r="G148" s="142" t="s">
        <v>198</v>
      </c>
      <c r="H148" s="143">
        <v>182.834</v>
      </c>
      <c r="I148" s="144"/>
      <c r="J148" s="145">
        <f t="shared" si="0"/>
        <v>0</v>
      </c>
      <c r="K148" s="146"/>
      <c r="L148" s="28"/>
      <c r="M148" s="147" t="s">
        <v>1</v>
      </c>
      <c r="N148" s="148" t="s">
        <v>38</v>
      </c>
      <c r="P148" s="149">
        <f t="shared" si="1"/>
        <v>0</v>
      </c>
      <c r="Q148" s="149">
        <v>0</v>
      </c>
      <c r="R148" s="149">
        <f t="shared" si="2"/>
        <v>0</v>
      </c>
      <c r="S148" s="149">
        <v>0</v>
      </c>
      <c r="T148" s="150">
        <f t="shared" si="3"/>
        <v>0</v>
      </c>
      <c r="AR148" s="151" t="s">
        <v>109</v>
      </c>
      <c r="AT148" s="151" t="s">
        <v>195</v>
      </c>
      <c r="AU148" s="151" t="s">
        <v>84</v>
      </c>
      <c r="AY148" s="13" t="s">
        <v>193</v>
      </c>
      <c r="BE148" s="152">
        <f t="shared" si="4"/>
        <v>0</v>
      </c>
      <c r="BF148" s="152">
        <f t="shared" si="5"/>
        <v>0</v>
      </c>
      <c r="BG148" s="152">
        <f t="shared" si="6"/>
        <v>0</v>
      </c>
      <c r="BH148" s="152">
        <f t="shared" si="7"/>
        <v>0</v>
      </c>
      <c r="BI148" s="152">
        <f t="shared" si="8"/>
        <v>0</v>
      </c>
      <c r="BJ148" s="13" t="s">
        <v>84</v>
      </c>
      <c r="BK148" s="152">
        <f t="shared" si="9"/>
        <v>0</v>
      </c>
      <c r="BL148" s="13" t="s">
        <v>109</v>
      </c>
      <c r="BM148" s="151" t="s">
        <v>2518</v>
      </c>
    </row>
    <row r="149" spans="2:65" s="1" customFormat="1" ht="24.25" customHeight="1">
      <c r="B149" s="138"/>
      <c r="C149" s="139" t="s">
        <v>101</v>
      </c>
      <c r="D149" s="139" t="s">
        <v>195</v>
      </c>
      <c r="E149" s="140" t="s">
        <v>2294</v>
      </c>
      <c r="F149" s="141" t="s">
        <v>2295</v>
      </c>
      <c r="G149" s="142" t="s">
        <v>198</v>
      </c>
      <c r="H149" s="143">
        <v>67.653999999999996</v>
      </c>
      <c r="I149" s="144"/>
      <c r="J149" s="145">
        <f t="shared" si="0"/>
        <v>0</v>
      </c>
      <c r="K149" s="146"/>
      <c r="L149" s="28"/>
      <c r="M149" s="147" t="s">
        <v>1</v>
      </c>
      <c r="N149" s="148" t="s">
        <v>38</v>
      </c>
      <c r="P149" s="149">
        <f t="shared" si="1"/>
        <v>0</v>
      </c>
      <c r="Q149" s="149">
        <v>0</v>
      </c>
      <c r="R149" s="149">
        <f t="shared" si="2"/>
        <v>0</v>
      </c>
      <c r="S149" s="149">
        <v>0</v>
      </c>
      <c r="T149" s="150">
        <f t="shared" si="3"/>
        <v>0</v>
      </c>
      <c r="AR149" s="151" t="s">
        <v>109</v>
      </c>
      <c r="AT149" s="151" t="s">
        <v>195</v>
      </c>
      <c r="AU149" s="151" t="s">
        <v>84</v>
      </c>
      <c r="AY149" s="13" t="s">
        <v>193</v>
      </c>
      <c r="BE149" s="152">
        <f t="shared" si="4"/>
        <v>0</v>
      </c>
      <c r="BF149" s="152">
        <f t="shared" si="5"/>
        <v>0</v>
      </c>
      <c r="BG149" s="152">
        <f t="shared" si="6"/>
        <v>0</v>
      </c>
      <c r="BH149" s="152">
        <f t="shared" si="7"/>
        <v>0</v>
      </c>
      <c r="BI149" s="152">
        <f t="shared" si="8"/>
        <v>0</v>
      </c>
      <c r="BJ149" s="13" t="s">
        <v>84</v>
      </c>
      <c r="BK149" s="152">
        <f t="shared" si="9"/>
        <v>0</v>
      </c>
      <c r="BL149" s="13" t="s">
        <v>109</v>
      </c>
      <c r="BM149" s="151" t="s">
        <v>2519</v>
      </c>
    </row>
    <row r="150" spans="2:65" s="1" customFormat="1" ht="37.75" customHeight="1">
      <c r="B150" s="138"/>
      <c r="C150" s="139" t="s">
        <v>254</v>
      </c>
      <c r="D150" s="139" t="s">
        <v>195</v>
      </c>
      <c r="E150" s="140" t="s">
        <v>1925</v>
      </c>
      <c r="F150" s="141" t="s">
        <v>1926</v>
      </c>
      <c r="G150" s="142" t="s">
        <v>198</v>
      </c>
      <c r="H150" s="143">
        <v>67.653999999999996</v>
      </c>
      <c r="I150" s="144"/>
      <c r="J150" s="145">
        <f t="shared" si="0"/>
        <v>0</v>
      </c>
      <c r="K150" s="146"/>
      <c r="L150" s="28"/>
      <c r="M150" s="147" t="s">
        <v>1</v>
      </c>
      <c r="N150" s="148" t="s">
        <v>38</v>
      </c>
      <c r="P150" s="149">
        <f t="shared" si="1"/>
        <v>0</v>
      </c>
      <c r="Q150" s="149">
        <v>0</v>
      </c>
      <c r="R150" s="149">
        <f t="shared" si="2"/>
        <v>0</v>
      </c>
      <c r="S150" s="149">
        <v>0</v>
      </c>
      <c r="T150" s="150">
        <f t="shared" si="3"/>
        <v>0</v>
      </c>
      <c r="AR150" s="151" t="s">
        <v>109</v>
      </c>
      <c r="AT150" s="151" t="s">
        <v>195</v>
      </c>
      <c r="AU150" s="151" t="s">
        <v>84</v>
      </c>
      <c r="AY150" s="13" t="s">
        <v>193</v>
      </c>
      <c r="BE150" s="152">
        <f t="shared" si="4"/>
        <v>0</v>
      </c>
      <c r="BF150" s="152">
        <f t="shared" si="5"/>
        <v>0</v>
      </c>
      <c r="BG150" s="152">
        <f t="shared" si="6"/>
        <v>0</v>
      </c>
      <c r="BH150" s="152">
        <f t="shared" si="7"/>
        <v>0</v>
      </c>
      <c r="BI150" s="152">
        <f t="shared" si="8"/>
        <v>0</v>
      </c>
      <c r="BJ150" s="13" t="s">
        <v>84</v>
      </c>
      <c r="BK150" s="152">
        <f t="shared" si="9"/>
        <v>0</v>
      </c>
      <c r="BL150" s="13" t="s">
        <v>109</v>
      </c>
      <c r="BM150" s="151" t="s">
        <v>2520</v>
      </c>
    </row>
    <row r="151" spans="2:65" s="1" customFormat="1" ht="24.25" customHeight="1">
      <c r="B151" s="138"/>
      <c r="C151" s="139" t="s">
        <v>330</v>
      </c>
      <c r="D151" s="139" t="s">
        <v>195</v>
      </c>
      <c r="E151" s="140" t="s">
        <v>1928</v>
      </c>
      <c r="F151" s="141" t="s">
        <v>1929</v>
      </c>
      <c r="G151" s="142" t="s">
        <v>198</v>
      </c>
      <c r="H151" s="143">
        <v>23.678999999999998</v>
      </c>
      <c r="I151" s="144"/>
      <c r="J151" s="145">
        <f t="shared" si="0"/>
        <v>0</v>
      </c>
      <c r="K151" s="146"/>
      <c r="L151" s="28"/>
      <c r="M151" s="147" t="s">
        <v>1</v>
      </c>
      <c r="N151" s="148" t="s">
        <v>38</v>
      </c>
      <c r="P151" s="149">
        <f t="shared" si="1"/>
        <v>0</v>
      </c>
      <c r="Q151" s="149">
        <v>1.044E-2</v>
      </c>
      <c r="R151" s="149">
        <f t="shared" si="2"/>
        <v>0.24720875999999997</v>
      </c>
      <c r="S151" s="149">
        <v>0</v>
      </c>
      <c r="T151" s="150">
        <f t="shared" si="3"/>
        <v>0</v>
      </c>
      <c r="AR151" s="151" t="s">
        <v>109</v>
      </c>
      <c r="AT151" s="151" t="s">
        <v>195</v>
      </c>
      <c r="AU151" s="151" t="s">
        <v>84</v>
      </c>
      <c r="AY151" s="13" t="s">
        <v>193</v>
      </c>
      <c r="BE151" s="152">
        <f t="shared" si="4"/>
        <v>0</v>
      </c>
      <c r="BF151" s="152">
        <f t="shared" si="5"/>
        <v>0</v>
      </c>
      <c r="BG151" s="152">
        <f t="shared" si="6"/>
        <v>0</v>
      </c>
      <c r="BH151" s="152">
        <f t="shared" si="7"/>
        <v>0</v>
      </c>
      <c r="BI151" s="152">
        <f t="shared" si="8"/>
        <v>0</v>
      </c>
      <c r="BJ151" s="13" t="s">
        <v>84</v>
      </c>
      <c r="BK151" s="152">
        <f t="shared" si="9"/>
        <v>0</v>
      </c>
      <c r="BL151" s="13" t="s">
        <v>109</v>
      </c>
      <c r="BM151" s="151" t="s">
        <v>2521</v>
      </c>
    </row>
    <row r="152" spans="2:65" s="1" customFormat="1" ht="24.25" customHeight="1">
      <c r="B152" s="138"/>
      <c r="C152" s="139" t="s">
        <v>334</v>
      </c>
      <c r="D152" s="139" t="s">
        <v>195</v>
      </c>
      <c r="E152" s="140" t="s">
        <v>1559</v>
      </c>
      <c r="F152" s="141" t="s">
        <v>1560</v>
      </c>
      <c r="G152" s="142" t="s">
        <v>234</v>
      </c>
      <c r="H152" s="143">
        <v>845.61</v>
      </c>
      <c r="I152" s="144"/>
      <c r="J152" s="145">
        <f t="shared" si="0"/>
        <v>0</v>
      </c>
      <c r="K152" s="146"/>
      <c r="L152" s="28"/>
      <c r="M152" s="147" t="s">
        <v>1</v>
      </c>
      <c r="N152" s="148" t="s">
        <v>38</v>
      </c>
      <c r="P152" s="149">
        <f t="shared" si="1"/>
        <v>0</v>
      </c>
      <c r="Q152" s="149">
        <v>9.1E-4</v>
      </c>
      <c r="R152" s="149">
        <f t="shared" si="2"/>
        <v>0.76950510000000005</v>
      </c>
      <c r="S152" s="149">
        <v>0</v>
      </c>
      <c r="T152" s="150">
        <f t="shared" si="3"/>
        <v>0</v>
      </c>
      <c r="AR152" s="151" t="s">
        <v>109</v>
      </c>
      <c r="AT152" s="151" t="s">
        <v>195</v>
      </c>
      <c r="AU152" s="151" t="s">
        <v>84</v>
      </c>
      <c r="AY152" s="13" t="s">
        <v>193</v>
      </c>
      <c r="BE152" s="152">
        <f t="shared" si="4"/>
        <v>0</v>
      </c>
      <c r="BF152" s="152">
        <f t="shared" si="5"/>
        <v>0</v>
      </c>
      <c r="BG152" s="152">
        <f t="shared" si="6"/>
        <v>0</v>
      </c>
      <c r="BH152" s="152">
        <f t="shared" si="7"/>
        <v>0</v>
      </c>
      <c r="BI152" s="152">
        <f t="shared" si="8"/>
        <v>0</v>
      </c>
      <c r="BJ152" s="13" t="s">
        <v>84</v>
      </c>
      <c r="BK152" s="152">
        <f t="shared" si="9"/>
        <v>0</v>
      </c>
      <c r="BL152" s="13" t="s">
        <v>109</v>
      </c>
      <c r="BM152" s="151" t="s">
        <v>2522</v>
      </c>
    </row>
    <row r="153" spans="2:65" s="1" customFormat="1" ht="24.25" customHeight="1">
      <c r="B153" s="138"/>
      <c r="C153" s="139" t="s">
        <v>338</v>
      </c>
      <c r="D153" s="139" t="s">
        <v>195</v>
      </c>
      <c r="E153" s="140" t="s">
        <v>1565</v>
      </c>
      <c r="F153" s="141" t="s">
        <v>1566</v>
      </c>
      <c r="G153" s="142" t="s">
        <v>234</v>
      </c>
      <c r="H153" s="143">
        <v>845.61</v>
      </c>
      <c r="I153" s="144"/>
      <c r="J153" s="145">
        <f t="shared" si="0"/>
        <v>0</v>
      </c>
      <c r="K153" s="146"/>
      <c r="L153" s="28"/>
      <c r="M153" s="147" t="s">
        <v>1</v>
      </c>
      <c r="N153" s="148" t="s">
        <v>38</v>
      </c>
      <c r="P153" s="149">
        <f t="shared" si="1"/>
        <v>0</v>
      </c>
      <c r="Q153" s="149">
        <v>0</v>
      </c>
      <c r="R153" s="149">
        <f t="shared" si="2"/>
        <v>0</v>
      </c>
      <c r="S153" s="149">
        <v>0</v>
      </c>
      <c r="T153" s="150">
        <f t="shared" si="3"/>
        <v>0</v>
      </c>
      <c r="AR153" s="151" t="s">
        <v>109</v>
      </c>
      <c r="AT153" s="151" t="s">
        <v>195</v>
      </c>
      <c r="AU153" s="151" t="s">
        <v>84</v>
      </c>
      <c r="AY153" s="13" t="s">
        <v>193</v>
      </c>
      <c r="BE153" s="152">
        <f t="shared" si="4"/>
        <v>0</v>
      </c>
      <c r="BF153" s="152">
        <f t="shared" si="5"/>
        <v>0</v>
      </c>
      <c r="BG153" s="152">
        <f t="shared" si="6"/>
        <v>0</v>
      </c>
      <c r="BH153" s="152">
        <f t="shared" si="7"/>
        <v>0</v>
      </c>
      <c r="BI153" s="152">
        <f t="shared" si="8"/>
        <v>0</v>
      </c>
      <c r="BJ153" s="13" t="s">
        <v>84</v>
      </c>
      <c r="BK153" s="152">
        <f t="shared" si="9"/>
        <v>0</v>
      </c>
      <c r="BL153" s="13" t="s">
        <v>109</v>
      </c>
      <c r="BM153" s="151" t="s">
        <v>2523</v>
      </c>
    </row>
    <row r="154" spans="2:65" s="1" customFormat="1" ht="37.75" customHeight="1">
      <c r="B154" s="138"/>
      <c r="C154" s="139" t="s">
        <v>342</v>
      </c>
      <c r="D154" s="139" t="s">
        <v>195</v>
      </c>
      <c r="E154" s="140" t="s">
        <v>1995</v>
      </c>
      <c r="F154" s="141" t="s">
        <v>1996</v>
      </c>
      <c r="G154" s="142" t="s">
        <v>198</v>
      </c>
      <c r="H154" s="143">
        <v>102.68</v>
      </c>
      <c r="I154" s="144"/>
      <c r="J154" s="145">
        <f t="shared" si="0"/>
        <v>0</v>
      </c>
      <c r="K154" s="146"/>
      <c r="L154" s="28"/>
      <c r="M154" s="147" t="s">
        <v>1</v>
      </c>
      <c r="N154" s="148" t="s">
        <v>38</v>
      </c>
      <c r="P154" s="149">
        <f t="shared" si="1"/>
        <v>0</v>
      </c>
      <c r="Q154" s="149">
        <v>0</v>
      </c>
      <c r="R154" s="149">
        <f t="shared" si="2"/>
        <v>0</v>
      </c>
      <c r="S154" s="149">
        <v>0</v>
      </c>
      <c r="T154" s="150">
        <f t="shared" si="3"/>
        <v>0</v>
      </c>
      <c r="AR154" s="151" t="s">
        <v>109</v>
      </c>
      <c r="AT154" s="151" t="s">
        <v>195</v>
      </c>
      <c r="AU154" s="151" t="s">
        <v>84</v>
      </c>
      <c r="AY154" s="13" t="s">
        <v>193</v>
      </c>
      <c r="BE154" s="152">
        <f t="shared" si="4"/>
        <v>0</v>
      </c>
      <c r="BF154" s="152">
        <f t="shared" si="5"/>
        <v>0</v>
      </c>
      <c r="BG154" s="152">
        <f t="shared" si="6"/>
        <v>0</v>
      </c>
      <c r="BH154" s="152">
        <f t="shared" si="7"/>
        <v>0</v>
      </c>
      <c r="BI154" s="152">
        <f t="shared" si="8"/>
        <v>0</v>
      </c>
      <c r="BJ154" s="13" t="s">
        <v>84</v>
      </c>
      <c r="BK154" s="152">
        <f t="shared" si="9"/>
        <v>0</v>
      </c>
      <c r="BL154" s="13" t="s">
        <v>109</v>
      </c>
      <c r="BM154" s="151" t="s">
        <v>2524</v>
      </c>
    </row>
    <row r="155" spans="2:65" s="1" customFormat="1" ht="44.25" customHeight="1">
      <c r="B155" s="138"/>
      <c r="C155" s="139" t="s">
        <v>7</v>
      </c>
      <c r="D155" s="139" t="s">
        <v>195</v>
      </c>
      <c r="E155" s="140" t="s">
        <v>1998</v>
      </c>
      <c r="F155" s="141" t="s">
        <v>1999</v>
      </c>
      <c r="G155" s="142" t="s">
        <v>198</v>
      </c>
      <c r="H155" s="143">
        <v>205.36</v>
      </c>
      <c r="I155" s="144"/>
      <c r="J155" s="145">
        <f t="shared" si="0"/>
        <v>0</v>
      </c>
      <c r="K155" s="146"/>
      <c r="L155" s="28"/>
      <c r="M155" s="147" t="s">
        <v>1</v>
      </c>
      <c r="N155" s="148" t="s">
        <v>38</v>
      </c>
      <c r="P155" s="149">
        <f t="shared" si="1"/>
        <v>0</v>
      </c>
      <c r="Q155" s="149">
        <v>0</v>
      </c>
      <c r="R155" s="149">
        <f t="shared" si="2"/>
        <v>0</v>
      </c>
      <c r="S155" s="149">
        <v>0</v>
      </c>
      <c r="T155" s="150">
        <f t="shared" si="3"/>
        <v>0</v>
      </c>
      <c r="AR155" s="151" t="s">
        <v>109</v>
      </c>
      <c r="AT155" s="151" t="s">
        <v>195</v>
      </c>
      <c r="AU155" s="151" t="s">
        <v>84</v>
      </c>
      <c r="AY155" s="13" t="s">
        <v>193</v>
      </c>
      <c r="BE155" s="152">
        <f t="shared" si="4"/>
        <v>0</v>
      </c>
      <c r="BF155" s="152">
        <f t="shared" si="5"/>
        <v>0</v>
      </c>
      <c r="BG155" s="152">
        <f t="shared" si="6"/>
        <v>0</v>
      </c>
      <c r="BH155" s="152">
        <f t="shared" si="7"/>
        <v>0</v>
      </c>
      <c r="BI155" s="152">
        <f t="shared" si="8"/>
        <v>0</v>
      </c>
      <c r="BJ155" s="13" t="s">
        <v>84</v>
      </c>
      <c r="BK155" s="152">
        <f t="shared" si="9"/>
        <v>0</v>
      </c>
      <c r="BL155" s="13" t="s">
        <v>109</v>
      </c>
      <c r="BM155" s="151" t="s">
        <v>2525</v>
      </c>
    </row>
    <row r="156" spans="2:65" s="1" customFormat="1" ht="21.75" customHeight="1">
      <c r="B156" s="138"/>
      <c r="C156" s="139" t="s">
        <v>350</v>
      </c>
      <c r="D156" s="139" t="s">
        <v>195</v>
      </c>
      <c r="E156" s="140" t="s">
        <v>2001</v>
      </c>
      <c r="F156" s="141" t="s">
        <v>2002</v>
      </c>
      <c r="G156" s="142" t="s">
        <v>198</v>
      </c>
      <c r="H156" s="143">
        <v>102.68</v>
      </c>
      <c r="I156" s="144"/>
      <c r="J156" s="145">
        <f t="shared" si="0"/>
        <v>0</v>
      </c>
      <c r="K156" s="146"/>
      <c r="L156" s="28"/>
      <c r="M156" s="147" t="s">
        <v>1</v>
      </c>
      <c r="N156" s="148" t="s">
        <v>38</v>
      </c>
      <c r="P156" s="149">
        <f t="shared" si="1"/>
        <v>0</v>
      </c>
      <c r="Q156" s="149">
        <v>0</v>
      </c>
      <c r="R156" s="149">
        <f t="shared" si="2"/>
        <v>0</v>
      </c>
      <c r="S156" s="149">
        <v>0</v>
      </c>
      <c r="T156" s="150">
        <f t="shared" si="3"/>
        <v>0</v>
      </c>
      <c r="AR156" s="151" t="s">
        <v>109</v>
      </c>
      <c r="AT156" s="151" t="s">
        <v>195</v>
      </c>
      <c r="AU156" s="151" t="s">
        <v>84</v>
      </c>
      <c r="AY156" s="13" t="s">
        <v>193</v>
      </c>
      <c r="BE156" s="152">
        <f t="shared" si="4"/>
        <v>0</v>
      </c>
      <c r="BF156" s="152">
        <f t="shared" si="5"/>
        <v>0</v>
      </c>
      <c r="BG156" s="152">
        <f t="shared" si="6"/>
        <v>0</v>
      </c>
      <c r="BH156" s="152">
        <f t="shared" si="7"/>
        <v>0</v>
      </c>
      <c r="BI156" s="152">
        <f t="shared" si="8"/>
        <v>0</v>
      </c>
      <c r="BJ156" s="13" t="s">
        <v>84</v>
      </c>
      <c r="BK156" s="152">
        <f t="shared" si="9"/>
        <v>0</v>
      </c>
      <c r="BL156" s="13" t="s">
        <v>109</v>
      </c>
      <c r="BM156" s="151" t="s">
        <v>2526</v>
      </c>
    </row>
    <row r="157" spans="2:65" s="1" customFormat="1" ht="24.25" customHeight="1">
      <c r="B157" s="138"/>
      <c r="C157" s="139" t="s">
        <v>354</v>
      </c>
      <c r="D157" s="139" t="s">
        <v>195</v>
      </c>
      <c r="E157" s="140" t="s">
        <v>1580</v>
      </c>
      <c r="F157" s="141" t="s">
        <v>1581</v>
      </c>
      <c r="G157" s="142" t="s">
        <v>296</v>
      </c>
      <c r="H157" s="143">
        <v>154.02000000000001</v>
      </c>
      <c r="I157" s="144"/>
      <c r="J157" s="145">
        <f t="shared" si="0"/>
        <v>0</v>
      </c>
      <c r="K157" s="146"/>
      <c r="L157" s="28"/>
      <c r="M157" s="147" t="s">
        <v>1</v>
      </c>
      <c r="N157" s="148" t="s">
        <v>38</v>
      </c>
      <c r="P157" s="149">
        <f t="shared" si="1"/>
        <v>0</v>
      </c>
      <c r="Q157" s="149">
        <v>0</v>
      </c>
      <c r="R157" s="149">
        <f t="shared" si="2"/>
        <v>0</v>
      </c>
      <c r="S157" s="149">
        <v>0</v>
      </c>
      <c r="T157" s="150">
        <f t="shared" si="3"/>
        <v>0</v>
      </c>
      <c r="AR157" s="151" t="s">
        <v>109</v>
      </c>
      <c r="AT157" s="151" t="s">
        <v>195</v>
      </c>
      <c r="AU157" s="151" t="s">
        <v>84</v>
      </c>
      <c r="AY157" s="13" t="s">
        <v>193</v>
      </c>
      <c r="BE157" s="152">
        <f t="shared" si="4"/>
        <v>0</v>
      </c>
      <c r="BF157" s="152">
        <f t="shared" si="5"/>
        <v>0</v>
      </c>
      <c r="BG157" s="152">
        <f t="shared" si="6"/>
        <v>0</v>
      </c>
      <c r="BH157" s="152">
        <f t="shared" si="7"/>
        <v>0</v>
      </c>
      <c r="BI157" s="152">
        <f t="shared" si="8"/>
        <v>0</v>
      </c>
      <c r="BJ157" s="13" t="s">
        <v>84</v>
      </c>
      <c r="BK157" s="152">
        <f t="shared" si="9"/>
        <v>0</v>
      </c>
      <c r="BL157" s="13" t="s">
        <v>109</v>
      </c>
      <c r="BM157" s="151" t="s">
        <v>2527</v>
      </c>
    </row>
    <row r="158" spans="2:65" s="1" customFormat="1" ht="33" customHeight="1">
      <c r="B158" s="138"/>
      <c r="C158" s="139" t="s">
        <v>358</v>
      </c>
      <c r="D158" s="139" t="s">
        <v>195</v>
      </c>
      <c r="E158" s="140" t="s">
        <v>229</v>
      </c>
      <c r="F158" s="141" t="s">
        <v>230</v>
      </c>
      <c r="G158" s="142" t="s">
        <v>198</v>
      </c>
      <c r="H158" s="143">
        <v>188.40100000000001</v>
      </c>
      <c r="I158" s="144"/>
      <c r="J158" s="145">
        <f t="shared" si="0"/>
        <v>0</v>
      </c>
      <c r="K158" s="146"/>
      <c r="L158" s="28"/>
      <c r="M158" s="147" t="s">
        <v>1</v>
      </c>
      <c r="N158" s="148" t="s">
        <v>38</v>
      </c>
      <c r="P158" s="149">
        <f t="shared" si="1"/>
        <v>0</v>
      </c>
      <c r="Q158" s="149">
        <v>0</v>
      </c>
      <c r="R158" s="149">
        <f t="shared" si="2"/>
        <v>0</v>
      </c>
      <c r="S158" s="149">
        <v>0</v>
      </c>
      <c r="T158" s="150">
        <f t="shared" si="3"/>
        <v>0</v>
      </c>
      <c r="AR158" s="151" t="s">
        <v>109</v>
      </c>
      <c r="AT158" s="151" t="s">
        <v>195</v>
      </c>
      <c r="AU158" s="151" t="s">
        <v>84</v>
      </c>
      <c r="AY158" s="13" t="s">
        <v>193</v>
      </c>
      <c r="BE158" s="152">
        <f t="shared" si="4"/>
        <v>0</v>
      </c>
      <c r="BF158" s="152">
        <f t="shared" si="5"/>
        <v>0</v>
      </c>
      <c r="BG158" s="152">
        <f t="shared" si="6"/>
        <v>0</v>
      </c>
      <c r="BH158" s="152">
        <f t="shared" si="7"/>
        <v>0</v>
      </c>
      <c r="BI158" s="152">
        <f t="shared" si="8"/>
        <v>0</v>
      </c>
      <c r="BJ158" s="13" t="s">
        <v>84</v>
      </c>
      <c r="BK158" s="152">
        <f t="shared" si="9"/>
        <v>0</v>
      </c>
      <c r="BL158" s="13" t="s">
        <v>109</v>
      </c>
      <c r="BM158" s="151" t="s">
        <v>2528</v>
      </c>
    </row>
    <row r="159" spans="2:65" s="1" customFormat="1" ht="24.25" customHeight="1">
      <c r="B159" s="138"/>
      <c r="C159" s="139" t="s">
        <v>362</v>
      </c>
      <c r="D159" s="139" t="s">
        <v>195</v>
      </c>
      <c r="E159" s="140" t="s">
        <v>1586</v>
      </c>
      <c r="F159" s="141" t="s">
        <v>1587</v>
      </c>
      <c r="G159" s="142" t="s">
        <v>198</v>
      </c>
      <c r="H159" s="143">
        <v>80.129000000000005</v>
      </c>
      <c r="I159" s="144"/>
      <c r="J159" s="145">
        <f t="shared" si="0"/>
        <v>0</v>
      </c>
      <c r="K159" s="146"/>
      <c r="L159" s="28"/>
      <c r="M159" s="147" t="s">
        <v>1</v>
      </c>
      <c r="N159" s="148" t="s">
        <v>38</v>
      </c>
      <c r="P159" s="149">
        <f t="shared" si="1"/>
        <v>0</v>
      </c>
      <c r="Q159" s="149">
        <v>0</v>
      </c>
      <c r="R159" s="149">
        <f t="shared" si="2"/>
        <v>0</v>
      </c>
      <c r="S159" s="149">
        <v>0</v>
      </c>
      <c r="T159" s="150">
        <f t="shared" si="3"/>
        <v>0</v>
      </c>
      <c r="AR159" s="151" t="s">
        <v>109</v>
      </c>
      <c r="AT159" s="151" t="s">
        <v>195</v>
      </c>
      <c r="AU159" s="151" t="s">
        <v>84</v>
      </c>
      <c r="AY159" s="13" t="s">
        <v>193</v>
      </c>
      <c r="BE159" s="152">
        <f t="shared" si="4"/>
        <v>0</v>
      </c>
      <c r="BF159" s="152">
        <f t="shared" si="5"/>
        <v>0</v>
      </c>
      <c r="BG159" s="152">
        <f t="shared" si="6"/>
        <v>0</v>
      </c>
      <c r="BH159" s="152">
        <f t="shared" si="7"/>
        <v>0</v>
      </c>
      <c r="BI159" s="152">
        <f t="shared" si="8"/>
        <v>0</v>
      </c>
      <c r="BJ159" s="13" t="s">
        <v>84</v>
      </c>
      <c r="BK159" s="152">
        <f t="shared" si="9"/>
        <v>0</v>
      </c>
      <c r="BL159" s="13" t="s">
        <v>109</v>
      </c>
      <c r="BM159" s="151" t="s">
        <v>2529</v>
      </c>
    </row>
    <row r="160" spans="2:65" s="1" customFormat="1" ht="16.5" customHeight="1">
      <c r="B160" s="138"/>
      <c r="C160" s="153" t="s">
        <v>366</v>
      </c>
      <c r="D160" s="153" t="s">
        <v>236</v>
      </c>
      <c r="E160" s="154" t="s">
        <v>1589</v>
      </c>
      <c r="F160" s="155" t="s">
        <v>1590</v>
      </c>
      <c r="G160" s="156" t="s">
        <v>296</v>
      </c>
      <c r="H160" s="157">
        <v>128.20599999999999</v>
      </c>
      <c r="I160" s="158"/>
      <c r="J160" s="159">
        <f t="shared" si="0"/>
        <v>0</v>
      </c>
      <c r="K160" s="160"/>
      <c r="L160" s="161"/>
      <c r="M160" s="162" t="s">
        <v>1</v>
      </c>
      <c r="N160" s="163" t="s">
        <v>38</v>
      </c>
      <c r="P160" s="149">
        <f t="shared" si="1"/>
        <v>0</v>
      </c>
      <c r="Q160" s="149">
        <v>1</v>
      </c>
      <c r="R160" s="149">
        <f t="shared" si="2"/>
        <v>128.20599999999999</v>
      </c>
      <c r="S160" s="149">
        <v>0</v>
      </c>
      <c r="T160" s="150">
        <f t="shared" si="3"/>
        <v>0</v>
      </c>
      <c r="AR160" s="151" t="s">
        <v>163</v>
      </c>
      <c r="AT160" s="151" t="s">
        <v>236</v>
      </c>
      <c r="AU160" s="151" t="s">
        <v>84</v>
      </c>
      <c r="AY160" s="13" t="s">
        <v>193</v>
      </c>
      <c r="BE160" s="152">
        <f t="shared" si="4"/>
        <v>0</v>
      </c>
      <c r="BF160" s="152">
        <f t="shared" si="5"/>
        <v>0</v>
      </c>
      <c r="BG160" s="152">
        <f t="shared" si="6"/>
        <v>0</v>
      </c>
      <c r="BH160" s="152">
        <f t="shared" si="7"/>
        <v>0</v>
      </c>
      <c r="BI160" s="152">
        <f t="shared" si="8"/>
        <v>0</v>
      </c>
      <c r="BJ160" s="13" t="s">
        <v>84</v>
      </c>
      <c r="BK160" s="152">
        <f t="shared" si="9"/>
        <v>0</v>
      </c>
      <c r="BL160" s="13" t="s">
        <v>109</v>
      </c>
      <c r="BM160" s="151" t="s">
        <v>2530</v>
      </c>
    </row>
    <row r="161" spans="2:65" s="11" customFormat="1" ht="22.75" customHeight="1">
      <c r="B161" s="126"/>
      <c r="D161" s="127" t="s">
        <v>71</v>
      </c>
      <c r="E161" s="136" t="s">
        <v>109</v>
      </c>
      <c r="F161" s="136" t="s">
        <v>349</v>
      </c>
      <c r="I161" s="129"/>
      <c r="J161" s="137">
        <f>BK161</f>
        <v>0</v>
      </c>
      <c r="L161" s="126"/>
      <c r="M161" s="131"/>
      <c r="P161" s="132">
        <f>SUM(P162:P165)</f>
        <v>0</v>
      </c>
      <c r="R161" s="132">
        <f>SUM(R162:R165)</f>
        <v>64.041700460000001</v>
      </c>
      <c r="T161" s="133">
        <f>SUM(T162:T165)</f>
        <v>0</v>
      </c>
      <c r="AR161" s="127" t="s">
        <v>76</v>
      </c>
      <c r="AT161" s="134" t="s">
        <v>71</v>
      </c>
      <c r="AU161" s="134" t="s">
        <v>76</v>
      </c>
      <c r="AY161" s="127" t="s">
        <v>193</v>
      </c>
      <c r="BK161" s="135">
        <f>SUM(BK162:BK165)</f>
        <v>0</v>
      </c>
    </row>
    <row r="162" spans="2:65" s="1" customFormat="1" ht="37.75" customHeight="1">
      <c r="B162" s="138"/>
      <c r="C162" s="139" t="s">
        <v>370</v>
      </c>
      <c r="D162" s="139" t="s">
        <v>195</v>
      </c>
      <c r="E162" s="140" t="s">
        <v>1604</v>
      </c>
      <c r="F162" s="141" t="s">
        <v>1605</v>
      </c>
      <c r="G162" s="142" t="s">
        <v>198</v>
      </c>
      <c r="H162" s="143">
        <v>20.536000000000001</v>
      </c>
      <c r="I162" s="144"/>
      <c r="J162" s="145">
        <f>ROUND(I162*H162,2)</f>
        <v>0</v>
      </c>
      <c r="K162" s="146"/>
      <c r="L162" s="28"/>
      <c r="M162" s="147" t="s">
        <v>1</v>
      </c>
      <c r="N162" s="148" t="s">
        <v>38</v>
      </c>
      <c r="P162" s="149">
        <f>O162*H162</f>
        <v>0</v>
      </c>
      <c r="Q162" s="149">
        <v>1.8907700000000001</v>
      </c>
      <c r="R162" s="149">
        <f>Q162*H162</f>
        <v>38.82885272</v>
      </c>
      <c r="S162" s="149">
        <v>0</v>
      </c>
      <c r="T162" s="150">
        <f>S162*H162</f>
        <v>0</v>
      </c>
      <c r="AR162" s="151" t="s">
        <v>109</v>
      </c>
      <c r="AT162" s="151" t="s">
        <v>195</v>
      </c>
      <c r="AU162" s="151" t="s">
        <v>84</v>
      </c>
      <c r="AY162" s="13" t="s">
        <v>193</v>
      </c>
      <c r="BE162" s="152">
        <f>IF(N162="základná",J162,0)</f>
        <v>0</v>
      </c>
      <c r="BF162" s="152">
        <f>IF(N162="znížená",J162,0)</f>
        <v>0</v>
      </c>
      <c r="BG162" s="152">
        <f>IF(N162="zákl. prenesená",J162,0)</f>
        <v>0</v>
      </c>
      <c r="BH162" s="152">
        <f>IF(N162="zníž. prenesená",J162,0)</f>
        <v>0</v>
      </c>
      <c r="BI162" s="152">
        <f>IF(N162="nulová",J162,0)</f>
        <v>0</v>
      </c>
      <c r="BJ162" s="13" t="s">
        <v>84</v>
      </c>
      <c r="BK162" s="152">
        <f>ROUND(I162*H162,2)</f>
        <v>0</v>
      </c>
      <c r="BL162" s="13" t="s">
        <v>109</v>
      </c>
      <c r="BM162" s="151" t="s">
        <v>2531</v>
      </c>
    </row>
    <row r="163" spans="2:65" s="1" customFormat="1" ht="24.25" customHeight="1">
      <c r="B163" s="138"/>
      <c r="C163" s="139" t="s">
        <v>374</v>
      </c>
      <c r="D163" s="139" t="s">
        <v>195</v>
      </c>
      <c r="E163" s="140" t="s">
        <v>1607</v>
      </c>
      <c r="F163" s="141" t="s">
        <v>696</v>
      </c>
      <c r="G163" s="142" t="s">
        <v>198</v>
      </c>
      <c r="H163" s="143">
        <v>1.1579999999999999</v>
      </c>
      <c r="I163" s="144"/>
      <c r="J163" s="145">
        <f>ROUND(I163*H163,2)</f>
        <v>0</v>
      </c>
      <c r="K163" s="146"/>
      <c r="L163" s="28"/>
      <c r="M163" s="147" t="s">
        <v>1</v>
      </c>
      <c r="N163" s="148" t="s">
        <v>38</v>
      </c>
      <c r="P163" s="149">
        <f>O163*H163</f>
        <v>0</v>
      </c>
      <c r="Q163" s="149">
        <v>2.1922799999999998</v>
      </c>
      <c r="R163" s="149">
        <f>Q163*H163</f>
        <v>2.5386602399999996</v>
      </c>
      <c r="S163" s="149">
        <v>0</v>
      </c>
      <c r="T163" s="150">
        <f>S163*H163</f>
        <v>0</v>
      </c>
      <c r="AR163" s="151" t="s">
        <v>109</v>
      </c>
      <c r="AT163" s="151" t="s">
        <v>195</v>
      </c>
      <c r="AU163" s="151" t="s">
        <v>84</v>
      </c>
      <c r="AY163" s="13" t="s">
        <v>193</v>
      </c>
      <c r="BE163" s="152">
        <f>IF(N163="základná",J163,0)</f>
        <v>0</v>
      </c>
      <c r="BF163" s="152">
        <f>IF(N163="znížená",J163,0)</f>
        <v>0</v>
      </c>
      <c r="BG163" s="152">
        <f>IF(N163="zákl. prenesená",J163,0)</f>
        <v>0</v>
      </c>
      <c r="BH163" s="152">
        <f>IF(N163="zníž. prenesená",J163,0)</f>
        <v>0</v>
      </c>
      <c r="BI163" s="152">
        <f>IF(N163="nulová",J163,0)</f>
        <v>0</v>
      </c>
      <c r="BJ163" s="13" t="s">
        <v>84</v>
      </c>
      <c r="BK163" s="152">
        <f>ROUND(I163*H163,2)</f>
        <v>0</v>
      </c>
      <c r="BL163" s="13" t="s">
        <v>109</v>
      </c>
      <c r="BM163" s="151" t="s">
        <v>2532</v>
      </c>
    </row>
    <row r="164" spans="2:65" s="1" customFormat="1" ht="33" customHeight="1">
      <c r="B164" s="138"/>
      <c r="C164" s="139" t="s">
        <v>378</v>
      </c>
      <c r="D164" s="139" t="s">
        <v>195</v>
      </c>
      <c r="E164" s="140" t="s">
        <v>1609</v>
      </c>
      <c r="F164" s="141" t="s">
        <v>1610</v>
      </c>
      <c r="G164" s="142" t="s">
        <v>234</v>
      </c>
      <c r="H164" s="143">
        <v>8.69</v>
      </c>
      <c r="I164" s="144"/>
      <c r="J164" s="145">
        <f>ROUND(I164*H164,2)</f>
        <v>0</v>
      </c>
      <c r="K164" s="146"/>
      <c r="L164" s="28"/>
      <c r="M164" s="147" t="s">
        <v>1</v>
      </c>
      <c r="N164" s="148" t="s">
        <v>38</v>
      </c>
      <c r="P164" s="149">
        <f>O164*H164</f>
        <v>0</v>
      </c>
      <c r="Q164" s="149">
        <v>4.3499999999999997E-3</v>
      </c>
      <c r="R164" s="149">
        <f>Q164*H164</f>
        <v>3.7801499999999995E-2</v>
      </c>
      <c r="S164" s="149">
        <v>0</v>
      </c>
      <c r="T164" s="150">
        <f>S164*H164</f>
        <v>0</v>
      </c>
      <c r="AR164" s="151" t="s">
        <v>109</v>
      </c>
      <c r="AT164" s="151" t="s">
        <v>195</v>
      </c>
      <c r="AU164" s="151" t="s">
        <v>84</v>
      </c>
      <c r="AY164" s="13" t="s">
        <v>193</v>
      </c>
      <c r="BE164" s="152">
        <f>IF(N164="základná",J164,0)</f>
        <v>0</v>
      </c>
      <c r="BF164" s="152">
        <f>IF(N164="znížená",J164,0)</f>
        <v>0</v>
      </c>
      <c r="BG164" s="152">
        <f>IF(N164="zákl. prenesená",J164,0)</f>
        <v>0</v>
      </c>
      <c r="BH164" s="152">
        <f>IF(N164="zníž. prenesená",J164,0)</f>
        <v>0</v>
      </c>
      <c r="BI164" s="152">
        <f>IF(N164="nulová",J164,0)</f>
        <v>0</v>
      </c>
      <c r="BJ164" s="13" t="s">
        <v>84</v>
      </c>
      <c r="BK164" s="152">
        <f>ROUND(I164*H164,2)</f>
        <v>0</v>
      </c>
      <c r="BL164" s="13" t="s">
        <v>109</v>
      </c>
      <c r="BM164" s="151" t="s">
        <v>2533</v>
      </c>
    </row>
    <row r="165" spans="2:65" s="1" customFormat="1" ht="33" customHeight="1">
      <c r="B165" s="138"/>
      <c r="C165" s="139" t="s">
        <v>382</v>
      </c>
      <c r="D165" s="139" t="s">
        <v>195</v>
      </c>
      <c r="E165" s="140" t="s">
        <v>2110</v>
      </c>
      <c r="F165" s="141" t="s">
        <v>2111</v>
      </c>
      <c r="G165" s="142" t="s">
        <v>198</v>
      </c>
      <c r="H165" s="143">
        <v>11.3</v>
      </c>
      <c r="I165" s="144"/>
      <c r="J165" s="145">
        <f>ROUND(I165*H165,2)</f>
        <v>0</v>
      </c>
      <c r="K165" s="146"/>
      <c r="L165" s="28"/>
      <c r="M165" s="147" t="s">
        <v>1</v>
      </c>
      <c r="N165" s="148" t="s">
        <v>38</v>
      </c>
      <c r="P165" s="149">
        <f>O165*H165</f>
        <v>0</v>
      </c>
      <c r="Q165" s="149">
        <v>2.0032199999999998</v>
      </c>
      <c r="R165" s="149">
        <f>Q165*H165</f>
        <v>22.636385999999998</v>
      </c>
      <c r="S165" s="149">
        <v>0</v>
      </c>
      <c r="T165" s="150">
        <f>S165*H165</f>
        <v>0</v>
      </c>
      <c r="AR165" s="151" t="s">
        <v>109</v>
      </c>
      <c r="AT165" s="151" t="s">
        <v>195</v>
      </c>
      <c r="AU165" s="151" t="s">
        <v>84</v>
      </c>
      <c r="AY165" s="13" t="s">
        <v>193</v>
      </c>
      <c r="BE165" s="152">
        <f>IF(N165="základná",J165,0)</f>
        <v>0</v>
      </c>
      <c r="BF165" s="152">
        <f>IF(N165="znížená",J165,0)</f>
        <v>0</v>
      </c>
      <c r="BG165" s="152">
        <f>IF(N165="zákl. prenesená",J165,0)</f>
        <v>0</v>
      </c>
      <c r="BH165" s="152">
        <f>IF(N165="zníž. prenesená",J165,0)</f>
        <v>0</v>
      </c>
      <c r="BI165" s="152">
        <f>IF(N165="nulová",J165,0)</f>
        <v>0</v>
      </c>
      <c r="BJ165" s="13" t="s">
        <v>84</v>
      </c>
      <c r="BK165" s="152">
        <f>ROUND(I165*H165,2)</f>
        <v>0</v>
      </c>
      <c r="BL165" s="13" t="s">
        <v>109</v>
      </c>
      <c r="BM165" s="151" t="s">
        <v>2534</v>
      </c>
    </row>
    <row r="166" spans="2:65" s="11" customFormat="1" ht="22.75" customHeight="1">
      <c r="B166" s="126"/>
      <c r="D166" s="127" t="s">
        <v>71</v>
      </c>
      <c r="E166" s="136" t="s">
        <v>112</v>
      </c>
      <c r="F166" s="136" t="s">
        <v>426</v>
      </c>
      <c r="I166" s="129"/>
      <c r="J166" s="137">
        <f>BK166</f>
        <v>0</v>
      </c>
      <c r="L166" s="126"/>
      <c r="M166" s="131"/>
      <c r="P166" s="132">
        <f>SUM(P167:P174)</f>
        <v>0</v>
      </c>
      <c r="R166" s="132">
        <f>SUM(R167:R174)</f>
        <v>169.77073959999998</v>
      </c>
      <c r="T166" s="133">
        <f>SUM(T167:T174)</f>
        <v>0</v>
      </c>
      <c r="AR166" s="127" t="s">
        <v>76</v>
      </c>
      <c r="AT166" s="134" t="s">
        <v>71</v>
      </c>
      <c r="AU166" s="134" t="s">
        <v>76</v>
      </c>
      <c r="AY166" s="127" t="s">
        <v>193</v>
      </c>
      <c r="BK166" s="135">
        <f>SUM(BK167:BK174)</f>
        <v>0</v>
      </c>
    </row>
    <row r="167" spans="2:65" s="1" customFormat="1" ht="37.75" customHeight="1">
      <c r="B167" s="138"/>
      <c r="C167" s="139" t="s">
        <v>386</v>
      </c>
      <c r="D167" s="139" t="s">
        <v>195</v>
      </c>
      <c r="E167" s="140" t="s">
        <v>2113</v>
      </c>
      <c r="F167" s="141" t="s">
        <v>2114</v>
      </c>
      <c r="G167" s="142" t="s">
        <v>234</v>
      </c>
      <c r="H167" s="143">
        <v>142.44999999999999</v>
      </c>
      <c r="I167" s="144"/>
      <c r="J167" s="145">
        <f t="shared" ref="J167:J174" si="10">ROUND(I167*H167,2)</f>
        <v>0</v>
      </c>
      <c r="K167" s="146"/>
      <c r="L167" s="28"/>
      <c r="M167" s="147" t="s">
        <v>1</v>
      </c>
      <c r="N167" s="148" t="s">
        <v>38</v>
      </c>
      <c r="P167" s="149">
        <f t="shared" ref="P167:P174" si="11">O167*H167</f>
        <v>0</v>
      </c>
      <c r="Q167" s="149">
        <v>0.34838999999999998</v>
      </c>
      <c r="R167" s="149">
        <f t="shared" ref="R167:R174" si="12">Q167*H167</f>
        <v>49.628155499999991</v>
      </c>
      <c r="S167" s="149">
        <v>0</v>
      </c>
      <c r="T167" s="150">
        <f t="shared" ref="T167:T174" si="13">S167*H167</f>
        <v>0</v>
      </c>
      <c r="AR167" s="151" t="s">
        <v>109</v>
      </c>
      <c r="AT167" s="151" t="s">
        <v>195</v>
      </c>
      <c r="AU167" s="151" t="s">
        <v>84</v>
      </c>
      <c r="AY167" s="13" t="s">
        <v>193</v>
      </c>
      <c r="BE167" s="152">
        <f t="shared" ref="BE167:BE174" si="14">IF(N167="základná",J167,0)</f>
        <v>0</v>
      </c>
      <c r="BF167" s="152">
        <f t="shared" ref="BF167:BF174" si="15">IF(N167="znížená",J167,0)</f>
        <v>0</v>
      </c>
      <c r="BG167" s="152">
        <f t="shared" ref="BG167:BG174" si="16">IF(N167="zákl. prenesená",J167,0)</f>
        <v>0</v>
      </c>
      <c r="BH167" s="152">
        <f t="shared" ref="BH167:BH174" si="17">IF(N167="zníž. prenesená",J167,0)</f>
        <v>0</v>
      </c>
      <c r="BI167" s="152">
        <f t="shared" ref="BI167:BI174" si="18">IF(N167="nulová",J167,0)</f>
        <v>0</v>
      </c>
      <c r="BJ167" s="13" t="s">
        <v>84</v>
      </c>
      <c r="BK167" s="152">
        <f t="shared" ref="BK167:BK174" si="19">ROUND(I167*H167,2)</f>
        <v>0</v>
      </c>
      <c r="BL167" s="13" t="s">
        <v>109</v>
      </c>
      <c r="BM167" s="151" t="s">
        <v>2535</v>
      </c>
    </row>
    <row r="168" spans="2:65" s="1" customFormat="1" ht="37.75" customHeight="1">
      <c r="B168" s="138"/>
      <c r="C168" s="139" t="s">
        <v>390</v>
      </c>
      <c r="D168" s="139" t="s">
        <v>195</v>
      </c>
      <c r="E168" s="140" t="s">
        <v>2116</v>
      </c>
      <c r="F168" s="141" t="s">
        <v>2117</v>
      </c>
      <c r="G168" s="142" t="s">
        <v>234</v>
      </c>
      <c r="H168" s="143">
        <v>58.52</v>
      </c>
      <c r="I168" s="144"/>
      <c r="J168" s="145">
        <f t="shared" si="10"/>
        <v>0</v>
      </c>
      <c r="K168" s="146"/>
      <c r="L168" s="28"/>
      <c r="M168" s="147" t="s">
        <v>1</v>
      </c>
      <c r="N168" s="148" t="s">
        <v>38</v>
      </c>
      <c r="P168" s="149">
        <f t="shared" si="11"/>
        <v>0</v>
      </c>
      <c r="Q168" s="149">
        <v>0.38625999999999999</v>
      </c>
      <c r="R168" s="149">
        <f t="shared" si="12"/>
        <v>22.603935200000002</v>
      </c>
      <c r="S168" s="149">
        <v>0</v>
      </c>
      <c r="T168" s="150">
        <f t="shared" si="13"/>
        <v>0</v>
      </c>
      <c r="AR168" s="151" t="s">
        <v>109</v>
      </c>
      <c r="AT168" s="151" t="s">
        <v>195</v>
      </c>
      <c r="AU168" s="151" t="s">
        <v>84</v>
      </c>
      <c r="AY168" s="13" t="s">
        <v>193</v>
      </c>
      <c r="BE168" s="152">
        <f t="shared" si="14"/>
        <v>0</v>
      </c>
      <c r="BF168" s="152">
        <f t="shared" si="15"/>
        <v>0</v>
      </c>
      <c r="BG168" s="152">
        <f t="shared" si="16"/>
        <v>0</v>
      </c>
      <c r="BH168" s="152">
        <f t="shared" si="17"/>
        <v>0</v>
      </c>
      <c r="BI168" s="152">
        <f t="shared" si="18"/>
        <v>0</v>
      </c>
      <c r="BJ168" s="13" t="s">
        <v>84</v>
      </c>
      <c r="BK168" s="152">
        <f t="shared" si="19"/>
        <v>0</v>
      </c>
      <c r="BL168" s="13" t="s">
        <v>109</v>
      </c>
      <c r="BM168" s="151" t="s">
        <v>2536</v>
      </c>
    </row>
    <row r="169" spans="2:65" s="1" customFormat="1" ht="24.25" customHeight="1">
      <c r="B169" s="138"/>
      <c r="C169" s="139" t="s">
        <v>394</v>
      </c>
      <c r="D169" s="139" t="s">
        <v>195</v>
      </c>
      <c r="E169" s="140" t="s">
        <v>2537</v>
      </c>
      <c r="F169" s="141" t="s">
        <v>2538</v>
      </c>
      <c r="G169" s="142" t="s">
        <v>234</v>
      </c>
      <c r="H169" s="143">
        <v>58.52</v>
      </c>
      <c r="I169" s="144"/>
      <c r="J169" s="145">
        <f t="shared" si="10"/>
        <v>0</v>
      </c>
      <c r="K169" s="146"/>
      <c r="L169" s="28"/>
      <c r="M169" s="147" t="s">
        <v>1</v>
      </c>
      <c r="N169" s="148" t="s">
        <v>38</v>
      </c>
      <c r="P169" s="149">
        <f t="shared" si="11"/>
        <v>0</v>
      </c>
      <c r="Q169" s="149">
        <v>0.18906999999999999</v>
      </c>
      <c r="R169" s="149">
        <f t="shared" si="12"/>
        <v>11.0643764</v>
      </c>
      <c r="S169" s="149">
        <v>0</v>
      </c>
      <c r="T169" s="150">
        <f t="shared" si="13"/>
        <v>0</v>
      </c>
      <c r="AR169" s="151" t="s">
        <v>109</v>
      </c>
      <c r="AT169" s="151" t="s">
        <v>195</v>
      </c>
      <c r="AU169" s="151" t="s">
        <v>84</v>
      </c>
      <c r="AY169" s="13" t="s">
        <v>193</v>
      </c>
      <c r="BE169" s="152">
        <f t="shared" si="14"/>
        <v>0</v>
      </c>
      <c r="BF169" s="152">
        <f t="shared" si="15"/>
        <v>0</v>
      </c>
      <c r="BG169" s="152">
        <f t="shared" si="16"/>
        <v>0</v>
      </c>
      <c r="BH169" s="152">
        <f t="shared" si="17"/>
        <v>0</v>
      </c>
      <c r="BI169" s="152">
        <f t="shared" si="18"/>
        <v>0</v>
      </c>
      <c r="BJ169" s="13" t="s">
        <v>84</v>
      </c>
      <c r="BK169" s="152">
        <f t="shared" si="19"/>
        <v>0</v>
      </c>
      <c r="BL169" s="13" t="s">
        <v>109</v>
      </c>
      <c r="BM169" s="151" t="s">
        <v>2539</v>
      </c>
    </row>
    <row r="170" spans="2:65" s="1" customFormat="1" ht="24.25" customHeight="1">
      <c r="B170" s="138"/>
      <c r="C170" s="139" t="s">
        <v>398</v>
      </c>
      <c r="D170" s="139" t="s">
        <v>195</v>
      </c>
      <c r="E170" s="140" t="s">
        <v>2119</v>
      </c>
      <c r="F170" s="141" t="s">
        <v>2120</v>
      </c>
      <c r="G170" s="142" t="s">
        <v>234</v>
      </c>
      <c r="H170" s="143">
        <v>142.44999999999999</v>
      </c>
      <c r="I170" s="144"/>
      <c r="J170" s="145">
        <f t="shared" si="10"/>
        <v>0</v>
      </c>
      <c r="K170" s="146"/>
      <c r="L170" s="28"/>
      <c r="M170" s="147" t="s">
        <v>1</v>
      </c>
      <c r="N170" s="148" t="s">
        <v>38</v>
      </c>
      <c r="P170" s="149">
        <f t="shared" si="11"/>
        <v>0</v>
      </c>
      <c r="Q170" s="149">
        <v>0.26177</v>
      </c>
      <c r="R170" s="149">
        <f t="shared" si="12"/>
        <v>37.289136499999998</v>
      </c>
      <c r="S170" s="149">
        <v>0</v>
      </c>
      <c r="T170" s="150">
        <f t="shared" si="13"/>
        <v>0</v>
      </c>
      <c r="AR170" s="151" t="s">
        <v>109</v>
      </c>
      <c r="AT170" s="151" t="s">
        <v>195</v>
      </c>
      <c r="AU170" s="151" t="s">
        <v>84</v>
      </c>
      <c r="AY170" s="13" t="s">
        <v>193</v>
      </c>
      <c r="BE170" s="152">
        <f t="shared" si="14"/>
        <v>0</v>
      </c>
      <c r="BF170" s="152">
        <f t="shared" si="15"/>
        <v>0</v>
      </c>
      <c r="BG170" s="152">
        <f t="shared" si="16"/>
        <v>0</v>
      </c>
      <c r="BH170" s="152">
        <f t="shared" si="17"/>
        <v>0</v>
      </c>
      <c r="BI170" s="152">
        <f t="shared" si="18"/>
        <v>0</v>
      </c>
      <c r="BJ170" s="13" t="s">
        <v>84</v>
      </c>
      <c r="BK170" s="152">
        <f t="shared" si="19"/>
        <v>0</v>
      </c>
      <c r="BL170" s="13" t="s">
        <v>109</v>
      </c>
      <c r="BM170" s="151" t="s">
        <v>2540</v>
      </c>
    </row>
    <row r="171" spans="2:65" s="1" customFormat="1" ht="33" customHeight="1">
      <c r="B171" s="138"/>
      <c r="C171" s="139" t="s">
        <v>402</v>
      </c>
      <c r="D171" s="139" t="s">
        <v>195</v>
      </c>
      <c r="E171" s="140" t="s">
        <v>2541</v>
      </c>
      <c r="F171" s="141" t="s">
        <v>2542</v>
      </c>
      <c r="G171" s="142" t="s">
        <v>234</v>
      </c>
      <c r="H171" s="143">
        <v>142.44999999999999</v>
      </c>
      <c r="I171" s="144"/>
      <c r="J171" s="145">
        <f t="shared" si="10"/>
        <v>0</v>
      </c>
      <c r="K171" s="146"/>
      <c r="L171" s="28"/>
      <c r="M171" s="147" t="s">
        <v>1</v>
      </c>
      <c r="N171" s="148" t="s">
        <v>38</v>
      </c>
      <c r="P171" s="149">
        <f t="shared" si="11"/>
        <v>0</v>
      </c>
      <c r="Q171" s="149">
        <v>0.21099999999999999</v>
      </c>
      <c r="R171" s="149">
        <f t="shared" si="12"/>
        <v>30.056949999999997</v>
      </c>
      <c r="S171" s="149">
        <v>0</v>
      </c>
      <c r="T171" s="150">
        <f t="shared" si="13"/>
        <v>0</v>
      </c>
      <c r="AR171" s="151" t="s">
        <v>109</v>
      </c>
      <c r="AT171" s="151" t="s">
        <v>195</v>
      </c>
      <c r="AU171" s="151" t="s">
        <v>84</v>
      </c>
      <c r="AY171" s="13" t="s">
        <v>193</v>
      </c>
      <c r="BE171" s="152">
        <f t="shared" si="14"/>
        <v>0</v>
      </c>
      <c r="BF171" s="152">
        <f t="shared" si="15"/>
        <v>0</v>
      </c>
      <c r="BG171" s="152">
        <f t="shared" si="16"/>
        <v>0</v>
      </c>
      <c r="BH171" s="152">
        <f t="shared" si="17"/>
        <v>0</v>
      </c>
      <c r="BI171" s="152">
        <f t="shared" si="18"/>
        <v>0</v>
      </c>
      <c r="BJ171" s="13" t="s">
        <v>84</v>
      </c>
      <c r="BK171" s="152">
        <f t="shared" si="19"/>
        <v>0</v>
      </c>
      <c r="BL171" s="13" t="s">
        <v>109</v>
      </c>
      <c r="BM171" s="151" t="s">
        <v>2543</v>
      </c>
    </row>
    <row r="172" spans="2:65" s="1" customFormat="1" ht="33" customHeight="1">
      <c r="B172" s="138"/>
      <c r="C172" s="139" t="s">
        <v>406</v>
      </c>
      <c r="D172" s="139" t="s">
        <v>195</v>
      </c>
      <c r="E172" s="140" t="s">
        <v>1905</v>
      </c>
      <c r="F172" s="141" t="s">
        <v>1906</v>
      </c>
      <c r="G172" s="142" t="s">
        <v>234</v>
      </c>
      <c r="H172" s="143">
        <v>284.89999999999998</v>
      </c>
      <c r="I172" s="144"/>
      <c r="J172" s="145">
        <f t="shared" si="10"/>
        <v>0</v>
      </c>
      <c r="K172" s="146"/>
      <c r="L172" s="28"/>
      <c r="M172" s="147" t="s">
        <v>1</v>
      </c>
      <c r="N172" s="148" t="s">
        <v>38</v>
      </c>
      <c r="P172" s="149">
        <f t="shared" si="11"/>
        <v>0</v>
      </c>
      <c r="Q172" s="149">
        <v>7.1000000000000002E-4</v>
      </c>
      <c r="R172" s="149">
        <f t="shared" si="12"/>
        <v>0.20227899999999999</v>
      </c>
      <c r="S172" s="149">
        <v>0</v>
      </c>
      <c r="T172" s="150">
        <f t="shared" si="13"/>
        <v>0</v>
      </c>
      <c r="AR172" s="151" t="s">
        <v>109</v>
      </c>
      <c r="AT172" s="151" t="s">
        <v>195</v>
      </c>
      <c r="AU172" s="151" t="s">
        <v>84</v>
      </c>
      <c r="AY172" s="13" t="s">
        <v>193</v>
      </c>
      <c r="BE172" s="152">
        <f t="shared" si="14"/>
        <v>0</v>
      </c>
      <c r="BF172" s="152">
        <f t="shared" si="15"/>
        <v>0</v>
      </c>
      <c r="BG172" s="152">
        <f t="shared" si="16"/>
        <v>0</v>
      </c>
      <c r="BH172" s="152">
        <f t="shared" si="17"/>
        <v>0</v>
      </c>
      <c r="BI172" s="152">
        <f t="shared" si="18"/>
        <v>0</v>
      </c>
      <c r="BJ172" s="13" t="s">
        <v>84</v>
      </c>
      <c r="BK172" s="152">
        <f t="shared" si="19"/>
        <v>0</v>
      </c>
      <c r="BL172" s="13" t="s">
        <v>109</v>
      </c>
      <c r="BM172" s="151" t="s">
        <v>2544</v>
      </c>
    </row>
    <row r="173" spans="2:65" s="1" customFormat="1" ht="33" customHeight="1">
      <c r="B173" s="138"/>
      <c r="C173" s="139" t="s">
        <v>410</v>
      </c>
      <c r="D173" s="139" t="s">
        <v>195</v>
      </c>
      <c r="E173" s="140" t="s">
        <v>2129</v>
      </c>
      <c r="F173" s="141" t="s">
        <v>2130</v>
      </c>
      <c r="G173" s="142" t="s">
        <v>234</v>
      </c>
      <c r="H173" s="143">
        <v>142.44999999999999</v>
      </c>
      <c r="I173" s="144"/>
      <c r="J173" s="145">
        <f t="shared" si="10"/>
        <v>0</v>
      </c>
      <c r="K173" s="146"/>
      <c r="L173" s="28"/>
      <c r="M173" s="147" t="s">
        <v>1</v>
      </c>
      <c r="N173" s="148" t="s">
        <v>38</v>
      </c>
      <c r="P173" s="149">
        <f t="shared" si="11"/>
        <v>0</v>
      </c>
      <c r="Q173" s="149">
        <v>0.12966</v>
      </c>
      <c r="R173" s="149">
        <f t="shared" si="12"/>
        <v>18.470066999999997</v>
      </c>
      <c r="S173" s="149">
        <v>0</v>
      </c>
      <c r="T173" s="150">
        <f t="shared" si="13"/>
        <v>0</v>
      </c>
      <c r="AR173" s="151" t="s">
        <v>109</v>
      </c>
      <c r="AT173" s="151" t="s">
        <v>195</v>
      </c>
      <c r="AU173" s="151" t="s">
        <v>84</v>
      </c>
      <c r="AY173" s="13" t="s">
        <v>193</v>
      </c>
      <c r="BE173" s="152">
        <f t="shared" si="14"/>
        <v>0</v>
      </c>
      <c r="BF173" s="152">
        <f t="shared" si="15"/>
        <v>0</v>
      </c>
      <c r="BG173" s="152">
        <f t="shared" si="16"/>
        <v>0</v>
      </c>
      <c r="BH173" s="152">
        <f t="shared" si="17"/>
        <v>0</v>
      </c>
      <c r="BI173" s="152">
        <f t="shared" si="18"/>
        <v>0</v>
      </c>
      <c r="BJ173" s="13" t="s">
        <v>84</v>
      </c>
      <c r="BK173" s="152">
        <f t="shared" si="19"/>
        <v>0</v>
      </c>
      <c r="BL173" s="13" t="s">
        <v>109</v>
      </c>
      <c r="BM173" s="151" t="s">
        <v>2545</v>
      </c>
    </row>
    <row r="174" spans="2:65" s="1" customFormat="1" ht="33" customHeight="1">
      <c r="B174" s="138"/>
      <c r="C174" s="139" t="s">
        <v>414</v>
      </c>
      <c r="D174" s="139" t="s">
        <v>195</v>
      </c>
      <c r="E174" s="140" t="s">
        <v>2134</v>
      </c>
      <c r="F174" s="141" t="s">
        <v>2135</v>
      </c>
      <c r="G174" s="142" t="s">
        <v>257</v>
      </c>
      <c r="H174" s="143">
        <v>203.5</v>
      </c>
      <c r="I174" s="144"/>
      <c r="J174" s="145">
        <f t="shared" si="10"/>
        <v>0</v>
      </c>
      <c r="K174" s="146"/>
      <c r="L174" s="28"/>
      <c r="M174" s="147" t="s">
        <v>1</v>
      </c>
      <c r="N174" s="148" t="s">
        <v>38</v>
      </c>
      <c r="P174" s="149">
        <f t="shared" si="11"/>
        <v>0</v>
      </c>
      <c r="Q174" s="149">
        <v>2.2399999999999998E-3</v>
      </c>
      <c r="R174" s="149">
        <f t="shared" si="12"/>
        <v>0.45583999999999997</v>
      </c>
      <c r="S174" s="149">
        <v>0</v>
      </c>
      <c r="T174" s="150">
        <f t="shared" si="13"/>
        <v>0</v>
      </c>
      <c r="AR174" s="151" t="s">
        <v>109</v>
      </c>
      <c r="AT174" s="151" t="s">
        <v>195</v>
      </c>
      <c r="AU174" s="151" t="s">
        <v>84</v>
      </c>
      <c r="AY174" s="13" t="s">
        <v>193</v>
      </c>
      <c r="BE174" s="152">
        <f t="shared" si="14"/>
        <v>0</v>
      </c>
      <c r="BF174" s="152">
        <f t="shared" si="15"/>
        <v>0</v>
      </c>
      <c r="BG174" s="152">
        <f t="shared" si="16"/>
        <v>0</v>
      </c>
      <c r="BH174" s="152">
        <f t="shared" si="17"/>
        <v>0</v>
      </c>
      <c r="BI174" s="152">
        <f t="shared" si="18"/>
        <v>0</v>
      </c>
      <c r="BJ174" s="13" t="s">
        <v>84</v>
      </c>
      <c r="BK174" s="152">
        <f t="shared" si="19"/>
        <v>0</v>
      </c>
      <c r="BL174" s="13" t="s">
        <v>109</v>
      </c>
      <c r="BM174" s="151" t="s">
        <v>2546</v>
      </c>
    </row>
    <row r="175" spans="2:65" s="11" customFormat="1" ht="22.75" customHeight="1">
      <c r="B175" s="126"/>
      <c r="D175" s="127" t="s">
        <v>71</v>
      </c>
      <c r="E175" s="136" t="s">
        <v>163</v>
      </c>
      <c r="F175" s="136" t="s">
        <v>732</v>
      </c>
      <c r="I175" s="129"/>
      <c r="J175" s="137">
        <f>BK175</f>
        <v>0</v>
      </c>
      <c r="L175" s="126"/>
      <c r="M175" s="131"/>
      <c r="P175" s="132">
        <f>SUM(P176:P199)</f>
        <v>0</v>
      </c>
      <c r="R175" s="132">
        <f>SUM(R176:R199)</f>
        <v>2.8863850000000002</v>
      </c>
      <c r="T175" s="133">
        <f>SUM(T176:T199)</f>
        <v>0</v>
      </c>
      <c r="AR175" s="127" t="s">
        <v>76</v>
      </c>
      <c r="AT175" s="134" t="s">
        <v>71</v>
      </c>
      <c r="AU175" s="134" t="s">
        <v>76</v>
      </c>
      <c r="AY175" s="127" t="s">
        <v>193</v>
      </c>
      <c r="BK175" s="135">
        <f>SUM(BK176:BK199)</f>
        <v>0</v>
      </c>
    </row>
    <row r="176" spans="2:65" s="1" customFormat="1" ht="24.25" customHeight="1">
      <c r="B176" s="138"/>
      <c r="C176" s="139" t="s">
        <v>418</v>
      </c>
      <c r="D176" s="139" t="s">
        <v>195</v>
      </c>
      <c r="E176" s="140" t="s">
        <v>1630</v>
      </c>
      <c r="F176" s="141" t="s">
        <v>1631</v>
      </c>
      <c r="G176" s="142" t="s">
        <v>319</v>
      </c>
      <c r="H176" s="143">
        <v>5</v>
      </c>
      <c r="I176" s="144"/>
      <c r="J176" s="145">
        <f t="shared" ref="J176:J199" si="20">ROUND(I176*H176,2)</f>
        <v>0</v>
      </c>
      <c r="K176" s="146"/>
      <c r="L176" s="28"/>
      <c r="M176" s="147" t="s">
        <v>1</v>
      </c>
      <c r="N176" s="148" t="s">
        <v>38</v>
      </c>
      <c r="P176" s="149">
        <f t="shared" ref="P176:P199" si="21">O176*H176</f>
        <v>0</v>
      </c>
      <c r="Q176" s="149">
        <v>3.82E-3</v>
      </c>
      <c r="R176" s="149">
        <f t="shared" ref="R176:R199" si="22">Q176*H176</f>
        <v>1.9099999999999999E-2</v>
      </c>
      <c r="S176" s="149">
        <v>0</v>
      </c>
      <c r="T176" s="150">
        <f t="shared" ref="T176:T199" si="23">S176*H176</f>
        <v>0</v>
      </c>
      <c r="AR176" s="151" t="s">
        <v>109</v>
      </c>
      <c r="AT176" s="151" t="s">
        <v>195</v>
      </c>
      <c r="AU176" s="151" t="s">
        <v>84</v>
      </c>
      <c r="AY176" s="13" t="s">
        <v>193</v>
      </c>
      <c r="BE176" s="152">
        <f t="shared" ref="BE176:BE199" si="24">IF(N176="základná",J176,0)</f>
        <v>0</v>
      </c>
      <c r="BF176" s="152">
        <f t="shared" ref="BF176:BF199" si="25">IF(N176="znížená",J176,0)</f>
        <v>0</v>
      </c>
      <c r="BG176" s="152">
        <f t="shared" ref="BG176:BG199" si="26">IF(N176="zákl. prenesená",J176,0)</f>
        <v>0</v>
      </c>
      <c r="BH176" s="152">
        <f t="shared" ref="BH176:BH199" si="27">IF(N176="zníž. prenesená",J176,0)</f>
        <v>0</v>
      </c>
      <c r="BI176" s="152">
        <f t="shared" ref="BI176:BI199" si="28">IF(N176="nulová",J176,0)</f>
        <v>0</v>
      </c>
      <c r="BJ176" s="13" t="s">
        <v>84</v>
      </c>
      <c r="BK176" s="152">
        <f t="shared" ref="BK176:BK199" si="29">ROUND(I176*H176,2)</f>
        <v>0</v>
      </c>
      <c r="BL176" s="13" t="s">
        <v>109</v>
      </c>
      <c r="BM176" s="151" t="s">
        <v>2547</v>
      </c>
    </row>
    <row r="177" spans="2:65" s="1" customFormat="1" ht="16.5" customHeight="1">
      <c r="B177" s="138"/>
      <c r="C177" s="153" t="s">
        <v>422</v>
      </c>
      <c r="D177" s="153" t="s">
        <v>236</v>
      </c>
      <c r="E177" s="154" t="s">
        <v>1633</v>
      </c>
      <c r="F177" s="155" t="s">
        <v>1634</v>
      </c>
      <c r="G177" s="156" t="s">
        <v>319</v>
      </c>
      <c r="H177" s="157">
        <v>4</v>
      </c>
      <c r="I177" s="158"/>
      <c r="J177" s="159">
        <f t="shared" si="20"/>
        <v>0</v>
      </c>
      <c r="K177" s="160"/>
      <c r="L177" s="161"/>
      <c r="M177" s="162" t="s">
        <v>1</v>
      </c>
      <c r="N177" s="163" t="s">
        <v>38</v>
      </c>
      <c r="P177" s="149">
        <f t="shared" si="21"/>
        <v>0</v>
      </c>
      <c r="Q177" s="149">
        <v>2.5000000000000001E-2</v>
      </c>
      <c r="R177" s="149">
        <f t="shared" si="22"/>
        <v>0.1</v>
      </c>
      <c r="S177" s="149">
        <v>0</v>
      </c>
      <c r="T177" s="150">
        <f t="shared" si="23"/>
        <v>0</v>
      </c>
      <c r="AR177" s="151" t="s">
        <v>163</v>
      </c>
      <c r="AT177" s="151" t="s">
        <v>236</v>
      </c>
      <c r="AU177" s="151" t="s">
        <v>84</v>
      </c>
      <c r="AY177" s="13" t="s">
        <v>193</v>
      </c>
      <c r="BE177" s="152">
        <f t="shared" si="24"/>
        <v>0</v>
      </c>
      <c r="BF177" s="152">
        <f t="shared" si="25"/>
        <v>0</v>
      </c>
      <c r="BG177" s="152">
        <f t="shared" si="26"/>
        <v>0</v>
      </c>
      <c r="BH177" s="152">
        <f t="shared" si="27"/>
        <v>0</v>
      </c>
      <c r="BI177" s="152">
        <f t="shared" si="28"/>
        <v>0</v>
      </c>
      <c r="BJ177" s="13" t="s">
        <v>84</v>
      </c>
      <c r="BK177" s="152">
        <f t="shared" si="29"/>
        <v>0</v>
      </c>
      <c r="BL177" s="13" t="s">
        <v>109</v>
      </c>
      <c r="BM177" s="151" t="s">
        <v>2548</v>
      </c>
    </row>
    <row r="178" spans="2:65" s="1" customFormat="1" ht="24.25" customHeight="1">
      <c r="B178" s="138"/>
      <c r="C178" s="139" t="s">
        <v>427</v>
      </c>
      <c r="D178" s="139" t="s">
        <v>195</v>
      </c>
      <c r="E178" s="140" t="s">
        <v>1636</v>
      </c>
      <c r="F178" s="141" t="s">
        <v>992</v>
      </c>
      <c r="G178" s="142" t="s">
        <v>319</v>
      </c>
      <c r="H178" s="143">
        <v>1</v>
      </c>
      <c r="I178" s="144"/>
      <c r="J178" s="145">
        <f t="shared" si="20"/>
        <v>0</v>
      </c>
      <c r="K178" s="146"/>
      <c r="L178" s="28"/>
      <c r="M178" s="147" t="s">
        <v>1</v>
      </c>
      <c r="N178" s="148" t="s">
        <v>38</v>
      </c>
      <c r="P178" s="149">
        <f t="shared" si="21"/>
        <v>0</v>
      </c>
      <c r="Q178" s="149">
        <v>3.8019999999999998E-3</v>
      </c>
      <c r="R178" s="149">
        <f t="shared" si="22"/>
        <v>3.8019999999999998E-3</v>
      </c>
      <c r="S178" s="149">
        <v>0</v>
      </c>
      <c r="T178" s="150">
        <f t="shared" si="23"/>
        <v>0</v>
      </c>
      <c r="AR178" s="151" t="s">
        <v>109</v>
      </c>
      <c r="AT178" s="151" t="s">
        <v>195</v>
      </c>
      <c r="AU178" s="151" t="s">
        <v>84</v>
      </c>
      <c r="AY178" s="13" t="s">
        <v>193</v>
      </c>
      <c r="BE178" s="152">
        <f t="shared" si="24"/>
        <v>0</v>
      </c>
      <c r="BF178" s="152">
        <f t="shared" si="25"/>
        <v>0</v>
      </c>
      <c r="BG178" s="152">
        <f t="shared" si="26"/>
        <v>0</v>
      </c>
      <c r="BH178" s="152">
        <f t="shared" si="27"/>
        <v>0</v>
      </c>
      <c r="BI178" s="152">
        <f t="shared" si="28"/>
        <v>0</v>
      </c>
      <c r="BJ178" s="13" t="s">
        <v>84</v>
      </c>
      <c r="BK178" s="152">
        <f t="shared" si="29"/>
        <v>0</v>
      </c>
      <c r="BL178" s="13" t="s">
        <v>109</v>
      </c>
      <c r="BM178" s="151" t="s">
        <v>2549</v>
      </c>
    </row>
    <row r="179" spans="2:65" s="1" customFormat="1" ht="16.5" customHeight="1">
      <c r="B179" s="138"/>
      <c r="C179" s="153" t="s">
        <v>431</v>
      </c>
      <c r="D179" s="153" t="s">
        <v>236</v>
      </c>
      <c r="E179" s="154" t="s">
        <v>2550</v>
      </c>
      <c r="F179" s="155" t="s">
        <v>2551</v>
      </c>
      <c r="G179" s="156" t="s">
        <v>319</v>
      </c>
      <c r="H179" s="157">
        <v>1</v>
      </c>
      <c r="I179" s="158"/>
      <c r="J179" s="159">
        <f t="shared" si="20"/>
        <v>0</v>
      </c>
      <c r="K179" s="160"/>
      <c r="L179" s="161"/>
      <c r="M179" s="162" t="s">
        <v>1</v>
      </c>
      <c r="N179" s="163" t="s">
        <v>38</v>
      </c>
      <c r="P179" s="149">
        <f t="shared" si="21"/>
        <v>0</v>
      </c>
      <c r="Q179" s="149">
        <v>6.0000000000000001E-3</v>
      </c>
      <c r="R179" s="149">
        <f t="shared" si="22"/>
        <v>6.0000000000000001E-3</v>
      </c>
      <c r="S179" s="149">
        <v>0</v>
      </c>
      <c r="T179" s="150">
        <f t="shared" si="23"/>
        <v>0</v>
      </c>
      <c r="AR179" s="151" t="s">
        <v>163</v>
      </c>
      <c r="AT179" s="151" t="s">
        <v>236</v>
      </c>
      <c r="AU179" s="151" t="s">
        <v>84</v>
      </c>
      <c r="AY179" s="13" t="s">
        <v>193</v>
      </c>
      <c r="BE179" s="152">
        <f t="shared" si="24"/>
        <v>0</v>
      </c>
      <c r="BF179" s="152">
        <f t="shared" si="25"/>
        <v>0</v>
      </c>
      <c r="BG179" s="152">
        <f t="shared" si="26"/>
        <v>0</v>
      </c>
      <c r="BH179" s="152">
        <f t="shared" si="27"/>
        <v>0</v>
      </c>
      <c r="BI179" s="152">
        <f t="shared" si="28"/>
        <v>0</v>
      </c>
      <c r="BJ179" s="13" t="s">
        <v>84</v>
      </c>
      <c r="BK179" s="152">
        <f t="shared" si="29"/>
        <v>0</v>
      </c>
      <c r="BL179" s="13" t="s">
        <v>109</v>
      </c>
      <c r="BM179" s="151" t="s">
        <v>2552</v>
      </c>
    </row>
    <row r="180" spans="2:65" s="1" customFormat="1" ht="33" customHeight="1">
      <c r="B180" s="138"/>
      <c r="C180" s="139" t="s">
        <v>435</v>
      </c>
      <c r="D180" s="139" t="s">
        <v>195</v>
      </c>
      <c r="E180" s="140" t="s">
        <v>1649</v>
      </c>
      <c r="F180" s="141" t="s">
        <v>1650</v>
      </c>
      <c r="G180" s="142" t="s">
        <v>257</v>
      </c>
      <c r="H180" s="143">
        <v>256.7</v>
      </c>
      <c r="I180" s="144"/>
      <c r="J180" s="145">
        <f t="shared" si="20"/>
        <v>0</v>
      </c>
      <c r="K180" s="146"/>
      <c r="L180" s="28"/>
      <c r="M180" s="147" t="s">
        <v>1</v>
      </c>
      <c r="N180" s="148" t="s">
        <v>38</v>
      </c>
      <c r="P180" s="149">
        <f t="shared" si="21"/>
        <v>0</v>
      </c>
      <c r="Q180" s="149">
        <v>0</v>
      </c>
      <c r="R180" s="149">
        <f t="shared" si="22"/>
        <v>0</v>
      </c>
      <c r="S180" s="149">
        <v>0</v>
      </c>
      <c r="T180" s="150">
        <f t="shared" si="23"/>
        <v>0</v>
      </c>
      <c r="AR180" s="151" t="s">
        <v>109</v>
      </c>
      <c r="AT180" s="151" t="s">
        <v>195</v>
      </c>
      <c r="AU180" s="151" t="s">
        <v>84</v>
      </c>
      <c r="AY180" s="13" t="s">
        <v>193</v>
      </c>
      <c r="BE180" s="152">
        <f t="shared" si="24"/>
        <v>0</v>
      </c>
      <c r="BF180" s="152">
        <f t="shared" si="25"/>
        <v>0</v>
      </c>
      <c r="BG180" s="152">
        <f t="shared" si="26"/>
        <v>0</v>
      </c>
      <c r="BH180" s="152">
        <f t="shared" si="27"/>
        <v>0</v>
      </c>
      <c r="BI180" s="152">
        <f t="shared" si="28"/>
        <v>0</v>
      </c>
      <c r="BJ180" s="13" t="s">
        <v>84</v>
      </c>
      <c r="BK180" s="152">
        <f t="shared" si="29"/>
        <v>0</v>
      </c>
      <c r="BL180" s="13" t="s">
        <v>109</v>
      </c>
      <c r="BM180" s="151" t="s">
        <v>2553</v>
      </c>
    </row>
    <row r="181" spans="2:65" s="1" customFormat="1" ht="33" customHeight="1">
      <c r="B181" s="138"/>
      <c r="C181" s="153" t="s">
        <v>440</v>
      </c>
      <c r="D181" s="153" t="s">
        <v>236</v>
      </c>
      <c r="E181" s="154" t="s">
        <v>1652</v>
      </c>
      <c r="F181" s="155" t="s">
        <v>1653</v>
      </c>
      <c r="G181" s="156" t="s">
        <v>257</v>
      </c>
      <c r="H181" s="157">
        <v>256.7</v>
      </c>
      <c r="I181" s="158"/>
      <c r="J181" s="159">
        <f t="shared" si="20"/>
        <v>0</v>
      </c>
      <c r="K181" s="160"/>
      <c r="L181" s="161"/>
      <c r="M181" s="162" t="s">
        <v>1</v>
      </c>
      <c r="N181" s="163" t="s">
        <v>38</v>
      </c>
      <c r="P181" s="149">
        <f t="shared" si="21"/>
        <v>0</v>
      </c>
      <c r="Q181" s="149">
        <v>2.1900000000000001E-3</v>
      </c>
      <c r="R181" s="149">
        <f t="shared" si="22"/>
        <v>0.56217300000000003</v>
      </c>
      <c r="S181" s="149">
        <v>0</v>
      </c>
      <c r="T181" s="150">
        <f t="shared" si="23"/>
        <v>0</v>
      </c>
      <c r="AR181" s="151" t="s">
        <v>163</v>
      </c>
      <c r="AT181" s="151" t="s">
        <v>236</v>
      </c>
      <c r="AU181" s="151" t="s">
        <v>84</v>
      </c>
      <c r="AY181" s="13" t="s">
        <v>193</v>
      </c>
      <c r="BE181" s="152">
        <f t="shared" si="24"/>
        <v>0</v>
      </c>
      <c r="BF181" s="152">
        <f t="shared" si="25"/>
        <v>0</v>
      </c>
      <c r="BG181" s="152">
        <f t="shared" si="26"/>
        <v>0</v>
      </c>
      <c r="BH181" s="152">
        <f t="shared" si="27"/>
        <v>0</v>
      </c>
      <c r="BI181" s="152">
        <f t="shared" si="28"/>
        <v>0</v>
      </c>
      <c r="BJ181" s="13" t="s">
        <v>84</v>
      </c>
      <c r="BK181" s="152">
        <f t="shared" si="29"/>
        <v>0</v>
      </c>
      <c r="BL181" s="13" t="s">
        <v>109</v>
      </c>
      <c r="BM181" s="151" t="s">
        <v>2554</v>
      </c>
    </row>
    <row r="182" spans="2:65" s="1" customFormat="1" ht="24.25" customHeight="1">
      <c r="B182" s="138"/>
      <c r="C182" s="139" t="s">
        <v>444</v>
      </c>
      <c r="D182" s="139" t="s">
        <v>195</v>
      </c>
      <c r="E182" s="140" t="s">
        <v>1664</v>
      </c>
      <c r="F182" s="141" t="s">
        <v>1665</v>
      </c>
      <c r="G182" s="142" t="s">
        <v>319</v>
      </c>
      <c r="H182" s="143">
        <v>4</v>
      </c>
      <c r="I182" s="144"/>
      <c r="J182" s="145">
        <f t="shared" si="20"/>
        <v>0</v>
      </c>
      <c r="K182" s="146"/>
      <c r="L182" s="28"/>
      <c r="M182" s="147" t="s">
        <v>1</v>
      </c>
      <c r="N182" s="148" t="s">
        <v>38</v>
      </c>
      <c r="P182" s="149">
        <f t="shared" si="21"/>
        <v>0</v>
      </c>
      <c r="Q182" s="149">
        <v>7.9000000000000001E-4</v>
      </c>
      <c r="R182" s="149">
        <f t="shared" si="22"/>
        <v>3.16E-3</v>
      </c>
      <c r="S182" s="149">
        <v>0</v>
      </c>
      <c r="T182" s="150">
        <f t="shared" si="23"/>
        <v>0</v>
      </c>
      <c r="AR182" s="151" t="s">
        <v>109</v>
      </c>
      <c r="AT182" s="151" t="s">
        <v>195</v>
      </c>
      <c r="AU182" s="151" t="s">
        <v>84</v>
      </c>
      <c r="AY182" s="13" t="s">
        <v>193</v>
      </c>
      <c r="BE182" s="152">
        <f t="shared" si="24"/>
        <v>0</v>
      </c>
      <c r="BF182" s="152">
        <f t="shared" si="25"/>
        <v>0</v>
      </c>
      <c r="BG182" s="152">
        <f t="shared" si="26"/>
        <v>0</v>
      </c>
      <c r="BH182" s="152">
        <f t="shared" si="27"/>
        <v>0</v>
      </c>
      <c r="BI182" s="152">
        <f t="shared" si="28"/>
        <v>0</v>
      </c>
      <c r="BJ182" s="13" t="s">
        <v>84</v>
      </c>
      <c r="BK182" s="152">
        <f t="shared" si="29"/>
        <v>0</v>
      </c>
      <c r="BL182" s="13" t="s">
        <v>109</v>
      </c>
      <c r="BM182" s="151" t="s">
        <v>2555</v>
      </c>
    </row>
    <row r="183" spans="2:65" s="1" customFormat="1" ht="16.5" customHeight="1">
      <c r="B183" s="138"/>
      <c r="C183" s="153" t="s">
        <v>448</v>
      </c>
      <c r="D183" s="153" t="s">
        <v>236</v>
      </c>
      <c r="E183" s="154" t="s">
        <v>1667</v>
      </c>
      <c r="F183" s="155" t="s">
        <v>1668</v>
      </c>
      <c r="G183" s="156" t="s">
        <v>319</v>
      </c>
      <c r="H183" s="157">
        <v>4</v>
      </c>
      <c r="I183" s="158"/>
      <c r="J183" s="159">
        <f t="shared" si="20"/>
        <v>0</v>
      </c>
      <c r="K183" s="160"/>
      <c r="L183" s="161"/>
      <c r="M183" s="162" t="s">
        <v>1</v>
      </c>
      <c r="N183" s="163" t="s">
        <v>38</v>
      </c>
      <c r="P183" s="149">
        <f t="shared" si="21"/>
        <v>0</v>
      </c>
      <c r="Q183" s="149">
        <v>2.1999999999999999E-2</v>
      </c>
      <c r="R183" s="149">
        <f t="shared" si="22"/>
        <v>8.7999999999999995E-2</v>
      </c>
      <c r="S183" s="149">
        <v>0</v>
      </c>
      <c r="T183" s="150">
        <f t="shared" si="23"/>
        <v>0</v>
      </c>
      <c r="AR183" s="151" t="s">
        <v>163</v>
      </c>
      <c r="AT183" s="151" t="s">
        <v>236</v>
      </c>
      <c r="AU183" s="151" t="s">
        <v>84</v>
      </c>
      <c r="AY183" s="13" t="s">
        <v>193</v>
      </c>
      <c r="BE183" s="152">
        <f t="shared" si="24"/>
        <v>0</v>
      </c>
      <c r="BF183" s="152">
        <f t="shared" si="25"/>
        <v>0</v>
      </c>
      <c r="BG183" s="152">
        <f t="shared" si="26"/>
        <v>0</v>
      </c>
      <c r="BH183" s="152">
        <f t="shared" si="27"/>
        <v>0</v>
      </c>
      <c r="BI183" s="152">
        <f t="shared" si="28"/>
        <v>0</v>
      </c>
      <c r="BJ183" s="13" t="s">
        <v>84</v>
      </c>
      <c r="BK183" s="152">
        <f t="shared" si="29"/>
        <v>0</v>
      </c>
      <c r="BL183" s="13" t="s">
        <v>109</v>
      </c>
      <c r="BM183" s="151" t="s">
        <v>2556</v>
      </c>
    </row>
    <row r="184" spans="2:65" s="1" customFormat="1" ht="24.25" customHeight="1">
      <c r="B184" s="138"/>
      <c r="C184" s="153" t="s">
        <v>452</v>
      </c>
      <c r="D184" s="153" t="s">
        <v>236</v>
      </c>
      <c r="E184" s="154" t="s">
        <v>1670</v>
      </c>
      <c r="F184" s="155" t="s">
        <v>1671</v>
      </c>
      <c r="G184" s="156" t="s">
        <v>319</v>
      </c>
      <c r="H184" s="157">
        <v>4</v>
      </c>
      <c r="I184" s="158"/>
      <c r="J184" s="159">
        <f t="shared" si="20"/>
        <v>0</v>
      </c>
      <c r="K184" s="160"/>
      <c r="L184" s="161"/>
      <c r="M184" s="162" t="s">
        <v>1</v>
      </c>
      <c r="N184" s="163" t="s">
        <v>38</v>
      </c>
      <c r="P184" s="149">
        <f t="shared" si="21"/>
        <v>0</v>
      </c>
      <c r="Q184" s="149">
        <v>6.3E-3</v>
      </c>
      <c r="R184" s="149">
        <f t="shared" si="22"/>
        <v>2.52E-2</v>
      </c>
      <c r="S184" s="149">
        <v>0</v>
      </c>
      <c r="T184" s="150">
        <f t="shared" si="23"/>
        <v>0</v>
      </c>
      <c r="AR184" s="151" t="s">
        <v>163</v>
      </c>
      <c r="AT184" s="151" t="s">
        <v>236</v>
      </c>
      <c r="AU184" s="151" t="s">
        <v>84</v>
      </c>
      <c r="AY184" s="13" t="s">
        <v>193</v>
      </c>
      <c r="BE184" s="152">
        <f t="shared" si="24"/>
        <v>0</v>
      </c>
      <c r="BF184" s="152">
        <f t="shared" si="25"/>
        <v>0</v>
      </c>
      <c r="BG184" s="152">
        <f t="shared" si="26"/>
        <v>0</v>
      </c>
      <c r="BH184" s="152">
        <f t="shared" si="27"/>
        <v>0</v>
      </c>
      <c r="BI184" s="152">
        <f t="shared" si="28"/>
        <v>0</v>
      </c>
      <c r="BJ184" s="13" t="s">
        <v>84</v>
      </c>
      <c r="BK184" s="152">
        <f t="shared" si="29"/>
        <v>0</v>
      </c>
      <c r="BL184" s="13" t="s">
        <v>109</v>
      </c>
      <c r="BM184" s="151" t="s">
        <v>2557</v>
      </c>
    </row>
    <row r="185" spans="2:65" s="1" customFormat="1" ht="24.25" customHeight="1">
      <c r="B185" s="138"/>
      <c r="C185" s="139" t="s">
        <v>457</v>
      </c>
      <c r="D185" s="139" t="s">
        <v>195</v>
      </c>
      <c r="E185" s="140" t="s">
        <v>1673</v>
      </c>
      <c r="F185" s="141" t="s">
        <v>1674</v>
      </c>
      <c r="G185" s="142" t="s">
        <v>319</v>
      </c>
      <c r="H185" s="143">
        <v>4</v>
      </c>
      <c r="I185" s="144"/>
      <c r="J185" s="145">
        <f t="shared" si="20"/>
        <v>0</v>
      </c>
      <c r="K185" s="146"/>
      <c r="L185" s="28"/>
      <c r="M185" s="147" t="s">
        <v>1</v>
      </c>
      <c r="N185" s="148" t="s">
        <v>38</v>
      </c>
      <c r="P185" s="149">
        <f t="shared" si="21"/>
        <v>0</v>
      </c>
      <c r="Q185" s="149">
        <v>3.4000000000000002E-4</v>
      </c>
      <c r="R185" s="149">
        <f t="shared" si="22"/>
        <v>1.3600000000000001E-3</v>
      </c>
      <c r="S185" s="149">
        <v>0</v>
      </c>
      <c r="T185" s="150">
        <f t="shared" si="23"/>
        <v>0</v>
      </c>
      <c r="AR185" s="151" t="s">
        <v>109</v>
      </c>
      <c r="AT185" s="151" t="s">
        <v>195</v>
      </c>
      <c r="AU185" s="151" t="s">
        <v>84</v>
      </c>
      <c r="AY185" s="13" t="s">
        <v>193</v>
      </c>
      <c r="BE185" s="152">
        <f t="shared" si="24"/>
        <v>0</v>
      </c>
      <c r="BF185" s="152">
        <f t="shared" si="25"/>
        <v>0</v>
      </c>
      <c r="BG185" s="152">
        <f t="shared" si="26"/>
        <v>0</v>
      </c>
      <c r="BH185" s="152">
        <f t="shared" si="27"/>
        <v>0</v>
      </c>
      <c r="BI185" s="152">
        <f t="shared" si="28"/>
        <v>0</v>
      </c>
      <c r="BJ185" s="13" t="s">
        <v>84</v>
      </c>
      <c r="BK185" s="152">
        <f t="shared" si="29"/>
        <v>0</v>
      </c>
      <c r="BL185" s="13" t="s">
        <v>109</v>
      </c>
      <c r="BM185" s="151" t="s">
        <v>2558</v>
      </c>
    </row>
    <row r="186" spans="2:65" s="1" customFormat="1" ht="33" customHeight="1">
      <c r="B186" s="138"/>
      <c r="C186" s="153" t="s">
        <v>461</v>
      </c>
      <c r="D186" s="153" t="s">
        <v>236</v>
      </c>
      <c r="E186" s="154" t="s">
        <v>1676</v>
      </c>
      <c r="F186" s="155" t="s">
        <v>1677</v>
      </c>
      <c r="G186" s="156" t="s">
        <v>319</v>
      </c>
      <c r="H186" s="157">
        <v>4</v>
      </c>
      <c r="I186" s="158"/>
      <c r="J186" s="159">
        <f t="shared" si="20"/>
        <v>0</v>
      </c>
      <c r="K186" s="160"/>
      <c r="L186" s="161"/>
      <c r="M186" s="162" t="s">
        <v>1</v>
      </c>
      <c r="N186" s="163" t="s">
        <v>38</v>
      </c>
      <c r="P186" s="149">
        <f t="shared" si="21"/>
        <v>0</v>
      </c>
      <c r="Q186" s="149">
        <v>3.5499999999999997E-2</v>
      </c>
      <c r="R186" s="149">
        <f t="shared" si="22"/>
        <v>0.14199999999999999</v>
      </c>
      <c r="S186" s="149">
        <v>0</v>
      </c>
      <c r="T186" s="150">
        <f t="shared" si="23"/>
        <v>0</v>
      </c>
      <c r="AR186" s="151" t="s">
        <v>163</v>
      </c>
      <c r="AT186" s="151" t="s">
        <v>236</v>
      </c>
      <c r="AU186" s="151" t="s">
        <v>84</v>
      </c>
      <c r="AY186" s="13" t="s">
        <v>193</v>
      </c>
      <c r="BE186" s="152">
        <f t="shared" si="24"/>
        <v>0</v>
      </c>
      <c r="BF186" s="152">
        <f t="shared" si="25"/>
        <v>0</v>
      </c>
      <c r="BG186" s="152">
        <f t="shared" si="26"/>
        <v>0</v>
      </c>
      <c r="BH186" s="152">
        <f t="shared" si="27"/>
        <v>0</v>
      </c>
      <c r="BI186" s="152">
        <f t="shared" si="28"/>
        <v>0</v>
      </c>
      <c r="BJ186" s="13" t="s">
        <v>84</v>
      </c>
      <c r="BK186" s="152">
        <f t="shared" si="29"/>
        <v>0</v>
      </c>
      <c r="BL186" s="13" t="s">
        <v>109</v>
      </c>
      <c r="BM186" s="151" t="s">
        <v>2559</v>
      </c>
    </row>
    <row r="187" spans="2:65" s="1" customFormat="1" ht="24.25" customHeight="1">
      <c r="B187" s="138"/>
      <c r="C187" s="139" t="s">
        <v>465</v>
      </c>
      <c r="D187" s="139" t="s">
        <v>195</v>
      </c>
      <c r="E187" s="140" t="s">
        <v>1679</v>
      </c>
      <c r="F187" s="141" t="s">
        <v>1680</v>
      </c>
      <c r="G187" s="142" t="s">
        <v>319</v>
      </c>
      <c r="H187" s="143">
        <v>1</v>
      </c>
      <c r="I187" s="144"/>
      <c r="J187" s="145">
        <f t="shared" si="20"/>
        <v>0</v>
      </c>
      <c r="K187" s="146"/>
      <c r="L187" s="28"/>
      <c r="M187" s="147" t="s">
        <v>1</v>
      </c>
      <c r="N187" s="148" t="s">
        <v>38</v>
      </c>
      <c r="P187" s="149">
        <f t="shared" si="21"/>
        <v>0</v>
      </c>
      <c r="Q187" s="149">
        <v>1.58E-3</v>
      </c>
      <c r="R187" s="149">
        <f t="shared" si="22"/>
        <v>1.58E-3</v>
      </c>
      <c r="S187" s="149">
        <v>0</v>
      </c>
      <c r="T187" s="150">
        <f t="shared" si="23"/>
        <v>0</v>
      </c>
      <c r="AR187" s="151" t="s">
        <v>109</v>
      </c>
      <c r="AT187" s="151" t="s">
        <v>195</v>
      </c>
      <c r="AU187" s="151" t="s">
        <v>84</v>
      </c>
      <c r="AY187" s="13" t="s">
        <v>193</v>
      </c>
      <c r="BE187" s="152">
        <f t="shared" si="24"/>
        <v>0</v>
      </c>
      <c r="BF187" s="152">
        <f t="shared" si="25"/>
        <v>0</v>
      </c>
      <c r="BG187" s="152">
        <f t="shared" si="26"/>
        <v>0</v>
      </c>
      <c r="BH187" s="152">
        <f t="shared" si="27"/>
        <v>0</v>
      </c>
      <c r="BI187" s="152">
        <f t="shared" si="28"/>
        <v>0</v>
      </c>
      <c r="BJ187" s="13" t="s">
        <v>84</v>
      </c>
      <c r="BK187" s="152">
        <f t="shared" si="29"/>
        <v>0</v>
      </c>
      <c r="BL187" s="13" t="s">
        <v>109</v>
      </c>
      <c r="BM187" s="151" t="s">
        <v>2560</v>
      </c>
    </row>
    <row r="188" spans="2:65" s="1" customFormat="1" ht="16.5" customHeight="1">
      <c r="B188" s="138"/>
      <c r="C188" s="153" t="s">
        <v>469</v>
      </c>
      <c r="D188" s="153" t="s">
        <v>236</v>
      </c>
      <c r="E188" s="154" t="s">
        <v>1051</v>
      </c>
      <c r="F188" s="155" t="s">
        <v>1052</v>
      </c>
      <c r="G188" s="156" t="s">
        <v>319</v>
      </c>
      <c r="H188" s="157">
        <v>1</v>
      </c>
      <c r="I188" s="158"/>
      <c r="J188" s="159">
        <f t="shared" si="20"/>
        <v>0</v>
      </c>
      <c r="K188" s="160"/>
      <c r="L188" s="161"/>
      <c r="M188" s="162" t="s">
        <v>1</v>
      </c>
      <c r="N188" s="163" t="s">
        <v>38</v>
      </c>
      <c r="P188" s="149">
        <f t="shared" si="21"/>
        <v>0</v>
      </c>
      <c r="Q188" s="149">
        <v>3.1E-2</v>
      </c>
      <c r="R188" s="149">
        <f t="shared" si="22"/>
        <v>3.1E-2</v>
      </c>
      <c r="S188" s="149">
        <v>0</v>
      </c>
      <c r="T188" s="150">
        <f t="shared" si="23"/>
        <v>0</v>
      </c>
      <c r="AR188" s="151" t="s">
        <v>163</v>
      </c>
      <c r="AT188" s="151" t="s">
        <v>236</v>
      </c>
      <c r="AU188" s="151" t="s">
        <v>84</v>
      </c>
      <c r="AY188" s="13" t="s">
        <v>193</v>
      </c>
      <c r="BE188" s="152">
        <f t="shared" si="24"/>
        <v>0</v>
      </c>
      <c r="BF188" s="152">
        <f t="shared" si="25"/>
        <v>0</v>
      </c>
      <c r="BG188" s="152">
        <f t="shared" si="26"/>
        <v>0</v>
      </c>
      <c r="BH188" s="152">
        <f t="shared" si="27"/>
        <v>0</v>
      </c>
      <c r="BI188" s="152">
        <f t="shared" si="28"/>
        <v>0</v>
      </c>
      <c r="BJ188" s="13" t="s">
        <v>84</v>
      </c>
      <c r="BK188" s="152">
        <f t="shared" si="29"/>
        <v>0</v>
      </c>
      <c r="BL188" s="13" t="s">
        <v>109</v>
      </c>
      <c r="BM188" s="151" t="s">
        <v>2561</v>
      </c>
    </row>
    <row r="189" spans="2:65" s="1" customFormat="1" ht="24.25" customHeight="1">
      <c r="B189" s="138"/>
      <c r="C189" s="153" t="s">
        <v>473</v>
      </c>
      <c r="D189" s="153" t="s">
        <v>236</v>
      </c>
      <c r="E189" s="154" t="s">
        <v>1683</v>
      </c>
      <c r="F189" s="155" t="s">
        <v>1684</v>
      </c>
      <c r="G189" s="156" t="s">
        <v>319</v>
      </c>
      <c r="H189" s="157">
        <v>1</v>
      </c>
      <c r="I189" s="158"/>
      <c r="J189" s="159">
        <f t="shared" si="20"/>
        <v>0</v>
      </c>
      <c r="K189" s="160"/>
      <c r="L189" s="161"/>
      <c r="M189" s="162" t="s">
        <v>1</v>
      </c>
      <c r="N189" s="163" t="s">
        <v>38</v>
      </c>
      <c r="P189" s="149">
        <f t="shared" si="21"/>
        <v>0</v>
      </c>
      <c r="Q189" s="149">
        <v>9.4999999999999998E-3</v>
      </c>
      <c r="R189" s="149">
        <f t="shared" si="22"/>
        <v>9.4999999999999998E-3</v>
      </c>
      <c r="S189" s="149">
        <v>0</v>
      </c>
      <c r="T189" s="150">
        <f t="shared" si="23"/>
        <v>0</v>
      </c>
      <c r="AR189" s="151" t="s">
        <v>163</v>
      </c>
      <c r="AT189" s="151" t="s">
        <v>236</v>
      </c>
      <c r="AU189" s="151" t="s">
        <v>84</v>
      </c>
      <c r="AY189" s="13" t="s">
        <v>193</v>
      </c>
      <c r="BE189" s="152">
        <f t="shared" si="24"/>
        <v>0</v>
      </c>
      <c r="BF189" s="152">
        <f t="shared" si="25"/>
        <v>0</v>
      </c>
      <c r="BG189" s="152">
        <f t="shared" si="26"/>
        <v>0</v>
      </c>
      <c r="BH189" s="152">
        <f t="shared" si="27"/>
        <v>0</v>
      </c>
      <c r="BI189" s="152">
        <f t="shared" si="28"/>
        <v>0</v>
      </c>
      <c r="BJ189" s="13" t="s">
        <v>84</v>
      </c>
      <c r="BK189" s="152">
        <f t="shared" si="29"/>
        <v>0</v>
      </c>
      <c r="BL189" s="13" t="s">
        <v>109</v>
      </c>
      <c r="BM189" s="151" t="s">
        <v>2562</v>
      </c>
    </row>
    <row r="190" spans="2:65" s="1" customFormat="1" ht="24.25" customHeight="1">
      <c r="B190" s="138"/>
      <c r="C190" s="139" t="s">
        <v>479</v>
      </c>
      <c r="D190" s="139" t="s">
        <v>195</v>
      </c>
      <c r="E190" s="140" t="s">
        <v>1686</v>
      </c>
      <c r="F190" s="141" t="s">
        <v>1687</v>
      </c>
      <c r="G190" s="142" t="s">
        <v>257</v>
      </c>
      <c r="H190" s="143">
        <v>256.7</v>
      </c>
      <c r="I190" s="144"/>
      <c r="J190" s="145">
        <f t="shared" si="20"/>
        <v>0</v>
      </c>
      <c r="K190" s="146"/>
      <c r="L190" s="28"/>
      <c r="M190" s="147" t="s">
        <v>1</v>
      </c>
      <c r="N190" s="148" t="s">
        <v>38</v>
      </c>
      <c r="P190" s="149">
        <f t="shared" si="21"/>
        <v>0</v>
      </c>
      <c r="Q190" s="149">
        <v>0</v>
      </c>
      <c r="R190" s="149">
        <f t="shared" si="22"/>
        <v>0</v>
      </c>
      <c r="S190" s="149">
        <v>0</v>
      </c>
      <c r="T190" s="150">
        <f t="shared" si="23"/>
        <v>0</v>
      </c>
      <c r="AR190" s="151" t="s">
        <v>109</v>
      </c>
      <c r="AT190" s="151" t="s">
        <v>195</v>
      </c>
      <c r="AU190" s="151" t="s">
        <v>84</v>
      </c>
      <c r="AY190" s="13" t="s">
        <v>193</v>
      </c>
      <c r="BE190" s="152">
        <f t="shared" si="24"/>
        <v>0</v>
      </c>
      <c r="BF190" s="152">
        <f t="shared" si="25"/>
        <v>0</v>
      </c>
      <c r="BG190" s="152">
        <f t="shared" si="26"/>
        <v>0</v>
      </c>
      <c r="BH190" s="152">
        <f t="shared" si="27"/>
        <v>0</v>
      </c>
      <c r="BI190" s="152">
        <f t="shared" si="28"/>
        <v>0</v>
      </c>
      <c r="BJ190" s="13" t="s">
        <v>84</v>
      </c>
      <c r="BK190" s="152">
        <f t="shared" si="29"/>
        <v>0</v>
      </c>
      <c r="BL190" s="13" t="s">
        <v>109</v>
      </c>
      <c r="BM190" s="151" t="s">
        <v>2563</v>
      </c>
    </row>
    <row r="191" spans="2:65" s="1" customFormat="1" ht="24.25" customHeight="1">
      <c r="B191" s="138"/>
      <c r="C191" s="139" t="s">
        <v>487</v>
      </c>
      <c r="D191" s="139" t="s">
        <v>195</v>
      </c>
      <c r="E191" s="140" t="s">
        <v>1689</v>
      </c>
      <c r="F191" s="141" t="s">
        <v>1690</v>
      </c>
      <c r="G191" s="142" t="s">
        <v>257</v>
      </c>
      <c r="H191" s="143">
        <v>256.7</v>
      </c>
      <c r="I191" s="144"/>
      <c r="J191" s="145">
        <f t="shared" si="20"/>
        <v>0</v>
      </c>
      <c r="K191" s="146"/>
      <c r="L191" s="28"/>
      <c r="M191" s="147" t="s">
        <v>1</v>
      </c>
      <c r="N191" s="148" t="s">
        <v>38</v>
      </c>
      <c r="P191" s="149">
        <f t="shared" si="21"/>
        <v>0</v>
      </c>
      <c r="Q191" s="149">
        <v>0</v>
      </c>
      <c r="R191" s="149">
        <f t="shared" si="22"/>
        <v>0</v>
      </c>
      <c r="S191" s="149">
        <v>0</v>
      </c>
      <c r="T191" s="150">
        <f t="shared" si="23"/>
        <v>0</v>
      </c>
      <c r="AR191" s="151" t="s">
        <v>109</v>
      </c>
      <c r="AT191" s="151" t="s">
        <v>195</v>
      </c>
      <c r="AU191" s="151" t="s">
        <v>84</v>
      </c>
      <c r="AY191" s="13" t="s">
        <v>193</v>
      </c>
      <c r="BE191" s="152">
        <f t="shared" si="24"/>
        <v>0</v>
      </c>
      <c r="BF191" s="152">
        <f t="shared" si="25"/>
        <v>0</v>
      </c>
      <c r="BG191" s="152">
        <f t="shared" si="26"/>
        <v>0</v>
      </c>
      <c r="BH191" s="152">
        <f t="shared" si="27"/>
        <v>0</v>
      </c>
      <c r="BI191" s="152">
        <f t="shared" si="28"/>
        <v>0</v>
      </c>
      <c r="BJ191" s="13" t="s">
        <v>84</v>
      </c>
      <c r="BK191" s="152">
        <f t="shared" si="29"/>
        <v>0</v>
      </c>
      <c r="BL191" s="13" t="s">
        <v>109</v>
      </c>
      <c r="BM191" s="151" t="s">
        <v>2564</v>
      </c>
    </row>
    <row r="192" spans="2:65" s="1" customFormat="1" ht="16.5" customHeight="1">
      <c r="B192" s="138"/>
      <c r="C192" s="139" t="s">
        <v>491</v>
      </c>
      <c r="D192" s="139" t="s">
        <v>195</v>
      </c>
      <c r="E192" s="140" t="s">
        <v>1718</v>
      </c>
      <c r="F192" s="141" t="s">
        <v>1719</v>
      </c>
      <c r="G192" s="142" t="s">
        <v>319</v>
      </c>
      <c r="H192" s="143">
        <v>5</v>
      </c>
      <c r="I192" s="144"/>
      <c r="J192" s="145">
        <f t="shared" si="20"/>
        <v>0</v>
      </c>
      <c r="K192" s="146"/>
      <c r="L192" s="28"/>
      <c r="M192" s="147" t="s">
        <v>1</v>
      </c>
      <c r="N192" s="148" t="s">
        <v>38</v>
      </c>
      <c r="P192" s="149">
        <f t="shared" si="21"/>
        <v>0</v>
      </c>
      <c r="Q192" s="149">
        <v>0.10419</v>
      </c>
      <c r="R192" s="149">
        <f t="shared" si="22"/>
        <v>0.52095000000000002</v>
      </c>
      <c r="S192" s="149">
        <v>0</v>
      </c>
      <c r="T192" s="150">
        <f t="shared" si="23"/>
        <v>0</v>
      </c>
      <c r="AR192" s="151" t="s">
        <v>109</v>
      </c>
      <c r="AT192" s="151" t="s">
        <v>195</v>
      </c>
      <c r="AU192" s="151" t="s">
        <v>84</v>
      </c>
      <c r="AY192" s="13" t="s">
        <v>193</v>
      </c>
      <c r="BE192" s="152">
        <f t="shared" si="24"/>
        <v>0</v>
      </c>
      <c r="BF192" s="152">
        <f t="shared" si="25"/>
        <v>0</v>
      </c>
      <c r="BG192" s="152">
        <f t="shared" si="26"/>
        <v>0</v>
      </c>
      <c r="BH192" s="152">
        <f t="shared" si="27"/>
        <v>0</v>
      </c>
      <c r="BI192" s="152">
        <f t="shared" si="28"/>
        <v>0</v>
      </c>
      <c r="BJ192" s="13" t="s">
        <v>84</v>
      </c>
      <c r="BK192" s="152">
        <f t="shared" si="29"/>
        <v>0</v>
      </c>
      <c r="BL192" s="13" t="s">
        <v>109</v>
      </c>
      <c r="BM192" s="151" t="s">
        <v>2565</v>
      </c>
    </row>
    <row r="193" spans="2:65" s="1" customFormat="1" ht="16.5" customHeight="1">
      <c r="B193" s="138"/>
      <c r="C193" s="153" t="s">
        <v>495</v>
      </c>
      <c r="D193" s="153" t="s">
        <v>236</v>
      </c>
      <c r="E193" s="154" t="s">
        <v>1721</v>
      </c>
      <c r="F193" s="155" t="s">
        <v>1722</v>
      </c>
      <c r="G193" s="156" t="s">
        <v>319</v>
      </c>
      <c r="H193" s="157">
        <v>5</v>
      </c>
      <c r="I193" s="158"/>
      <c r="J193" s="159">
        <f t="shared" si="20"/>
        <v>0</v>
      </c>
      <c r="K193" s="160"/>
      <c r="L193" s="161"/>
      <c r="M193" s="162" t="s">
        <v>1</v>
      </c>
      <c r="N193" s="163" t="s">
        <v>38</v>
      </c>
      <c r="P193" s="149">
        <f t="shared" si="21"/>
        <v>0</v>
      </c>
      <c r="Q193" s="149">
        <v>1.6E-2</v>
      </c>
      <c r="R193" s="149">
        <f t="shared" si="22"/>
        <v>0.08</v>
      </c>
      <c r="S193" s="149">
        <v>0</v>
      </c>
      <c r="T193" s="150">
        <f t="shared" si="23"/>
        <v>0</v>
      </c>
      <c r="AR193" s="151" t="s">
        <v>163</v>
      </c>
      <c r="AT193" s="151" t="s">
        <v>236</v>
      </c>
      <c r="AU193" s="151" t="s">
        <v>84</v>
      </c>
      <c r="AY193" s="13" t="s">
        <v>193</v>
      </c>
      <c r="BE193" s="152">
        <f t="shared" si="24"/>
        <v>0</v>
      </c>
      <c r="BF193" s="152">
        <f t="shared" si="25"/>
        <v>0</v>
      </c>
      <c r="BG193" s="152">
        <f t="shared" si="26"/>
        <v>0</v>
      </c>
      <c r="BH193" s="152">
        <f t="shared" si="27"/>
        <v>0</v>
      </c>
      <c r="BI193" s="152">
        <f t="shared" si="28"/>
        <v>0</v>
      </c>
      <c r="BJ193" s="13" t="s">
        <v>84</v>
      </c>
      <c r="BK193" s="152">
        <f t="shared" si="29"/>
        <v>0</v>
      </c>
      <c r="BL193" s="13" t="s">
        <v>109</v>
      </c>
      <c r="BM193" s="151" t="s">
        <v>2566</v>
      </c>
    </row>
    <row r="194" spans="2:65" s="1" customFormat="1" ht="16.5" customHeight="1">
      <c r="B194" s="138"/>
      <c r="C194" s="139" t="s">
        <v>499</v>
      </c>
      <c r="D194" s="139" t="s">
        <v>195</v>
      </c>
      <c r="E194" s="140" t="s">
        <v>1724</v>
      </c>
      <c r="F194" s="141" t="s">
        <v>1725</v>
      </c>
      <c r="G194" s="142" t="s">
        <v>319</v>
      </c>
      <c r="H194" s="143">
        <v>4</v>
      </c>
      <c r="I194" s="144"/>
      <c r="J194" s="145">
        <f t="shared" si="20"/>
        <v>0</v>
      </c>
      <c r="K194" s="146"/>
      <c r="L194" s="28"/>
      <c r="M194" s="147" t="s">
        <v>1</v>
      </c>
      <c r="N194" s="148" t="s">
        <v>38</v>
      </c>
      <c r="P194" s="149">
        <f t="shared" si="21"/>
        <v>0</v>
      </c>
      <c r="Q194" s="149">
        <v>0.27825</v>
      </c>
      <c r="R194" s="149">
        <f t="shared" si="22"/>
        <v>1.113</v>
      </c>
      <c r="S194" s="149">
        <v>0</v>
      </c>
      <c r="T194" s="150">
        <f t="shared" si="23"/>
        <v>0</v>
      </c>
      <c r="AR194" s="151" t="s">
        <v>109</v>
      </c>
      <c r="AT194" s="151" t="s">
        <v>195</v>
      </c>
      <c r="AU194" s="151" t="s">
        <v>84</v>
      </c>
      <c r="AY194" s="13" t="s">
        <v>193</v>
      </c>
      <c r="BE194" s="152">
        <f t="shared" si="24"/>
        <v>0</v>
      </c>
      <c r="BF194" s="152">
        <f t="shared" si="25"/>
        <v>0</v>
      </c>
      <c r="BG194" s="152">
        <f t="shared" si="26"/>
        <v>0</v>
      </c>
      <c r="BH194" s="152">
        <f t="shared" si="27"/>
        <v>0</v>
      </c>
      <c r="BI194" s="152">
        <f t="shared" si="28"/>
        <v>0</v>
      </c>
      <c r="BJ194" s="13" t="s">
        <v>84</v>
      </c>
      <c r="BK194" s="152">
        <f t="shared" si="29"/>
        <v>0</v>
      </c>
      <c r="BL194" s="13" t="s">
        <v>109</v>
      </c>
      <c r="BM194" s="151" t="s">
        <v>2567</v>
      </c>
    </row>
    <row r="195" spans="2:65" s="1" customFormat="1" ht="24.25" customHeight="1">
      <c r="B195" s="138"/>
      <c r="C195" s="153" t="s">
        <v>503</v>
      </c>
      <c r="D195" s="153" t="s">
        <v>236</v>
      </c>
      <c r="E195" s="154" t="s">
        <v>1727</v>
      </c>
      <c r="F195" s="155" t="s">
        <v>1728</v>
      </c>
      <c r="G195" s="156" t="s">
        <v>319</v>
      </c>
      <c r="H195" s="157">
        <v>4</v>
      </c>
      <c r="I195" s="158"/>
      <c r="J195" s="159">
        <f t="shared" si="20"/>
        <v>0</v>
      </c>
      <c r="K195" s="160"/>
      <c r="L195" s="161"/>
      <c r="M195" s="162" t="s">
        <v>1</v>
      </c>
      <c r="N195" s="163" t="s">
        <v>38</v>
      </c>
      <c r="P195" s="149">
        <f t="shared" si="21"/>
        <v>0</v>
      </c>
      <c r="Q195" s="149">
        <v>3.2000000000000001E-2</v>
      </c>
      <c r="R195" s="149">
        <f t="shared" si="22"/>
        <v>0.128</v>
      </c>
      <c r="S195" s="149">
        <v>0</v>
      </c>
      <c r="T195" s="150">
        <f t="shared" si="23"/>
        <v>0</v>
      </c>
      <c r="AR195" s="151" t="s">
        <v>163</v>
      </c>
      <c r="AT195" s="151" t="s">
        <v>236</v>
      </c>
      <c r="AU195" s="151" t="s">
        <v>84</v>
      </c>
      <c r="AY195" s="13" t="s">
        <v>193</v>
      </c>
      <c r="BE195" s="152">
        <f t="shared" si="24"/>
        <v>0</v>
      </c>
      <c r="BF195" s="152">
        <f t="shared" si="25"/>
        <v>0</v>
      </c>
      <c r="BG195" s="152">
        <f t="shared" si="26"/>
        <v>0</v>
      </c>
      <c r="BH195" s="152">
        <f t="shared" si="27"/>
        <v>0</v>
      </c>
      <c r="BI195" s="152">
        <f t="shared" si="28"/>
        <v>0</v>
      </c>
      <c r="BJ195" s="13" t="s">
        <v>84</v>
      </c>
      <c r="BK195" s="152">
        <f t="shared" si="29"/>
        <v>0</v>
      </c>
      <c r="BL195" s="13" t="s">
        <v>109</v>
      </c>
      <c r="BM195" s="151" t="s">
        <v>2568</v>
      </c>
    </row>
    <row r="196" spans="2:65" s="1" customFormat="1" ht="33" customHeight="1">
      <c r="B196" s="138"/>
      <c r="C196" s="139" t="s">
        <v>507</v>
      </c>
      <c r="D196" s="139" t="s">
        <v>195</v>
      </c>
      <c r="E196" s="140" t="s">
        <v>1730</v>
      </c>
      <c r="F196" s="141" t="s">
        <v>1731</v>
      </c>
      <c r="G196" s="142" t="s">
        <v>319</v>
      </c>
      <c r="H196" s="143">
        <v>2</v>
      </c>
      <c r="I196" s="144"/>
      <c r="J196" s="145">
        <f t="shared" si="20"/>
        <v>0</v>
      </c>
      <c r="K196" s="146"/>
      <c r="L196" s="28"/>
      <c r="M196" s="147" t="s">
        <v>1</v>
      </c>
      <c r="N196" s="148" t="s">
        <v>38</v>
      </c>
      <c r="P196" s="149">
        <f t="shared" si="21"/>
        <v>0</v>
      </c>
      <c r="Q196" s="149">
        <v>2.4000000000000001E-4</v>
      </c>
      <c r="R196" s="149">
        <f t="shared" si="22"/>
        <v>4.8000000000000001E-4</v>
      </c>
      <c r="S196" s="149">
        <v>0</v>
      </c>
      <c r="T196" s="150">
        <f t="shared" si="23"/>
        <v>0</v>
      </c>
      <c r="AR196" s="151" t="s">
        <v>109</v>
      </c>
      <c r="AT196" s="151" t="s">
        <v>195</v>
      </c>
      <c r="AU196" s="151" t="s">
        <v>84</v>
      </c>
      <c r="AY196" s="13" t="s">
        <v>193</v>
      </c>
      <c r="BE196" s="152">
        <f t="shared" si="24"/>
        <v>0</v>
      </c>
      <c r="BF196" s="152">
        <f t="shared" si="25"/>
        <v>0</v>
      </c>
      <c r="BG196" s="152">
        <f t="shared" si="26"/>
        <v>0</v>
      </c>
      <c r="BH196" s="152">
        <f t="shared" si="27"/>
        <v>0</v>
      </c>
      <c r="BI196" s="152">
        <f t="shared" si="28"/>
        <v>0</v>
      </c>
      <c r="BJ196" s="13" t="s">
        <v>84</v>
      </c>
      <c r="BK196" s="152">
        <f t="shared" si="29"/>
        <v>0</v>
      </c>
      <c r="BL196" s="13" t="s">
        <v>109</v>
      </c>
      <c r="BM196" s="151" t="s">
        <v>2569</v>
      </c>
    </row>
    <row r="197" spans="2:65" s="1" customFormat="1" ht="37.75" customHeight="1">
      <c r="B197" s="138"/>
      <c r="C197" s="153" t="s">
        <v>511</v>
      </c>
      <c r="D197" s="153" t="s">
        <v>236</v>
      </c>
      <c r="E197" s="154" t="s">
        <v>1733</v>
      </c>
      <c r="F197" s="155" t="s">
        <v>1734</v>
      </c>
      <c r="G197" s="156" t="s">
        <v>319</v>
      </c>
      <c r="H197" s="157">
        <v>2</v>
      </c>
      <c r="I197" s="158"/>
      <c r="J197" s="159">
        <f t="shared" si="20"/>
        <v>0</v>
      </c>
      <c r="K197" s="160"/>
      <c r="L197" s="161"/>
      <c r="M197" s="162" t="s">
        <v>1</v>
      </c>
      <c r="N197" s="163" t="s">
        <v>38</v>
      </c>
      <c r="P197" s="149">
        <f t="shared" si="21"/>
        <v>0</v>
      </c>
      <c r="Q197" s="149">
        <v>7.0000000000000001E-3</v>
      </c>
      <c r="R197" s="149">
        <f t="shared" si="22"/>
        <v>1.4E-2</v>
      </c>
      <c r="S197" s="149">
        <v>0</v>
      </c>
      <c r="T197" s="150">
        <f t="shared" si="23"/>
        <v>0</v>
      </c>
      <c r="AR197" s="151" t="s">
        <v>163</v>
      </c>
      <c r="AT197" s="151" t="s">
        <v>236</v>
      </c>
      <c r="AU197" s="151" t="s">
        <v>84</v>
      </c>
      <c r="AY197" s="13" t="s">
        <v>193</v>
      </c>
      <c r="BE197" s="152">
        <f t="shared" si="24"/>
        <v>0</v>
      </c>
      <c r="BF197" s="152">
        <f t="shared" si="25"/>
        <v>0</v>
      </c>
      <c r="BG197" s="152">
        <f t="shared" si="26"/>
        <v>0</v>
      </c>
      <c r="BH197" s="152">
        <f t="shared" si="27"/>
        <v>0</v>
      </c>
      <c r="BI197" s="152">
        <f t="shared" si="28"/>
        <v>0</v>
      </c>
      <c r="BJ197" s="13" t="s">
        <v>84</v>
      </c>
      <c r="BK197" s="152">
        <f t="shared" si="29"/>
        <v>0</v>
      </c>
      <c r="BL197" s="13" t="s">
        <v>109</v>
      </c>
      <c r="BM197" s="151" t="s">
        <v>2570</v>
      </c>
    </row>
    <row r="198" spans="2:65" s="1" customFormat="1" ht="24.25" customHeight="1">
      <c r="B198" s="138"/>
      <c r="C198" s="153" t="s">
        <v>515</v>
      </c>
      <c r="D198" s="153" t="s">
        <v>236</v>
      </c>
      <c r="E198" s="154" t="s">
        <v>1736</v>
      </c>
      <c r="F198" s="155" t="s">
        <v>1737</v>
      </c>
      <c r="G198" s="156" t="s">
        <v>319</v>
      </c>
      <c r="H198" s="157">
        <v>2</v>
      </c>
      <c r="I198" s="158"/>
      <c r="J198" s="159">
        <f t="shared" si="20"/>
        <v>0</v>
      </c>
      <c r="K198" s="160"/>
      <c r="L198" s="161"/>
      <c r="M198" s="162" t="s">
        <v>1</v>
      </c>
      <c r="N198" s="163" t="s">
        <v>38</v>
      </c>
      <c r="P198" s="149">
        <f t="shared" si="21"/>
        <v>0</v>
      </c>
      <c r="Q198" s="149">
        <v>6.3E-3</v>
      </c>
      <c r="R198" s="149">
        <f t="shared" si="22"/>
        <v>1.26E-2</v>
      </c>
      <c r="S198" s="149">
        <v>0</v>
      </c>
      <c r="T198" s="150">
        <f t="shared" si="23"/>
        <v>0</v>
      </c>
      <c r="AR198" s="151" t="s">
        <v>163</v>
      </c>
      <c r="AT198" s="151" t="s">
        <v>236</v>
      </c>
      <c r="AU198" s="151" t="s">
        <v>84</v>
      </c>
      <c r="AY198" s="13" t="s">
        <v>193</v>
      </c>
      <c r="BE198" s="152">
        <f t="shared" si="24"/>
        <v>0</v>
      </c>
      <c r="BF198" s="152">
        <f t="shared" si="25"/>
        <v>0</v>
      </c>
      <c r="BG198" s="152">
        <f t="shared" si="26"/>
        <v>0</v>
      </c>
      <c r="BH198" s="152">
        <f t="shared" si="27"/>
        <v>0</v>
      </c>
      <c r="BI198" s="152">
        <f t="shared" si="28"/>
        <v>0</v>
      </c>
      <c r="BJ198" s="13" t="s">
        <v>84</v>
      </c>
      <c r="BK198" s="152">
        <f t="shared" si="29"/>
        <v>0</v>
      </c>
      <c r="BL198" s="13" t="s">
        <v>109</v>
      </c>
      <c r="BM198" s="151" t="s">
        <v>2571</v>
      </c>
    </row>
    <row r="199" spans="2:65" s="1" customFormat="1" ht="16.5" customHeight="1">
      <c r="B199" s="138"/>
      <c r="C199" s="139" t="s">
        <v>519</v>
      </c>
      <c r="D199" s="139" t="s">
        <v>195</v>
      </c>
      <c r="E199" s="140" t="s">
        <v>1739</v>
      </c>
      <c r="F199" s="141" t="s">
        <v>1740</v>
      </c>
      <c r="G199" s="142" t="s">
        <v>257</v>
      </c>
      <c r="H199" s="143">
        <v>272</v>
      </c>
      <c r="I199" s="144"/>
      <c r="J199" s="145">
        <f t="shared" si="20"/>
        <v>0</v>
      </c>
      <c r="K199" s="146"/>
      <c r="L199" s="28"/>
      <c r="M199" s="147" t="s">
        <v>1</v>
      </c>
      <c r="N199" s="148" t="s">
        <v>38</v>
      </c>
      <c r="P199" s="149">
        <f t="shared" si="21"/>
        <v>0</v>
      </c>
      <c r="Q199" s="149">
        <v>9.0000000000000006E-5</v>
      </c>
      <c r="R199" s="149">
        <f t="shared" si="22"/>
        <v>2.4480000000000002E-2</v>
      </c>
      <c r="S199" s="149">
        <v>0</v>
      </c>
      <c r="T199" s="150">
        <f t="shared" si="23"/>
        <v>0</v>
      </c>
      <c r="AR199" s="151" t="s">
        <v>109</v>
      </c>
      <c r="AT199" s="151" t="s">
        <v>195</v>
      </c>
      <c r="AU199" s="151" t="s">
        <v>84</v>
      </c>
      <c r="AY199" s="13" t="s">
        <v>193</v>
      </c>
      <c r="BE199" s="152">
        <f t="shared" si="24"/>
        <v>0</v>
      </c>
      <c r="BF199" s="152">
        <f t="shared" si="25"/>
        <v>0</v>
      </c>
      <c r="BG199" s="152">
        <f t="shared" si="26"/>
        <v>0</v>
      </c>
      <c r="BH199" s="152">
        <f t="shared" si="27"/>
        <v>0</v>
      </c>
      <c r="BI199" s="152">
        <f t="shared" si="28"/>
        <v>0</v>
      </c>
      <c r="BJ199" s="13" t="s">
        <v>84</v>
      </c>
      <c r="BK199" s="152">
        <f t="shared" si="29"/>
        <v>0</v>
      </c>
      <c r="BL199" s="13" t="s">
        <v>109</v>
      </c>
      <c r="BM199" s="151" t="s">
        <v>2572</v>
      </c>
    </row>
    <row r="200" spans="2:65" s="11" customFormat="1" ht="22.75" customHeight="1">
      <c r="B200" s="126"/>
      <c r="D200" s="127" t="s">
        <v>71</v>
      </c>
      <c r="E200" s="136" t="s">
        <v>221</v>
      </c>
      <c r="F200" s="136" t="s">
        <v>456</v>
      </c>
      <c r="I200" s="129"/>
      <c r="J200" s="137">
        <f>BK200</f>
        <v>0</v>
      </c>
      <c r="L200" s="126"/>
      <c r="M200" s="131"/>
      <c r="P200" s="132">
        <f>SUM(P201:P209)</f>
        <v>0</v>
      </c>
      <c r="R200" s="132">
        <f>SUM(R201:R209)</f>
        <v>38.036428000000001</v>
      </c>
      <c r="T200" s="133">
        <f>SUM(T201:T209)</f>
        <v>0</v>
      </c>
      <c r="AR200" s="127" t="s">
        <v>76</v>
      </c>
      <c r="AT200" s="134" t="s">
        <v>71</v>
      </c>
      <c r="AU200" s="134" t="s">
        <v>76</v>
      </c>
      <c r="AY200" s="127" t="s">
        <v>193</v>
      </c>
      <c r="BK200" s="135">
        <f>SUM(BK201:BK209)</f>
        <v>0</v>
      </c>
    </row>
    <row r="201" spans="2:65" s="1" customFormat="1" ht="33" customHeight="1">
      <c r="B201" s="138"/>
      <c r="C201" s="139" t="s">
        <v>525</v>
      </c>
      <c r="D201" s="139" t="s">
        <v>195</v>
      </c>
      <c r="E201" s="140" t="s">
        <v>2573</v>
      </c>
      <c r="F201" s="141" t="s">
        <v>2574</v>
      </c>
      <c r="G201" s="142" t="s">
        <v>257</v>
      </c>
      <c r="H201" s="143">
        <v>12</v>
      </c>
      <c r="I201" s="144"/>
      <c r="J201" s="145">
        <f t="shared" ref="J201:J209" si="30">ROUND(I201*H201,2)</f>
        <v>0</v>
      </c>
      <c r="K201" s="146"/>
      <c r="L201" s="28"/>
      <c r="M201" s="147" t="s">
        <v>1</v>
      </c>
      <c r="N201" s="148" t="s">
        <v>38</v>
      </c>
      <c r="P201" s="149">
        <f t="shared" ref="P201:P209" si="31">O201*H201</f>
        <v>0</v>
      </c>
      <c r="Q201" s="149">
        <v>0.1365295</v>
      </c>
      <c r="R201" s="149">
        <f t="shared" ref="R201:R209" si="32">Q201*H201</f>
        <v>1.6383540000000001</v>
      </c>
      <c r="S201" s="149">
        <v>0</v>
      </c>
      <c r="T201" s="150">
        <f t="shared" ref="T201:T209" si="33">S201*H201</f>
        <v>0</v>
      </c>
      <c r="AR201" s="151" t="s">
        <v>109</v>
      </c>
      <c r="AT201" s="151" t="s">
        <v>195</v>
      </c>
      <c r="AU201" s="151" t="s">
        <v>84</v>
      </c>
      <c r="AY201" s="13" t="s">
        <v>193</v>
      </c>
      <c r="BE201" s="152">
        <f t="shared" ref="BE201:BE209" si="34">IF(N201="základná",J201,0)</f>
        <v>0</v>
      </c>
      <c r="BF201" s="152">
        <f t="shared" ref="BF201:BF209" si="35">IF(N201="znížená",J201,0)</f>
        <v>0</v>
      </c>
      <c r="BG201" s="152">
        <f t="shared" ref="BG201:BG209" si="36">IF(N201="zákl. prenesená",J201,0)</f>
        <v>0</v>
      </c>
      <c r="BH201" s="152">
        <f t="shared" ref="BH201:BH209" si="37">IF(N201="zníž. prenesená",J201,0)</f>
        <v>0</v>
      </c>
      <c r="BI201" s="152">
        <f t="shared" ref="BI201:BI209" si="38">IF(N201="nulová",J201,0)</f>
        <v>0</v>
      </c>
      <c r="BJ201" s="13" t="s">
        <v>84</v>
      </c>
      <c r="BK201" s="152">
        <f t="shared" ref="BK201:BK209" si="39">ROUND(I201*H201,2)</f>
        <v>0</v>
      </c>
      <c r="BL201" s="13" t="s">
        <v>109</v>
      </c>
      <c r="BM201" s="151" t="s">
        <v>2575</v>
      </c>
    </row>
    <row r="202" spans="2:65" s="1" customFormat="1" ht="33" customHeight="1">
      <c r="B202" s="138"/>
      <c r="C202" s="139" t="s">
        <v>529</v>
      </c>
      <c r="D202" s="139" t="s">
        <v>195</v>
      </c>
      <c r="E202" s="140" t="s">
        <v>2576</v>
      </c>
      <c r="F202" s="141" t="s">
        <v>2577</v>
      </c>
      <c r="G202" s="142" t="s">
        <v>257</v>
      </c>
      <c r="H202" s="143">
        <v>110</v>
      </c>
      <c r="I202" s="144"/>
      <c r="J202" s="145">
        <f t="shared" si="30"/>
        <v>0</v>
      </c>
      <c r="K202" s="146"/>
      <c r="L202" s="28"/>
      <c r="M202" s="147" t="s">
        <v>1</v>
      </c>
      <c r="N202" s="148" t="s">
        <v>38</v>
      </c>
      <c r="P202" s="149">
        <f t="shared" si="31"/>
        <v>0</v>
      </c>
      <c r="Q202" s="149">
        <v>0.1090734</v>
      </c>
      <c r="R202" s="149">
        <f t="shared" si="32"/>
        <v>11.998074000000001</v>
      </c>
      <c r="S202" s="149">
        <v>0</v>
      </c>
      <c r="T202" s="150">
        <f t="shared" si="33"/>
        <v>0</v>
      </c>
      <c r="AR202" s="151" t="s">
        <v>109</v>
      </c>
      <c r="AT202" s="151" t="s">
        <v>195</v>
      </c>
      <c r="AU202" s="151" t="s">
        <v>84</v>
      </c>
      <c r="AY202" s="13" t="s">
        <v>193</v>
      </c>
      <c r="BE202" s="152">
        <f t="shared" si="34"/>
        <v>0</v>
      </c>
      <c r="BF202" s="152">
        <f t="shared" si="35"/>
        <v>0</v>
      </c>
      <c r="BG202" s="152">
        <f t="shared" si="36"/>
        <v>0</v>
      </c>
      <c r="BH202" s="152">
        <f t="shared" si="37"/>
        <v>0</v>
      </c>
      <c r="BI202" s="152">
        <f t="shared" si="38"/>
        <v>0</v>
      </c>
      <c r="BJ202" s="13" t="s">
        <v>84</v>
      </c>
      <c r="BK202" s="152">
        <f t="shared" si="39"/>
        <v>0</v>
      </c>
      <c r="BL202" s="13" t="s">
        <v>109</v>
      </c>
      <c r="BM202" s="151" t="s">
        <v>2578</v>
      </c>
    </row>
    <row r="203" spans="2:65" s="1" customFormat="1" ht="24.25" customHeight="1">
      <c r="B203" s="138"/>
      <c r="C203" s="153" t="s">
        <v>533</v>
      </c>
      <c r="D203" s="153" t="s">
        <v>236</v>
      </c>
      <c r="E203" s="154" t="s">
        <v>2579</v>
      </c>
      <c r="F203" s="155" t="s">
        <v>2580</v>
      </c>
      <c r="G203" s="156" t="s">
        <v>257</v>
      </c>
      <c r="H203" s="157">
        <v>122</v>
      </c>
      <c r="I203" s="158"/>
      <c r="J203" s="159">
        <f t="shared" si="30"/>
        <v>0</v>
      </c>
      <c r="K203" s="160"/>
      <c r="L203" s="161"/>
      <c r="M203" s="162" t="s">
        <v>1</v>
      </c>
      <c r="N203" s="163" t="s">
        <v>38</v>
      </c>
      <c r="P203" s="149">
        <f t="shared" si="31"/>
        <v>0</v>
      </c>
      <c r="Q203" s="149">
        <v>0.2</v>
      </c>
      <c r="R203" s="149">
        <f t="shared" si="32"/>
        <v>24.400000000000002</v>
      </c>
      <c r="S203" s="149">
        <v>0</v>
      </c>
      <c r="T203" s="150">
        <f t="shared" si="33"/>
        <v>0</v>
      </c>
      <c r="AR203" s="151" t="s">
        <v>163</v>
      </c>
      <c r="AT203" s="151" t="s">
        <v>236</v>
      </c>
      <c r="AU203" s="151" t="s">
        <v>84</v>
      </c>
      <c r="AY203" s="13" t="s">
        <v>193</v>
      </c>
      <c r="BE203" s="152">
        <f t="shared" si="34"/>
        <v>0</v>
      </c>
      <c r="BF203" s="152">
        <f t="shared" si="35"/>
        <v>0</v>
      </c>
      <c r="BG203" s="152">
        <f t="shared" si="36"/>
        <v>0</v>
      </c>
      <c r="BH203" s="152">
        <f t="shared" si="37"/>
        <v>0</v>
      </c>
      <c r="BI203" s="152">
        <f t="shared" si="38"/>
        <v>0</v>
      </c>
      <c r="BJ203" s="13" t="s">
        <v>84</v>
      </c>
      <c r="BK203" s="152">
        <f t="shared" si="39"/>
        <v>0</v>
      </c>
      <c r="BL203" s="13" t="s">
        <v>109</v>
      </c>
      <c r="BM203" s="151" t="s">
        <v>2581</v>
      </c>
    </row>
    <row r="204" spans="2:65" s="1" customFormat="1" ht="24.25" customHeight="1">
      <c r="B204" s="138"/>
      <c r="C204" s="139" t="s">
        <v>539</v>
      </c>
      <c r="D204" s="139" t="s">
        <v>195</v>
      </c>
      <c r="E204" s="140" t="s">
        <v>2197</v>
      </c>
      <c r="F204" s="141" t="s">
        <v>2198</v>
      </c>
      <c r="G204" s="142" t="s">
        <v>257</v>
      </c>
      <c r="H204" s="143">
        <v>194</v>
      </c>
      <c r="I204" s="144"/>
      <c r="J204" s="145">
        <f t="shared" si="30"/>
        <v>0</v>
      </c>
      <c r="K204" s="146"/>
      <c r="L204" s="28"/>
      <c r="M204" s="147" t="s">
        <v>1</v>
      </c>
      <c r="N204" s="148" t="s">
        <v>38</v>
      </c>
      <c r="P204" s="149">
        <f t="shared" si="31"/>
        <v>0</v>
      </c>
      <c r="Q204" s="149">
        <v>0</v>
      </c>
      <c r="R204" s="149">
        <f t="shared" si="32"/>
        <v>0</v>
      </c>
      <c r="S204" s="149">
        <v>0</v>
      </c>
      <c r="T204" s="150">
        <f t="shared" si="33"/>
        <v>0</v>
      </c>
      <c r="AR204" s="151" t="s">
        <v>109</v>
      </c>
      <c r="AT204" s="151" t="s">
        <v>195</v>
      </c>
      <c r="AU204" s="151" t="s">
        <v>84</v>
      </c>
      <c r="AY204" s="13" t="s">
        <v>193</v>
      </c>
      <c r="BE204" s="152">
        <f t="shared" si="34"/>
        <v>0</v>
      </c>
      <c r="BF204" s="152">
        <f t="shared" si="35"/>
        <v>0</v>
      </c>
      <c r="BG204" s="152">
        <f t="shared" si="36"/>
        <v>0</v>
      </c>
      <c r="BH204" s="152">
        <f t="shared" si="37"/>
        <v>0</v>
      </c>
      <c r="BI204" s="152">
        <f t="shared" si="38"/>
        <v>0</v>
      </c>
      <c r="BJ204" s="13" t="s">
        <v>84</v>
      </c>
      <c r="BK204" s="152">
        <f t="shared" si="39"/>
        <v>0</v>
      </c>
      <c r="BL204" s="13" t="s">
        <v>109</v>
      </c>
      <c r="BM204" s="151" t="s">
        <v>2582</v>
      </c>
    </row>
    <row r="205" spans="2:65" s="1" customFormat="1" ht="24.25" customHeight="1">
      <c r="B205" s="138"/>
      <c r="C205" s="139" t="s">
        <v>543</v>
      </c>
      <c r="D205" s="139" t="s">
        <v>195</v>
      </c>
      <c r="E205" s="140" t="s">
        <v>1742</v>
      </c>
      <c r="F205" s="141" t="s">
        <v>1743</v>
      </c>
      <c r="G205" s="142" t="s">
        <v>296</v>
      </c>
      <c r="H205" s="143">
        <v>133.89699999999999</v>
      </c>
      <c r="I205" s="144"/>
      <c r="J205" s="145">
        <f t="shared" si="30"/>
        <v>0</v>
      </c>
      <c r="K205" s="146"/>
      <c r="L205" s="28"/>
      <c r="M205" s="147" t="s">
        <v>1</v>
      </c>
      <c r="N205" s="148" t="s">
        <v>38</v>
      </c>
      <c r="P205" s="149">
        <f t="shared" si="31"/>
        <v>0</v>
      </c>
      <c r="Q205" s="149">
        <v>0</v>
      </c>
      <c r="R205" s="149">
        <f t="shared" si="32"/>
        <v>0</v>
      </c>
      <c r="S205" s="149">
        <v>0</v>
      </c>
      <c r="T205" s="150">
        <f t="shared" si="33"/>
        <v>0</v>
      </c>
      <c r="AR205" s="151" t="s">
        <v>109</v>
      </c>
      <c r="AT205" s="151" t="s">
        <v>195</v>
      </c>
      <c r="AU205" s="151" t="s">
        <v>84</v>
      </c>
      <c r="AY205" s="13" t="s">
        <v>193</v>
      </c>
      <c r="BE205" s="152">
        <f t="shared" si="34"/>
        <v>0</v>
      </c>
      <c r="BF205" s="152">
        <f t="shared" si="35"/>
        <v>0</v>
      </c>
      <c r="BG205" s="152">
        <f t="shared" si="36"/>
        <v>0</v>
      </c>
      <c r="BH205" s="152">
        <f t="shared" si="37"/>
        <v>0</v>
      </c>
      <c r="BI205" s="152">
        <f t="shared" si="38"/>
        <v>0</v>
      </c>
      <c r="BJ205" s="13" t="s">
        <v>84</v>
      </c>
      <c r="BK205" s="152">
        <f t="shared" si="39"/>
        <v>0</v>
      </c>
      <c r="BL205" s="13" t="s">
        <v>109</v>
      </c>
      <c r="BM205" s="151" t="s">
        <v>2583</v>
      </c>
    </row>
    <row r="206" spans="2:65" s="1" customFormat="1" ht="24.25" customHeight="1">
      <c r="B206" s="138"/>
      <c r="C206" s="139" t="s">
        <v>547</v>
      </c>
      <c r="D206" s="139" t="s">
        <v>195</v>
      </c>
      <c r="E206" s="140" t="s">
        <v>1745</v>
      </c>
      <c r="F206" s="141" t="s">
        <v>1746</v>
      </c>
      <c r="G206" s="142" t="s">
        <v>296</v>
      </c>
      <c r="H206" s="143">
        <v>1205.0730000000001</v>
      </c>
      <c r="I206" s="144"/>
      <c r="J206" s="145">
        <f t="shared" si="30"/>
        <v>0</v>
      </c>
      <c r="K206" s="146"/>
      <c r="L206" s="28"/>
      <c r="M206" s="147" t="s">
        <v>1</v>
      </c>
      <c r="N206" s="148" t="s">
        <v>38</v>
      </c>
      <c r="P206" s="149">
        <f t="shared" si="31"/>
        <v>0</v>
      </c>
      <c r="Q206" s="149">
        <v>0</v>
      </c>
      <c r="R206" s="149">
        <f t="shared" si="32"/>
        <v>0</v>
      </c>
      <c r="S206" s="149">
        <v>0</v>
      </c>
      <c r="T206" s="150">
        <f t="shared" si="33"/>
        <v>0</v>
      </c>
      <c r="AR206" s="151" t="s">
        <v>109</v>
      </c>
      <c r="AT206" s="151" t="s">
        <v>195</v>
      </c>
      <c r="AU206" s="151" t="s">
        <v>84</v>
      </c>
      <c r="AY206" s="13" t="s">
        <v>193</v>
      </c>
      <c r="BE206" s="152">
        <f t="shared" si="34"/>
        <v>0</v>
      </c>
      <c r="BF206" s="152">
        <f t="shared" si="35"/>
        <v>0</v>
      </c>
      <c r="BG206" s="152">
        <f t="shared" si="36"/>
        <v>0</v>
      </c>
      <c r="BH206" s="152">
        <f t="shared" si="37"/>
        <v>0</v>
      </c>
      <c r="BI206" s="152">
        <f t="shared" si="38"/>
        <v>0</v>
      </c>
      <c r="BJ206" s="13" t="s">
        <v>84</v>
      </c>
      <c r="BK206" s="152">
        <f t="shared" si="39"/>
        <v>0</v>
      </c>
      <c r="BL206" s="13" t="s">
        <v>109</v>
      </c>
      <c r="BM206" s="151" t="s">
        <v>2584</v>
      </c>
    </row>
    <row r="207" spans="2:65" s="1" customFormat="1" ht="24.25" customHeight="1">
      <c r="B207" s="138"/>
      <c r="C207" s="139" t="s">
        <v>551</v>
      </c>
      <c r="D207" s="139" t="s">
        <v>195</v>
      </c>
      <c r="E207" s="140" t="s">
        <v>1748</v>
      </c>
      <c r="F207" s="141" t="s">
        <v>1749</v>
      </c>
      <c r="G207" s="142" t="s">
        <v>296</v>
      </c>
      <c r="H207" s="143">
        <v>133.89699999999999</v>
      </c>
      <c r="I207" s="144"/>
      <c r="J207" s="145">
        <f t="shared" si="30"/>
        <v>0</v>
      </c>
      <c r="K207" s="146"/>
      <c r="L207" s="28"/>
      <c r="M207" s="147" t="s">
        <v>1</v>
      </c>
      <c r="N207" s="148" t="s">
        <v>38</v>
      </c>
      <c r="P207" s="149">
        <f t="shared" si="31"/>
        <v>0</v>
      </c>
      <c r="Q207" s="149">
        <v>0</v>
      </c>
      <c r="R207" s="149">
        <f t="shared" si="32"/>
        <v>0</v>
      </c>
      <c r="S207" s="149">
        <v>0</v>
      </c>
      <c r="T207" s="150">
        <f t="shared" si="33"/>
        <v>0</v>
      </c>
      <c r="AR207" s="151" t="s">
        <v>109</v>
      </c>
      <c r="AT207" s="151" t="s">
        <v>195</v>
      </c>
      <c r="AU207" s="151" t="s">
        <v>84</v>
      </c>
      <c r="AY207" s="13" t="s">
        <v>193</v>
      </c>
      <c r="BE207" s="152">
        <f t="shared" si="34"/>
        <v>0</v>
      </c>
      <c r="BF207" s="152">
        <f t="shared" si="35"/>
        <v>0</v>
      </c>
      <c r="BG207" s="152">
        <f t="shared" si="36"/>
        <v>0</v>
      </c>
      <c r="BH207" s="152">
        <f t="shared" si="37"/>
        <v>0</v>
      </c>
      <c r="BI207" s="152">
        <f t="shared" si="38"/>
        <v>0</v>
      </c>
      <c r="BJ207" s="13" t="s">
        <v>84</v>
      </c>
      <c r="BK207" s="152">
        <f t="shared" si="39"/>
        <v>0</v>
      </c>
      <c r="BL207" s="13" t="s">
        <v>109</v>
      </c>
      <c r="BM207" s="151" t="s">
        <v>2585</v>
      </c>
    </row>
    <row r="208" spans="2:65" s="1" customFormat="1" ht="24.25" customHeight="1">
      <c r="B208" s="138"/>
      <c r="C208" s="139" t="s">
        <v>555</v>
      </c>
      <c r="D208" s="139" t="s">
        <v>195</v>
      </c>
      <c r="E208" s="140" t="s">
        <v>1751</v>
      </c>
      <c r="F208" s="141" t="s">
        <v>2204</v>
      </c>
      <c r="G208" s="142" t="s">
        <v>296</v>
      </c>
      <c r="H208" s="143">
        <v>133.89699999999999</v>
      </c>
      <c r="I208" s="144"/>
      <c r="J208" s="145">
        <f t="shared" si="30"/>
        <v>0</v>
      </c>
      <c r="K208" s="146"/>
      <c r="L208" s="28"/>
      <c r="M208" s="147" t="s">
        <v>1</v>
      </c>
      <c r="N208" s="148" t="s">
        <v>38</v>
      </c>
      <c r="P208" s="149">
        <f t="shared" si="31"/>
        <v>0</v>
      </c>
      <c r="Q208" s="149">
        <v>0</v>
      </c>
      <c r="R208" s="149">
        <f t="shared" si="32"/>
        <v>0</v>
      </c>
      <c r="S208" s="149">
        <v>0</v>
      </c>
      <c r="T208" s="150">
        <f t="shared" si="33"/>
        <v>0</v>
      </c>
      <c r="AR208" s="151" t="s">
        <v>109</v>
      </c>
      <c r="AT208" s="151" t="s">
        <v>195</v>
      </c>
      <c r="AU208" s="151" t="s">
        <v>84</v>
      </c>
      <c r="AY208" s="13" t="s">
        <v>193</v>
      </c>
      <c r="BE208" s="152">
        <f t="shared" si="34"/>
        <v>0</v>
      </c>
      <c r="BF208" s="152">
        <f t="shared" si="35"/>
        <v>0</v>
      </c>
      <c r="BG208" s="152">
        <f t="shared" si="36"/>
        <v>0</v>
      </c>
      <c r="BH208" s="152">
        <f t="shared" si="37"/>
        <v>0</v>
      </c>
      <c r="BI208" s="152">
        <f t="shared" si="38"/>
        <v>0</v>
      </c>
      <c r="BJ208" s="13" t="s">
        <v>84</v>
      </c>
      <c r="BK208" s="152">
        <f t="shared" si="39"/>
        <v>0</v>
      </c>
      <c r="BL208" s="13" t="s">
        <v>109</v>
      </c>
      <c r="BM208" s="151" t="s">
        <v>2586</v>
      </c>
    </row>
    <row r="209" spans="2:65" s="1" customFormat="1" ht="24.25" customHeight="1">
      <c r="B209" s="138"/>
      <c r="C209" s="139" t="s">
        <v>562</v>
      </c>
      <c r="D209" s="139" t="s">
        <v>195</v>
      </c>
      <c r="E209" s="140" t="s">
        <v>1754</v>
      </c>
      <c r="F209" s="141" t="s">
        <v>1755</v>
      </c>
      <c r="G209" s="142" t="s">
        <v>296</v>
      </c>
      <c r="H209" s="143">
        <v>133.89699999999999</v>
      </c>
      <c r="I209" s="144"/>
      <c r="J209" s="145">
        <f t="shared" si="30"/>
        <v>0</v>
      </c>
      <c r="K209" s="146"/>
      <c r="L209" s="28"/>
      <c r="M209" s="147" t="s">
        <v>1</v>
      </c>
      <c r="N209" s="148" t="s">
        <v>38</v>
      </c>
      <c r="P209" s="149">
        <f t="shared" si="31"/>
        <v>0</v>
      </c>
      <c r="Q209" s="149">
        <v>0</v>
      </c>
      <c r="R209" s="149">
        <f t="shared" si="32"/>
        <v>0</v>
      </c>
      <c r="S209" s="149">
        <v>0</v>
      </c>
      <c r="T209" s="150">
        <f t="shared" si="33"/>
        <v>0</v>
      </c>
      <c r="AR209" s="151" t="s">
        <v>109</v>
      </c>
      <c r="AT209" s="151" t="s">
        <v>195</v>
      </c>
      <c r="AU209" s="151" t="s">
        <v>84</v>
      </c>
      <c r="AY209" s="13" t="s">
        <v>193</v>
      </c>
      <c r="BE209" s="152">
        <f t="shared" si="34"/>
        <v>0</v>
      </c>
      <c r="BF209" s="152">
        <f t="shared" si="35"/>
        <v>0</v>
      </c>
      <c r="BG209" s="152">
        <f t="shared" si="36"/>
        <v>0</v>
      </c>
      <c r="BH209" s="152">
        <f t="shared" si="37"/>
        <v>0</v>
      </c>
      <c r="BI209" s="152">
        <f t="shared" si="38"/>
        <v>0</v>
      </c>
      <c r="BJ209" s="13" t="s">
        <v>84</v>
      </c>
      <c r="BK209" s="152">
        <f t="shared" si="39"/>
        <v>0</v>
      </c>
      <c r="BL209" s="13" t="s">
        <v>109</v>
      </c>
      <c r="BM209" s="151" t="s">
        <v>2587</v>
      </c>
    </row>
    <row r="210" spans="2:65" s="11" customFormat="1" ht="22.75" customHeight="1">
      <c r="B210" s="126"/>
      <c r="D210" s="127" t="s">
        <v>71</v>
      </c>
      <c r="E210" s="136" t="s">
        <v>477</v>
      </c>
      <c r="F210" s="136" t="s">
        <v>478</v>
      </c>
      <c r="I210" s="129"/>
      <c r="J210" s="137">
        <f>BK210</f>
        <v>0</v>
      </c>
      <c r="L210" s="126"/>
      <c r="M210" s="131"/>
      <c r="P210" s="132">
        <f>P211</f>
        <v>0</v>
      </c>
      <c r="R210" s="132">
        <f>R211</f>
        <v>0</v>
      </c>
      <c r="T210" s="133">
        <f>T211</f>
        <v>0</v>
      </c>
      <c r="AR210" s="127" t="s">
        <v>76</v>
      </c>
      <c r="AT210" s="134" t="s">
        <v>71</v>
      </c>
      <c r="AU210" s="134" t="s">
        <v>76</v>
      </c>
      <c r="AY210" s="127" t="s">
        <v>193</v>
      </c>
      <c r="BK210" s="135">
        <f>BK211</f>
        <v>0</v>
      </c>
    </row>
    <row r="211" spans="2:65" s="1" customFormat="1" ht="33" customHeight="1">
      <c r="B211" s="138"/>
      <c r="C211" s="139" t="s">
        <v>566</v>
      </c>
      <c r="D211" s="139" t="s">
        <v>195</v>
      </c>
      <c r="E211" s="140" t="s">
        <v>1757</v>
      </c>
      <c r="F211" s="141" t="s">
        <v>1758</v>
      </c>
      <c r="G211" s="142" t="s">
        <v>296</v>
      </c>
      <c r="H211" s="143">
        <v>404.61200000000002</v>
      </c>
      <c r="I211" s="144"/>
      <c r="J211" s="145">
        <f>ROUND(I211*H211,2)</f>
        <v>0</v>
      </c>
      <c r="K211" s="146"/>
      <c r="L211" s="28"/>
      <c r="M211" s="147" t="s">
        <v>1</v>
      </c>
      <c r="N211" s="148" t="s">
        <v>38</v>
      </c>
      <c r="P211" s="149">
        <f>O211*H211</f>
        <v>0</v>
      </c>
      <c r="Q211" s="149">
        <v>0</v>
      </c>
      <c r="R211" s="149">
        <f>Q211*H211</f>
        <v>0</v>
      </c>
      <c r="S211" s="149">
        <v>0</v>
      </c>
      <c r="T211" s="150">
        <f>S211*H211</f>
        <v>0</v>
      </c>
      <c r="AR211" s="151" t="s">
        <v>109</v>
      </c>
      <c r="AT211" s="151" t="s">
        <v>195</v>
      </c>
      <c r="AU211" s="151" t="s">
        <v>84</v>
      </c>
      <c r="AY211" s="13" t="s">
        <v>193</v>
      </c>
      <c r="BE211" s="152">
        <f>IF(N211="základná",J211,0)</f>
        <v>0</v>
      </c>
      <c r="BF211" s="152">
        <f>IF(N211="znížená",J211,0)</f>
        <v>0</v>
      </c>
      <c r="BG211" s="152">
        <f>IF(N211="zákl. prenesená",J211,0)</f>
        <v>0</v>
      </c>
      <c r="BH211" s="152">
        <f>IF(N211="zníž. prenesená",J211,0)</f>
        <v>0</v>
      </c>
      <c r="BI211" s="152">
        <f>IF(N211="nulová",J211,0)</f>
        <v>0</v>
      </c>
      <c r="BJ211" s="13" t="s">
        <v>84</v>
      </c>
      <c r="BK211" s="152">
        <f>ROUND(I211*H211,2)</f>
        <v>0</v>
      </c>
      <c r="BL211" s="13" t="s">
        <v>109</v>
      </c>
      <c r="BM211" s="151" t="s">
        <v>2588</v>
      </c>
    </row>
    <row r="212" spans="2:65" s="11" customFormat="1" ht="26" customHeight="1">
      <c r="B212" s="126"/>
      <c r="D212" s="127" t="s">
        <v>71</v>
      </c>
      <c r="E212" s="128" t="s">
        <v>236</v>
      </c>
      <c r="F212" s="128" t="s">
        <v>1098</v>
      </c>
      <c r="I212" s="129"/>
      <c r="J212" s="130">
        <f>BK212</f>
        <v>0</v>
      </c>
      <c r="L212" s="126"/>
      <c r="M212" s="131"/>
      <c r="P212" s="132">
        <f>P213+P215</f>
        <v>0</v>
      </c>
      <c r="R212" s="132">
        <f>R213+R215</f>
        <v>3.5619999999999999E-2</v>
      </c>
      <c r="T212" s="133">
        <f>T213+T215</f>
        <v>0</v>
      </c>
      <c r="AR212" s="127" t="s">
        <v>106</v>
      </c>
      <c r="AT212" s="134" t="s">
        <v>71</v>
      </c>
      <c r="AU212" s="134" t="s">
        <v>72</v>
      </c>
      <c r="AY212" s="127" t="s">
        <v>193</v>
      </c>
      <c r="BK212" s="135">
        <f>BK213+BK215</f>
        <v>0</v>
      </c>
    </row>
    <row r="213" spans="2:65" s="11" customFormat="1" ht="22.75" customHeight="1">
      <c r="B213" s="126"/>
      <c r="D213" s="127" t="s">
        <v>71</v>
      </c>
      <c r="E213" s="136" t="s">
        <v>1170</v>
      </c>
      <c r="F213" s="136" t="s">
        <v>1171</v>
      </c>
      <c r="I213" s="129"/>
      <c r="J213" s="137">
        <f>BK213</f>
        <v>0</v>
      </c>
      <c r="L213" s="126"/>
      <c r="M213" s="131"/>
      <c r="P213" s="132">
        <f>P214</f>
        <v>0</v>
      </c>
      <c r="R213" s="132">
        <f>R214</f>
        <v>0</v>
      </c>
      <c r="T213" s="133">
        <f>T214</f>
        <v>0</v>
      </c>
      <c r="AR213" s="127" t="s">
        <v>106</v>
      </c>
      <c r="AT213" s="134" t="s">
        <v>71</v>
      </c>
      <c r="AU213" s="134" t="s">
        <v>76</v>
      </c>
      <c r="AY213" s="127" t="s">
        <v>193</v>
      </c>
      <c r="BK213" s="135">
        <f>BK214</f>
        <v>0</v>
      </c>
    </row>
    <row r="214" spans="2:65" s="1" customFormat="1" ht="16.5" customHeight="1">
      <c r="B214" s="138"/>
      <c r="C214" s="139" t="s">
        <v>572</v>
      </c>
      <c r="D214" s="139" t="s">
        <v>195</v>
      </c>
      <c r="E214" s="140" t="s">
        <v>1802</v>
      </c>
      <c r="F214" s="141" t="s">
        <v>1803</v>
      </c>
      <c r="G214" s="142" t="s">
        <v>319</v>
      </c>
      <c r="H214" s="143">
        <v>10</v>
      </c>
      <c r="I214" s="144"/>
      <c r="J214" s="145">
        <f>ROUND(I214*H214,2)</f>
        <v>0</v>
      </c>
      <c r="K214" s="146"/>
      <c r="L214" s="28"/>
      <c r="M214" s="147" t="s">
        <v>1</v>
      </c>
      <c r="N214" s="148" t="s">
        <v>38</v>
      </c>
      <c r="P214" s="149">
        <f>O214*H214</f>
        <v>0</v>
      </c>
      <c r="Q214" s="149">
        <v>0</v>
      </c>
      <c r="R214" s="149">
        <f>Q214*H214</f>
        <v>0</v>
      </c>
      <c r="S214" s="149">
        <v>0</v>
      </c>
      <c r="T214" s="150">
        <f>S214*H214</f>
        <v>0</v>
      </c>
      <c r="AR214" s="151" t="s">
        <v>519</v>
      </c>
      <c r="AT214" s="151" t="s">
        <v>195</v>
      </c>
      <c r="AU214" s="151" t="s">
        <v>84</v>
      </c>
      <c r="AY214" s="13" t="s">
        <v>193</v>
      </c>
      <c r="BE214" s="152">
        <f>IF(N214="základná",J214,0)</f>
        <v>0</v>
      </c>
      <c r="BF214" s="152">
        <f>IF(N214="znížená",J214,0)</f>
        <v>0</v>
      </c>
      <c r="BG214" s="152">
        <f>IF(N214="zákl. prenesená",J214,0)</f>
        <v>0</v>
      </c>
      <c r="BH214" s="152">
        <f>IF(N214="zníž. prenesená",J214,0)</f>
        <v>0</v>
      </c>
      <c r="BI214" s="152">
        <f>IF(N214="nulová",J214,0)</f>
        <v>0</v>
      </c>
      <c r="BJ214" s="13" t="s">
        <v>84</v>
      </c>
      <c r="BK214" s="152">
        <f>ROUND(I214*H214,2)</f>
        <v>0</v>
      </c>
      <c r="BL214" s="13" t="s">
        <v>519</v>
      </c>
      <c r="BM214" s="151" t="s">
        <v>2589</v>
      </c>
    </row>
    <row r="215" spans="2:65" s="11" customFormat="1" ht="22.75" customHeight="1">
      <c r="B215" s="126"/>
      <c r="D215" s="127" t="s">
        <v>71</v>
      </c>
      <c r="E215" s="136" t="s">
        <v>1099</v>
      </c>
      <c r="F215" s="136" t="s">
        <v>1100</v>
      </c>
      <c r="I215" s="129"/>
      <c r="J215" s="137">
        <f>BK215</f>
        <v>0</v>
      </c>
      <c r="L215" s="126"/>
      <c r="M215" s="131"/>
      <c r="P215" s="132">
        <f>SUM(P216:P229)</f>
        <v>0</v>
      </c>
      <c r="R215" s="132">
        <f>SUM(R216:R229)</f>
        <v>3.5619999999999999E-2</v>
      </c>
      <c r="T215" s="133">
        <f>SUM(T216:T229)</f>
        <v>0</v>
      </c>
      <c r="AR215" s="127" t="s">
        <v>106</v>
      </c>
      <c r="AT215" s="134" t="s">
        <v>71</v>
      </c>
      <c r="AU215" s="134" t="s">
        <v>76</v>
      </c>
      <c r="AY215" s="127" t="s">
        <v>193</v>
      </c>
      <c r="BK215" s="135">
        <f>SUM(BK216:BK229)</f>
        <v>0</v>
      </c>
    </row>
    <row r="216" spans="2:65" s="1" customFormat="1" ht="21.75" customHeight="1">
      <c r="B216" s="138"/>
      <c r="C216" s="139" t="s">
        <v>576</v>
      </c>
      <c r="D216" s="139" t="s">
        <v>195</v>
      </c>
      <c r="E216" s="140" t="s">
        <v>1814</v>
      </c>
      <c r="F216" s="141" t="s">
        <v>1815</v>
      </c>
      <c r="G216" s="142" t="s">
        <v>319</v>
      </c>
      <c r="H216" s="143">
        <v>7</v>
      </c>
      <c r="I216" s="144"/>
      <c r="J216" s="145">
        <f t="shared" ref="J216:J229" si="40">ROUND(I216*H216,2)</f>
        <v>0</v>
      </c>
      <c r="K216" s="146"/>
      <c r="L216" s="28"/>
      <c r="M216" s="147" t="s">
        <v>1</v>
      </c>
      <c r="N216" s="148" t="s">
        <v>38</v>
      </c>
      <c r="P216" s="149">
        <f t="shared" ref="P216:P229" si="41">O216*H216</f>
        <v>0</v>
      </c>
      <c r="Q216" s="149">
        <v>0</v>
      </c>
      <c r="R216" s="149">
        <f t="shared" ref="R216:R229" si="42">Q216*H216</f>
        <v>0</v>
      </c>
      <c r="S216" s="149">
        <v>0</v>
      </c>
      <c r="T216" s="150">
        <f t="shared" ref="T216:T229" si="43">S216*H216</f>
        <v>0</v>
      </c>
      <c r="AR216" s="151" t="s">
        <v>519</v>
      </c>
      <c r="AT216" s="151" t="s">
        <v>195</v>
      </c>
      <c r="AU216" s="151" t="s">
        <v>84</v>
      </c>
      <c r="AY216" s="13" t="s">
        <v>193</v>
      </c>
      <c r="BE216" s="152">
        <f t="shared" ref="BE216:BE229" si="44">IF(N216="základná",J216,0)</f>
        <v>0</v>
      </c>
      <c r="BF216" s="152">
        <f t="shared" ref="BF216:BF229" si="45">IF(N216="znížená",J216,0)</f>
        <v>0</v>
      </c>
      <c r="BG216" s="152">
        <f t="shared" ref="BG216:BG229" si="46">IF(N216="zákl. prenesená",J216,0)</f>
        <v>0</v>
      </c>
      <c r="BH216" s="152">
        <f t="shared" ref="BH216:BH229" si="47">IF(N216="zníž. prenesená",J216,0)</f>
        <v>0</v>
      </c>
      <c r="BI216" s="152">
        <f t="shared" ref="BI216:BI229" si="48">IF(N216="nulová",J216,0)</f>
        <v>0</v>
      </c>
      <c r="BJ216" s="13" t="s">
        <v>84</v>
      </c>
      <c r="BK216" s="152">
        <f t="shared" ref="BK216:BK229" si="49">ROUND(I216*H216,2)</f>
        <v>0</v>
      </c>
      <c r="BL216" s="13" t="s">
        <v>519</v>
      </c>
      <c r="BM216" s="151" t="s">
        <v>2590</v>
      </c>
    </row>
    <row r="217" spans="2:65" s="1" customFormat="1" ht="24.25" customHeight="1">
      <c r="B217" s="138"/>
      <c r="C217" s="153" t="s">
        <v>580</v>
      </c>
      <c r="D217" s="153" t="s">
        <v>236</v>
      </c>
      <c r="E217" s="154" t="s">
        <v>1817</v>
      </c>
      <c r="F217" s="155" t="s">
        <v>1818</v>
      </c>
      <c r="G217" s="156" t="s">
        <v>319</v>
      </c>
      <c r="H217" s="157">
        <v>7</v>
      </c>
      <c r="I217" s="158"/>
      <c r="J217" s="159">
        <f t="shared" si="40"/>
        <v>0</v>
      </c>
      <c r="K217" s="160"/>
      <c r="L217" s="161"/>
      <c r="M217" s="162" t="s">
        <v>1</v>
      </c>
      <c r="N217" s="163" t="s">
        <v>38</v>
      </c>
      <c r="P217" s="149">
        <f t="shared" si="41"/>
        <v>0</v>
      </c>
      <c r="Q217" s="149">
        <v>7.1000000000000002E-4</v>
      </c>
      <c r="R217" s="149">
        <f t="shared" si="42"/>
        <v>4.9700000000000005E-3</v>
      </c>
      <c r="S217" s="149">
        <v>0</v>
      </c>
      <c r="T217" s="150">
        <f t="shared" si="43"/>
        <v>0</v>
      </c>
      <c r="AR217" s="151" t="s">
        <v>972</v>
      </c>
      <c r="AT217" s="151" t="s">
        <v>236</v>
      </c>
      <c r="AU217" s="151" t="s">
        <v>84</v>
      </c>
      <c r="AY217" s="13" t="s">
        <v>193</v>
      </c>
      <c r="BE217" s="152">
        <f t="shared" si="44"/>
        <v>0</v>
      </c>
      <c r="BF217" s="152">
        <f t="shared" si="45"/>
        <v>0</v>
      </c>
      <c r="BG217" s="152">
        <f t="shared" si="46"/>
        <v>0</v>
      </c>
      <c r="BH217" s="152">
        <f t="shared" si="47"/>
        <v>0</v>
      </c>
      <c r="BI217" s="152">
        <f t="shared" si="48"/>
        <v>0</v>
      </c>
      <c r="BJ217" s="13" t="s">
        <v>84</v>
      </c>
      <c r="BK217" s="152">
        <f t="shared" si="49"/>
        <v>0</v>
      </c>
      <c r="BL217" s="13" t="s">
        <v>972</v>
      </c>
      <c r="BM217" s="151" t="s">
        <v>2591</v>
      </c>
    </row>
    <row r="218" spans="2:65" s="1" customFormat="1" ht="24.25" customHeight="1">
      <c r="B218" s="138"/>
      <c r="C218" s="139" t="s">
        <v>586</v>
      </c>
      <c r="D218" s="139" t="s">
        <v>195</v>
      </c>
      <c r="E218" s="140" t="s">
        <v>1826</v>
      </c>
      <c r="F218" s="141" t="s">
        <v>1827</v>
      </c>
      <c r="G218" s="142" t="s">
        <v>319</v>
      </c>
      <c r="H218" s="143">
        <v>10</v>
      </c>
      <c r="I218" s="144"/>
      <c r="J218" s="145">
        <f t="shared" si="40"/>
        <v>0</v>
      </c>
      <c r="K218" s="146"/>
      <c r="L218" s="28"/>
      <c r="M218" s="147" t="s">
        <v>1</v>
      </c>
      <c r="N218" s="148" t="s">
        <v>38</v>
      </c>
      <c r="P218" s="149">
        <f t="shared" si="41"/>
        <v>0</v>
      </c>
      <c r="Q218" s="149">
        <v>0</v>
      </c>
      <c r="R218" s="149">
        <f t="shared" si="42"/>
        <v>0</v>
      </c>
      <c r="S218" s="149">
        <v>0</v>
      </c>
      <c r="T218" s="150">
        <f t="shared" si="43"/>
        <v>0</v>
      </c>
      <c r="AR218" s="151" t="s">
        <v>519</v>
      </c>
      <c r="AT218" s="151" t="s">
        <v>195</v>
      </c>
      <c r="AU218" s="151" t="s">
        <v>84</v>
      </c>
      <c r="AY218" s="13" t="s">
        <v>193</v>
      </c>
      <c r="BE218" s="152">
        <f t="shared" si="44"/>
        <v>0</v>
      </c>
      <c r="BF218" s="152">
        <f t="shared" si="45"/>
        <v>0</v>
      </c>
      <c r="BG218" s="152">
        <f t="shared" si="46"/>
        <v>0</v>
      </c>
      <c r="BH218" s="152">
        <f t="shared" si="47"/>
        <v>0</v>
      </c>
      <c r="BI218" s="152">
        <f t="shared" si="48"/>
        <v>0</v>
      </c>
      <c r="BJ218" s="13" t="s">
        <v>84</v>
      </c>
      <c r="BK218" s="152">
        <f t="shared" si="49"/>
        <v>0</v>
      </c>
      <c r="BL218" s="13" t="s">
        <v>519</v>
      </c>
      <c r="BM218" s="151" t="s">
        <v>2592</v>
      </c>
    </row>
    <row r="219" spans="2:65" s="1" customFormat="1" ht="24.25" customHeight="1">
      <c r="B219" s="138"/>
      <c r="C219" s="153" t="s">
        <v>590</v>
      </c>
      <c r="D219" s="153" t="s">
        <v>236</v>
      </c>
      <c r="E219" s="154" t="s">
        <v>1830</v>
      </c>
      <c r="F219" s="155" t="s">
        <v>1831</v>
      </c>
      <c r="G219" s="156" t="s">
        <v>319</v>
      </c>
      <c r="H219" s="157">
        <v>10</v>
      </c>
      <c r="I219" s="158"/>
      <c r="J219" s="159">
        <f t="shared" si="40"/>
        <v>0</v>
      </c>
      <c r="K219" s="160"/>
      <c r="L219" s="161"/>
      <c r="M219" s="162" t="s">
        <v>1</v>
      </c>
      <c r="N219" s="163" t="s">
        <v>38</v>
      </c>
      <c r="P219" s="149">
        <f t="shared" si="41"/>
        <v>0</v>
      </c>
      <c r="Q219" s="149">
        <v>9.2000000000000003E-4</v>
      </c>
      <c r="R219" s="149">
        <f t="shared" si="42"/>
        <v>9.1999999999999998E-3</v>
      </c>
      <c r="S219" s="149">
        <v>0</v>
      </c>
      <c r="T219" s="150">
        <f t="shared" si="43"/>
        <v>0</v>
      </c>
      <c r="AR219" s="151" t="s">
        <v>972</v>
      </c>
      <c r="AT219" s="151" t="s">
        <v>236</v>
      </c>
      <c r="AU219" s="151" t="s">
        <v>84</v>
      </c>
      <c r="AY219" s="13" t="s">
        <v>193</v>
      </c>
      <c r="BE219" s="152">
        <f t="shared" si="44"/>
        <v>0</v>
      </c>
      <c r="BF219" s="152">
        <f t="shared" si="45"/>
        <v>0</v>
      </c>
      <c r="BG219" s="152">
        <f t="shared" si="46"/>
        <v>0</v>
      </c>
      <c r="BH219" s="152">
        <f t="shared" si="47"/>
        <v>0</v>
      </c>
      <c r="BI219" s="152">
        <f t="shared" si="48"/>
        <v>0</v>
      </c>
      <c r="BJ219" s="13" t="s">
        <v>84</v>
      </c>
      <c r="BK219" s="152">
        <f t="shared" si="49"/>
        <v>0</v>
      </c>
      <c r="BL219" s="13" t="s">
        <v>972</v>
      </c>
      <c r="BM219" s="151" t="s">
        <v>2593</v>
      </c>
    </row>
    <row r="220" spans="2:65" s="1" customFormat="1" ht="24.25" customHeight="1">
      <c r="B220" s="138"/>
      <c r="C220" s="139" t="s">
        <v>594</v>
      </c>
      <c r="D220" s="139" t="s">
        <v>195</v>
      </c>
      <c r="E220" s="140" t="s">
        <v>1842</v>
      </c>
      <c r="F220" s="141" t="s">
        <v>1843</v>
      </c>
      <c r="G220" s="142" t="s">
        <v>319</v>
      </c>
      <c r="H220" s="143">
        <v>1</v>
      </c>
      <c r="I220" s="144"/>
      <c r="J220" s="145">
        <f t="shared" si="40"/>
        <v>0</v>
      </c>
      <c r="K220" s="146"/>
      <c r="L220" s="28"/>
      <c r="M220" s="147" t="s">
        <v>1</v>
      </c>
      <c r="N220" s="148" t="s">
        <v>38</v>
      </c>
      <c r="P220" s="149">
        <f t="shared" si="41"/>
        <v>0</v>
      </c>
      <c r="Q220" s="149">
        <v>0</v>
      </c>
      <c r="R220" s="149">
        <f t="shared" si="42"/>
        <v>0</v>
      </c>
      <c r="S220" s="149">
        <v>0</v>
      </c>
      <c r="T220" s="150">
        <f t="shared" si="43"/>
        <v>0</v>
      </c>
      <c r="AR220" s="151" t="s">
        <v>519</v>
      </c>
      <c r="AT220" s="151" t="s">
        <v>195</v>
      </c>
      <c r="AU220" s="151" t="s">
        <v>84</v>
      </c>
      <c r="AY220" s="13" t="s">
        <v>193</v>
      </c>
      <c r="BE220" s="152">
        <f t="shared" si="44"/>
        <v>0</v>
      </c>
      <c r="BF220" s="152">
        <f t="shared" si="45"/>
        <v>0</v>
      </c>
      <c r="BG220" s="152">
        <f t="shared" si="46"/>
        <v>0</v>
      </c>
      <c r="BH220" s="152">
        <f t="shared" si="47"/>
        <v>0</v>
      </c>
      <c r="BI220" s="152">
        <f t="shared" si="48"/>
        <v>0</v>
      </c>
      <c r="BJ220" s="13" t="s">
        <v>84</v>
      </c>
      <c r="BK220" s="152">
        <f t="shared" si="49"/>
        <v>0</v>
      </c>
      <c r="BL220" s="13" t="s">
        <v>519</v>
      </c>
      <c r="BM220" s="151" t="s">
        <v>2594</v>
      </c>
    </row>
    <row r="221" spans="2:65" s="1" customFormat="1" ht="24.25" customHeight="1">
      <c r="B221" s="138"/>
      <c r="C221" s="153" t="s">
        <v>598</v>
      </c>
      <c r="D221" s="153" t="s">
        <v>236</v>
      </c>
      <c r="E221" s="154" t="s">
        <v>1846</v>
      </c>
      <c r="F221" s="155" t="s">
        <v>1847</v>
      </c>
      <c r="G221" s="156" t="s">
        <v>319</v>
      </c>
      <c r="H221" s="157">
        <v>1</v>
      </c>
      <c r="I221" s="158"/>
      <c r="J221" s="159">
        <f t="shared" si="40"/>
        <v>0</v>
      </c>
      <c r="K221" s="160"/>
      <c r="L221" s="161"/>
      <c r="M221" s="162" t="s">
        <v>1</v>
      </c>
      <c r="N221" s="163" t="s">
        <v>38</v>
      </c>
      <c r="P221" s="149">
        <f t="shared" si="41"/>
        <v>0</v>
      </c>
      <c r="Q221" s="149">
        <v>1.32E-3</v>
      </c>
      <c r="R221" s="149">
        <f t="shared" si="42"/>
        <v>1.32E-3</v>
      </c>
      <c r="S221" s="149">
        <v>0</v>
      </c>
      <c r="T221" s="150">
        <f t="shared" si="43"/>
        <v>0</v>
      </c>
      <c r="AR221" s="151" t="s">
        <v>972</v>
      </c>
      <c r="AT221" s="151" t="s">
        <v>236</v>
      </c>
      <c r="AU221" s="151" t="s">
        <v>84</v>
      </c>
      <c r="AY221" s="13" t="s">
        <v>193</v>
      </c>
      <c r="BE221" s="152">
        <f t="shared" si="44"/>
        <v>0</v>
      </c>
      <c r="BF221" s="152">
        <f t="shared" si="45"/>
        <v>0</v>
      </c>
      <c r="BG221" s="152">
        <f t="shared" si="46"/>
        <v>0</v>
      </c>
      <c r="BH221" s="152">
        <f t="shared" si="47"/>
        <v>0</v>
      </c>
      <c r="BI221" s="152">
        <f t="shared" si="48"/>
        <v>0</v>
      </c>
      <c r="BJ221" s="13" t="s">
        <v>84</v>
      </c>
      <c r="BK221" s="152">
        <f t="shared" si="49"/>
        <v>0</v>
      </c>
      <c r="BL221" s="13" t="s">
        <v>972</v>
      </c>
      <c r="BM221" s="151" t="s">
        <v>2595</v>
      </c>
    </row>
    <row r="222" spans="2:65" s="1" customFormat="1" ht="16.5" customHeight="1">
      <c r="B222" s="138"/>
      <c r="C222" s="139" t="s">
        <v>602</v>
      </c>
      <c r="D222" s="139" t="s">
        <v>195</v>
      </c>
      <c r="E222" s="140" t="s">
        <v>1850</v>
      </c>
      <c r="F222" s="141" t="s">
        <v>1851</v>
      </c>
      <c r="G222" s="142" t="s">
        <v>319</v>
      </c>
      <c r="H222" s="143">
        <v>2</v>
      </c>
      <c r="I222" s="144"/>
      <c r="J222" s="145">
        <f t="shared" si="40"/>
        <v>0</v>
      </c>
      <c r="K222" s="146"/>
      <c r="L222" s="28"/>
      <c r="M222" s="147" t="s">
        <v>1</v>
      </c>
      <c r="N222" s="148" t="s">
        <v>38</v>
      </c>
      <c r="P222" s="149">
        <f t="shared" si="41"/>
        <v>0</v>
      </c>
      <c r="Q222" s="149">
        <v>0</v>
      </c>
      <c r="R222" s="149">
        <f t="shared" si="42"/>
        <v>0</v>
      </c>
      <c r="S222" s="149">
        <v>0</v>
      </c>
      <c r="T222" s="150">
        <f t="shared" si="43"/>
        <v>0</v>
      </c>
      <c r="AR222" s="151" t="s">
        <v>519</v>
      </c>
      <c r="AT222" s="151" t="s">
        <v>195</v>
      </c>
      <c r="AU222" s="151" t="s">
        <v>84</v>
      </c>
      <c r="AY222" s="13" t="s">
        <v>193</v>
      </c>
      <c r="BE222" s="152">
        <f t="shared" si="44"/>
        <v>0</v>
      </c>
      <c r="BF222" s="152">
        <f t="shared" si="45"/>
        <v>0</v>
      </c>
      <c r="BG222" s="152">
        <f t="shared" si="46"/>
        <v>0</v>
      </c>
      <c r="BH222" s="152">
        <f t="shared" si="47"/>
        <v>0</v>
      </c>
      <c r="BI222" s="152">
        <f t="shared" si="48"/>
        <v>0</v>
      </c>
      <c r="BJ222" s="13" t="s">
        <v>84</v>
      </c>
      <c r="BK222" s="152">
        <f t="shared" si="49"/>
        <v>0</v>
      </c>
      <c r="BL222" s="13" t="s">
        <v>519</v>
      </c>
      <c r="BM222" s="151" t="s">
        <v>2596</v>
      </c>
    </row>
    <row r="223" spans="2:65" s="1" customFormat="1" ht="21.75" customHeight="1">
      <c r="B223" s="138"/>
      <c r="C223" s="153" t="s">
        <v>606</v>
      </c>
      <c r="D223" s="153" t="s">
        <v>236</v>
      </c>
      <c r="E223" s="154" t="s">
        <v>1854</v>
      </c>
      <c r="F223" s="155" t="s">
        <v>1855</v>
      </c>
      <c r="G223" s="156" t="s">
        <v>319</v>
      </c>
      <c r="H223" s="157">
        <v>2</v>
      </c>
      <c r="I223" s="158"/>
      <c r="J223" s="159">
        <f t="shared" si="40"/>
        <v>0</v>
      </c>
      <c r="K223" s="160"/>
      <c r="L223" s="161"/>
      <c r="M223" s="162" t="s">
        <v>1</v>
      </c>
      <c r="N223" s="163" t="s">
        <v>38</v>
      </c>
      <c r="P223" s="149">
        <f t="shared" si="41"/>
        <v>0</v>
      </c>
      <c r="Q223" s="149">
        <v>2.5799999999999998E-3</v>
      </c>
      <c r="R223" s="149">
        <f t="shared" si="42"/>
        <v>5.1599999999999997E-3</v>
      </c>
      <c r="S223" s="149">
        <v>0</v>
      </c>
      <c r="T223" s="150">
        <f t="shared" si="43"/>
        <v>0</v>
      </c>
      <c r="AR223" s="151" t="s">
        <v>972</v>
      </c>
      <c r="AT223" s="151" t="s">
        <v>236</v>
      </c>
      <c r="AU223" s="151" t="s">
        <v>84</v>
      </c>
      <c r="AY223" s="13" t="s">
        <v>193</v>
      </c>
      <c r="BE223" s="152">
        <f t="shared" si="44"/>
        <v>0</v>
      </c>
      <c r="BF223" s="152">
        <f t="shared" si="45"/>
        <v>0</v>
      </c>
      <c r="BG223" s="152">
        <f t="shared" si="46"/>
        <v>0</v>
      </c>
      <c r="BH223" s="152">
        <f t="shared" si="47"/>
        <v>0</v>
      </c>
      <c r="BI223" s="152">
        <f t="shared" si="48"/>
        <v>0</v>
      </c>
      <c r="BJ223" s="13" t="s">
        <v>84</v>
      </c>
      <c r="BK223" s="152">
        <f t="shared" si="49"/>
        <v>0</v>
      </c>
      <c r="BL223" s="13" t="s">
        <v>972</v>
      </c>
      <c r="BM223" s="151" t="s">
        <v>2597</v>
      </c>
    </row>
    <row r="224" spans="2:65" s="1" customFormat="1" ht="24.25" customHeight="1">
      <c r="B224" s="138"/>
      <c r="C224" s="139" t="s">
        <v>831</v>
      </c>
      <c r="D224" s="139" t="s">
        <v>195</v>
      </c>
      <c r="E224" s="140" t="s">
        <v>1858</v>
      </c>
      <c r="F224" s="141" t="s">
        <v>1859</v>
      </c>
      <c r="G224" s="142" t="s">
        <v>319</v>
      </c>
      <c r="H224" s="143">
        <v>4</v>
      </c>
      <c r="I224" s="144"/>
      <c r="J224" s="145">
        <f t="shared" si="40"/>
        <v>0</v>
      </c>
      <c r="K224" s="146"/>
      <c r="L224" s="28"/>
      <c r="M224" s="147" t="s">
        <v>1</v>
      </c>
      <c r="N224" s="148" t="s">
        <v>38</v>
      </c>
      <c r="P224" s="149">
        <f t="shared" si="41"/>
        <v>0</v>
      </c>
      <c r="Q224" s="149">
        <v>0</v>
      </c>
      <c r="R224" s="149">
        <f t="shared" si="42"/>
        <v>0</v>
      </c>
      <c r="S224" s="149">
        <v>0</v>
      </c>
      <c r="T224" s="150">
        <f t="shared" si="43"/>
        <v>0</v>
      </c>
      <c r="AR224" s="151" t="s">
        <v>519</v>
      </c>
      <c r="AT224" s="151" t="s">
        <v>195</v>
      </c>
      <c r="AU224" s="151" t="s">
        <v>84</v>
      </c>
      <c r="AY224" s="13" t="s">
        <v>193</v>
      </c>
      <c r="BE224" s="152">
        <f t="shared" si="44"/>
        <v>0</v>
      </c>
      <c r="BF224" s="152">
        <f t="shared" si="45"/>
        <v>0</v>
      </c>
      <c r="BG224" s="152">
        <f t="shared" si="46"/>
        <v>0</v>
      </c>
      <c r="BH224" s="152">
        <f t="shared" si="47"/>
        <v>0</v>
      </c>
      <c r="BI224" s="152">
        <f t="shared" si="48"/>
        <v>0</v>
      </c>
      <c r="BJ224" s="13" t="s">
        <v>84</v>
      </c>
      <c r="BK224" s="152">
        <f t="shared" si="49"/>
        <v>0</v>
      </c>
      <c r="BL224" s="13" t="s">
        <v>519</v>
      </c>
      <c r="BM224" s="151" t="s">
        <v>2598</v>
      </c>
    </row>
    <row r="225" spans="2:65" s="1" customFormat="1" ht="24.25" customHeight="1">
      <c r="B225" s="138"/>
      <c r="C225" s="153" t="s">
        <v>835</v>
      </c>
      <c r="D225" s="153" t="s">
        <v>236</v>
      </c>
      <c r="E225" s="154" t="s">
        <v>1862</v>
      </c>
      <c r="F225" s="155" t="s">
        <v>1863</v>
      </c>
      <c r="G225" s="156" t="s">
        <v>319</v>
      </c>
      <c r="H225" s="157">
        <v>4</v>
      </c>
      <c r="I225" s="158"/>
      <c r="J225" s="159">
        <f t="shared" si="40"/>
        <v>0</v>
      </c>
      <c r="K225" s="160"/>
      <c r="L225" s="161"/>
      <c r="M225" s="162" t="s">
        <v>1</v>
      </c>
      <c r="N225" s="163" t="s">
        <v>38</v>
      </c>
      <c r="P225" s="149">
        <f t="shared" si="41"/>
        <v>0</v>
      </c>
      <c r="Q225" s="149">
        <v>1.2600000000000001E-3</v>
      </c>
      <c r="R225" s="149">
        <f t="shared" si="42"/>
        <v>5.0400000000000002E-3</v>
      </c>
      <c r="S225" s="149">
        <v>0</v>
      </c>
      <c r="T225" s="150">
        <f t="shared" si="43"/>
        <v>0</v>
      </c>
      <c r="AR225" s="151" t="s">
        <v>972</v>
      </c>
      <c r="AT225" s="151" t="s">
        <v>236</v>
      </c>
      <c r="AU225" s="151" t="s">
        <v>84</v>
      </c>
      <c r="AY225" s="13" t="s">
        <v>193</v>
      </c>
      <c r="BE225" s="152">
        <f t="shared" si="44"/>
        <v>0</v>
      </c>
      <c r="BF225" s="152">
        <f t="shared" si="45"/>
        <v>0</v>
      </c>
      <c r="BG225" s="152">
        <f t="shared" si="46"/>
        <v>0</v>
      </c>
      <c r="BH225" s="152">
        <f t="shared" si="47"/>
        <v>0</v>
      </c>
      <c r="BI225" s="152">
        <f t="shared" si="48"/>
        <v>0</v>
      </c>
      <c r="BJ225" s="13" t="s">
        <v>84</v>
      </c>
      <c r="BK225" s="152">
        <f t="shared" si="49"/>
        <v>0</v>
      </c>
      <c r="BL225" s="13" t="s">
        <v>972</v>
      </c>
      <c r="BM225" s="151" t="s">
        <v>2599</v>
      </c>
    </row>
    <row r="226" spans="2:65" s="1" customFormat="1" ht="24.25" customHeight="1">
      <c r="B226" s="138"/>
      <c r="C226" s="139" t="s">
        <v>839</v>
      </c>
      <c r="D226" s="139" t="s">
        <v>195</v>
      </c>
      <c r="E226" s="140" t="s">
        <v>1866</v>
      </c>
      <c r="F226" s="141" t="s">
        <v>1867</v>
      </c>
      <c r="G226" s="142" t="s">
        <v>319</v>
      </c>
      <c r="H226" s="143">
        <v>3</v>
      </c>
      <c r="I226" s="144"/>
      <c r="J226" s="145">
        <f t="shared" si="40"/>
        <v>0</v>
      </c>
      <c r="K226" s="146"/>
      <c r="L226" s="28"/>
      <c r="M226" s="147" t="s">
        <v>1</v>
      </c>
      <c r="N226" s="148" t="s">
        <v>38</v>
      </c>
      <c r="P226" s="149">
        <f t="shared" si="41"/>
        <v>0</v>
      </c>
      <c r="Q226" s="149">
        <v>0</v>
      </c>
      <c r="R226" s="149">
        <f t="shared" si="42"/>
        <v>0</v>
      </c>
      <c r="S226" s="149">
        <v>0</v>
      </c>
      <c r="T226" s="150">
        <f t="shared" si="43"/>
        <v>0</v>
      </c>
      <c r="AR226" s="151" t="s">
        <v>519</v>
      </c>
      <c r="AT226" s="151" t="s">
        <v>195</v>
      </c>
      <c r="AU226" s="151" t="s">
        <v>84</v>
      </c>
      <c r="AY226" s="13" t="s">
        <v>193</v>
      </c>
      <c r="BE226" s="152">
        <f t="shared" si="44"/>
        <v>0</v>
      </c>
      <c r="BF226" s="152">
        <f t="shared" si="45"/>
        <v>0</v>
      </c>
      <c r="BG226" s="152">
        <f t="shared" si="46"/>
        <v>0</v>
      </c>
      <c r="BH226" s="152">
        <f t="shared" si="47"/>
        <v>0</v>
      </c>
      <c r="BI226" s="152">
        <f t="shared" si="48"/>
        <v>0</v>
      </c>
      <c r="BJ226" s="13" t="s">
        <v>84</v>
      </c>
      <c r="BK226" s="152">
        <f t="shared" si="49"/>
        <v>0</v>
      </c>
      <c r="BL226" s="13" t="s">
        <v>519</v>
      </c>
      <c r="BM226" s="151" t="s">
        <v>2600</v>
      </c>
    </row>
    <row r="227" spans="2:65" s="1" customFormat="1" ht="24.25" customHeight="1">
      <c r="B227" s="138"/>
      <c r="C227" s="153" t="s">
        <v>843</v>
      </c>
      <c r="D227" s="153" t="s">
        <v>236</v>
      </c>
      <c r="E227" s="154" t="s">
        <v>1869</v>
      </c>
      <c r="F227" s="155" t="s">
        <v>1870</v>
      </c>
      <c r="G227" s="156" t="s">
        <v>319</v>
      </c>
      <c r="H227" s="157">
        <v>3</v>
      </c>
      <c r="I227" s="158"/>
      <c r="J227" s="159">
        <f t="shared" si="40"/>
        <v>0</v>
      </c>
      <c r="K227" s="160"/>
      <c r="L227" s="161"/>
      <c r="M227" s="162" t="s">
        <v>1</v>
      </c>
      <c r="N227" s="163" t="s">
        <v>38</v>
      </c>
      <c r="P227" s="149">
        <f t="shared" si="41"/>
        <v>0</v>
      </c>
      <c r="Q227" s="149">
        <v>3.31E-3</v>
      </c>
      <c r="R227" s="149">
        <f t="shared" si="42"/>
        <v>9.9299999999999996E-3</v>
      </c>
      <c r="S227" s="149">
        <v>0</v>
      </c>
      <c r="T227" s="150">
        <f t="shared" si="43"/>
        <v>0</v>
      </c>
      <c r="AR227" s="151" t="s">
        <v>972</v>
      </c>
      <c r="AT227" s="151" t="s">
        <v>236</v>
      </c>
      <c r="AU227" s="151" t="s">
        <v>84</v>
      </c>
      <c r="AY227" s="13" t="s">
        <v>193</v>
      </c>
      <c r="BE227" s="152">
        <f t="shared" si="44"/>
        <v>0</v>
      </c>
      <c r="BF227" s="152">
        <f t="shared" si="45"/>
        <v>0</v>
      </c>
      <c r="BG227" s="152">
        <f t="shared" si="46"/>
        <v>0</v>
      </c>
      <c r="BH227" s="152">
        <f t="shared" si="47"/>
        <v>0</v>
      </c>
      <c r="BI227" s="152">
        <f t="shared" si="48"/>
        <v>0</v>
      </c>
      <c r="BJ227" s="13" t="s">
        <v>84</v>
      </c>
      <c r="BK227" s="152">
        <f t="shared" si="49"/>
        <v>0</v>
      </c>
      <c r="BL227" s="13" t="s">
        <v>972</v>
      </c>
      <c r="BM227" s="151" t="s">
        <v>2601</v>
      </c>
    </row>
    <row r="228" spans="2:65" s="1" customFormat="1" ht="16.5" customHeight="1">
      <c r="B228" s="138"/>
      <c r="C228" s="139" t="s">
        <v>847</v>
      </c>
      <c r="D228" s="139" t="s">
        <v>195</v>
      </c>
      <c r="E228" s="140" t="s">
        <v>1873</v>
      </c>
      <c r="F228" s="141" t="s">
        <v>1874</v>
      </c>
      <c r="G228" s="142" t="s">
        <v>319</v>
      </c>
      <c r="H228" s="143">
        <v>4</v>
      </c>
      <c r="I228" s="144"/>
      <c r="J228" s="145">
        <f t="shared" si="40"/>
        <v>0</v>
      </c>
      <c r="K228" s="146"/>
      <c r="L228" s="28"/>
      <c r="M228" s="147" t="s">
        <v>1</v>
      </c>
      <c r="N228" s="148" t="s">
        <v>38</v>
      </c>
      <c r="P228" s="149">
        <f t="shared" si="41"/>
        <v>0</v>
      </c>
      <c r="Q228" s="149">
        <v>0</v>
      </c>
      <c r="R228" s="149">
        <f t="shared" si="42"/>
        <v>0</v>
      </c>
      <c r="S228" s="149">
        <v>0</v>
      </c>
      <c r="T228" s="150">
        <f t="shared" si="43"/>
        <v>0</v>
      </c>
      <c r="AR228" s="151" t="s">
        <v>519</v>
      </c>
      <c r="AT228" s="151" t="s">
        <v>195</v>
      </c>
      <c r="AU228" s="151" t="s">
        <v>84</v>
      </c>
      <c r="AY228" s="13" t="s">
        <v>193</v>
      </c>
      <c r="BE228" s="152">
        <f t="shared" si="44"/>
        <v>0</v>
      </c>
      <c r="BF228" s="152">
        <f t="shared" si="45"/>
        <v>0</v>
      </c>
      <c r="BG228" s="152">
        <f t="shared" si="46"/>
        <v>0</v>
      </c>
      <c r="BH228" s="152">
        <f t="shared" si="47"/>
        <v>0</v>
      </c>
      <c r="BI228" s="152">
        <f t="shared" si="48"/>
        <v>0</v>
      </c>
      <c r="BJ228" s="13" t="s">
        <v>84</v>
      </c>
      <c r="BK228" s="152">
        <f t="shared" si="49"/>
        <v>0</v>
      </c>
      <c r="BL228" s="13" t="s">
        <v>519</v>
      </c>
      <c r="BM228" s="151" t="s">
        <v>2602</v>
      </c>
    </row>
    <row r="229" spans="2:65" s="1" customFormat="1" ht="16.5" customHeight="1">
      <c r="B229" s="138"/>
      <c r="C229" s="153" t="s">
        <v>851</v>
      </c>
      <c r="D229" s="153" t="s">
        <v>236</v>
      </c>
      <c r="E229" s="154" t="s">
        <v>1877</v>
      </c>
      <c r="F229" s="155" t="s">
        <v>1878</v>
      </c>
      <c r="G229" s="156" t="s">
        <v>319</v>
      </c>
      <c r="H229" s="157">
        <v>4</v>
      </c>
      <c r="I229" s="158"/>
      <c r="J229" s="159">
        <f t="shared" si="40"/>
        <v>0</v>
      </c>
      <c r="K229" s="160"/>
      <c r="L229" s="161"/>
      <c r="M229" s="170" t="s">
        <v>1</v>
      </c>
      <c r="N229" s="171" t="s">
        <v>38</v>
      </c>
      <c r="O229" s="166"/>
      <c r="P229" s="167">
        <f t="shared" si="41"/>
        <v>0</v>
      </c>
      <c r="Q229" s="167">
        <v>0</v>
      </c>
      <c r="R229" s="167">
        <f t="shared" si="42"/>
        <v>0</v>
      </c>
      <c r="S229" s="167">
        <v>0</v>
      </c>
      <c r="T229" s="168">
        <f t="shared" si="43"/>
        <v>0</v>
      </c>
      <c r="AR229" s="151" t="s">
        <v>163</v>
      </c>
      <c r="AT229" s="151" t="s">
        <v>236</v>
      </c>
      <c r="AU229" s="151" t="s">
        <v>84</v>
      </c>
      <c r="AY229" s="13" t="s">
        <v>193</v>
      </c>
      <c r="BE229" s="152">
        <f t="shared" si="44"/>
        <v>0</v>
      </c>
      <c r="BF229" s="152">
        <f t="shared" si="45"/>
        <v>0</v>
      </c>
      <c r="BG229" s="152">
        <f t="shared" si="46"/>
        <v>0</v>
      </c>
      <c r="BH229" s="152">
        <f t="shared" si="47"/>
        <v>0</v>
      </c>
      <c r="BI229" s="152">
        <f t="shared" si="48"/>
        <v>0</v>
      </c>
      <c r="BJ229" s="13" t="s">
        <v>84</v>
      </c>
      <c r="BK229" s="152">
        <f t="shared" si="49"/>
        <v>0</v>
      </c>
      <c r="BL229" s="13" t="s">
        <v>109</v>
      </c>
      <c r="BM229" s="151" t="s">
        <v>2603</v>
      </c>
    </row>
    <row r="230" spans="2:65" s="1" customFormat="1" ht="7" customHeight="1">
      <c r="B230" s="43"/>
      <c r="C230" s="44"/>
      <c r="D230" s="44"/>
      <c r="E230" s="44"/>
      <c r="F230" s="44"/>
      <c r="G230" s="44"/>
      <c r="H230" s="44"/>
      <c r="I230" s="44"/>
      <c r="J230" s="44"/>
      <c r="K230" s="44"/>
      <c r="L230" s="28"/>
    </row>
  </sheetData>
  <autoFilter ref="C129:K229" xr:uid="{00000000-0009-0000-0000-000010000000}"/>
  <mergeCells count="12">
    <mergeCell ref="E122:H122"/>
    <mergeCell ref="L2:V2"/>
    <mergeCell ref="E85:H85"/>
    <mergeCell ref="E87:H87"/>
    <mergeCell ref="E89:H89"/>
    <mergeCell ref="E118:H118"/>
    <mergeCell ref="E120:H120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B2:BM213"/>
  <sheetViews>
    <sheetView showGridLines="0" workbookViewId="0">
      <selection activeCell="F150" sqref="F150"/>
    </sheetView>
  </sheetViews>
  <sheetFormatPr baseColWidth="10" defaultRowHeight="11"/>
  <cols>
    <col min="1" max="1" width="8.25" customWidth="1"/>
    <col min="2" max="2" width="1.25" customWidth="1"/>
    <col min="3" max="4" width="4.25" customWidth="1"/>
    <col min="5" max="5" width="17.25" customWidth="1"/>
    <col min="6" max="6" width="50.75" customWidth="1"/>
    <col min="7" max="7" width="7.5" customWidth="1"/>
    <col min="8" max="8" width="14" customWidth="1"/>
    <col min="9" max="9" width="15.75" customWidth="1"/>
    <col min="10" max="10" width="22.25" customWidth="1"/>
    <col min="11" max="11" width="22.25" hidden="1" customWidth="1"/>
    <col min="12" max="12" width="9.25" customWidth="1"/>
    <col min="13" max="13" width="10.75" hidden="1" customWidth="1"/>
    <col min="14" max="14" width="9.25" hidden="1"/>
    <col min="15" max="20" width="14.25" hidden="1" customWidth="1"/>
    <col min="21" max="21" width="16.25" hidden="1" customWidth="1"/>
    <col min="22" max="22" width="12.25" customWidth="1"/>
    <col min="23" max="23" width="16.25" customWidth="1"/>
    <col min="24" max="24" width="12.25" customWidth="1"/>
    <col min="25" max="25" width="15" customWidth="1"/>
    <col min="26" max="26" width="11" customWidth="1"/>
    <col min="27" max="27" width="15" customWidth="1"/>
    <col min="28" max="28" width="16.25" customWidth="1"/>
    <col min="29" max="29" width="11" customWidth="1"/>
    <col min="30" max="30" width="15" customWidth="1"/>
    <col min="31" max="31" width="16.25" customWidth="1"/>
    <col min="44" max="65" width="9.25" hidden="1"/>
  </cols>
  <sheetData>
    <row r="2" spans="2:46" ht="37" customHeight="1">
      <c r="L2" s="210" t="s">
        <v>5</v>
      </c>
      <c r="M2" s="211"/>
      <c r="N2" s="211"/>
      <c r="O2" s="211"/>
      <c r="P2" s="211"/>
      <c r="Q2" s="211"/>
      <c r="R2" s="211"/>
      <c r="S2" s="211"/>
      <c r="T2" s="211"/>
      <c r="U2" s="211"/>
      <c r="V2" s="211"/>
      <c r="AT2" s="13" t="s">
        <v>135</v>
      </c>
    </row>
    <row r="3" spans="2:46" ht="7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72</v>
      </c>
    </row>
    <row r="4" spans="2:46" ht="25" customHeight="1">
      <c r="B4" s="16"/>
      <c r="D4" s="17" t="s">
        <v>166</v>
      </c>
      <c r="L4" s="16"/>
      <c r="M4" s="92" t="s">
        <v>9</v>
      </c>
      <c r="AT4" s="13" t="s">
        <v>3</v>
      </c>
    </row>
    <row r="5" spans="2:46" ht="7" customHeight="1">
      <c r="B5" s="16"/>
      <c r="L5" s="16"/>
    </row>
    <row r="6" spans="2:46" ht="12" customHeight="1">
      <c r="B6" s="16"/>
      <c r="D6" s="23" t="s">
        <v>15</v>
      </c>
      <c r="L6" s="16"/>
    </row>
    <row r="7" spans="2:46" ht="16.5" customHeight="1">
      <c r="B7" s="16"/>
      <c r="E7" s="231" t="str">
        <f>'Rekapitulácia stavby'!K6</f>
        <v>Rokycany - Infraštruktúra, 100 Zásobovanie vodou</v>
      </c>
      <c r="F7" s="232"/>
      <c r="G7" s="232"/>
      <c r="H7" s="232"/>
      <c r="L7" s="16"/>
    </row>
    <row r="8" spans="2:46" ht="12" customHeight="1">
      <c r="B8" s="16"/>
      <c r="D8" s="23" t="s">
        <v>167</v>
      </c>
      <c r="L8" s="16"/>
    </row>
    <row r="9" spans="2:46" s="1" customFormat="1" ht="16.5" customHeight="1">
      <c r="B9" s="28"/>
      <c r="E9" s="231" t="s">
        <v>1977</v>
      </c>
      <c r="F9" s="230"/>
      <c r="G9" s="230"/>
      <c r="H9" s="230"/>
      <c r="L9" s="28"/>
    </row>
    <row r="10" spans="2:46" s="1" customFormat="1" ht="12" customHeight="1">
      <c r="B10" s="28"/>
      <c r="D10" s="23" t="s">
        <v>169</v>
      </c>
      <c r="L10" s="28"/>
    </row>
    <row r="11" spans="2:46" s="1" customFormat="1" ht="16.5" customHeight="1">
      <c r="B11" s="28"/>
      <c r="E11" s="187" t="s">
        <v>2604</v>
      </c>
      <c r="F11" s="230"/>
      <c r="G11" s="230"/>
      <c r="H11" s="230"/>
      <c r="L11" s="28"/>
    </row>
    <row r="12" spans="2:46" s="1" customFormat="1">
      <c r="B12" s="28"/>
      <c r="L12" s="28"/>
    </row>
    <row r="13" spans="2:46" s="1" customFormat="1" ht="12" customHeight="1">
      <c r="B13" s="28"/>
      <c r="D13" s="23" t="s">
        <v>17</v>
      </c>
      <c r="F13" s="21" t="s">
        <v>1</v>
      </c>
      <c r="I13" s="23" t="s">
        <v>18</v>
      </c>
      <c r="J13" s="21" t="s">
        <v>1</v>
      </c>
      <c r="L13" s="28"/>
    </row>
    <row r="14" spans="2:46" s="1" customFormat="1" ht="12" customHeight="1">
      <c r="B14" s="28"/>
      <c r="D14" s="23" t="s">
        <v>19</v>
      </c>
      <c r="F14" s="21" t="s">
        <v>20</v>
      </c>
      <c r="I14" s="23" t="s">
        <v>21</v>
      </c>
      <c r="J14" s="51" t="str">
        <f>'Rekapitulácia stavby'!AN8</f>
        <v>Vyplň údaj</v>
      </c>
      <c r="L14" s="28"/>
    </row>
    <row r="15" spans="2:46" s="1" customFormat="1" ht="10.75" customHeight="1">
      <c r="B15" s="28"/>
      <c r="L15" s="28"/>
    </row>
    <row r="16" spans="2:46" s="1" customFormat="1" ht="12" customHeight="1">
      <c r="B16" s="28"/>
      <c r="D16" s="23" t="s">
        <v>22</v>
      </c>
      <c r="I16" s="23" t="s">
        <v>23</v>
      </c>
      <c r="J16" s="21" t="str">
        <f>IF('Rekapitulácia stavby'!AN10="","",'Rekapitulácia stavby'!AN10)</f>
        <v/>
      </c>
      <c r="L16" s="28"/>
    </row>
    <row r="17" spans="2:12" s="1" customFormat="1" ht="18" customHeight="1">
      <c r="B17" s="28"/>
      <c r="E17" s="21" t="str">
        <f>IF('Rekapitulácia stavby'!E11="","",'Rekapitulácia stavby'!E11)</f>
        <v xml:space="preserve"> </v>
      </c>
      <c r="I17" s="23" t="s">
        <v>25</v>
      </c>
      <c r="J17" s="21" t="str">
        <f>IF('Rekapitulácia stavby'!AN11="","",'Rekapitulácia stavby'!AN11)</f>
        <v/>
      </c>
      <c r="L17" s="28"/>
    </row>
    <row r="18" spans="2:12" s="1" customFormat="1" ht="7" customHeight="1">
      <c r="B18" s="28"/>
      <c r="L18" s="28"/>
    </row>
    <row r="19" spans="2:12" s="1" customFormat="1" ht="12" customHeight="1">
      <c r="B19" s="28"/>
      <c r="D19" s="23" t="s">
        <v>26</v>
      </c>
      <c r="I19" s="23" t="s">
        <v>23</v>
      </c>
      <c r="J19" s="179" t="str">
        <f>'Rekapitulácia stavby'!AN13</f>
        <v>Vyplň údaj</v>
      </c>
      <c r="L19" s="28"/>
    </row>
    <row r="20" spans="2:12" s="1" customFormat="1" ht="18" customHeight="1">
      <c r="B20" s="28"/>
      <c r="E20" s="233" t="str">
        <f>'Rekapitulácia stavby'!E14</f>
        <v>Vyplň údaj</v>
      </c>
      <c r="F20" s="215"/>
      <c r="G20" s="215"/>
      <c r="H20" s="215"/>
      <c r="I20" s="23" t="s">
        <v>25</v>
      </c>
      <c r="J20" s="179" t="str">
        <f>'Rekapitulácia stavby'!AN14</f>
        <v>Vyplň údaj</v>
      </c>
      <c r="L20" s="28"/>
    </row>
    <row r="21" spans="2:12" s="1" customFormat="1" ht="7" customHeight="1">
      <c r="B21" s="28"/>
      <c r="L21" s="28"/>
    </row>
    <row r="22" spans="2:12" s="1" customFormat="1" ht="12" customHeight="1">
      <c r="B22" s="28"/>
      <c r="D22" s="23" t="s">
        <v>28</v>
      </c>
      <c r="I22" s="23" t="s">
        <v>23</v>
      </c>
      <c r="J22" s="21" t="str">
        <f>IF('Rekapitulácia stavby'!AN16="","",'Rekapitulácia stavby'!AN16)</f>
        <v/>
      </c>
      <c r="L22" s="28"/>
    </row>
    <row r="23" spans="2:12" s="1" customFormat="1" ht="18" customHeight="1">
      <c r="B23" s="28"/>
      <c r="E23" s="21" t="str">
        <f>IF('Rekapitulácia stavby'!E17="","",'Rekapitulácia stavby'!E17)</f>
        <v xml:space="preserve"> </v>
      </c>
      <c r="I23" s="23" t="s">
        <v>25</v>
      </c>
      <c r="J23" s="21" t="str">
        <f>IF('Rekapitulácia stavby'!AN17="","",'Rekapitulácia stavby'!AN17)</f>
        <v/>
      </c>
      <c r="L23" s="28"/>
    </row>
    <row r="24" spans="2:12" s="1" customFormat="1" ht="7" customHeight="1">
      <c r="B24" s="28"/>
      <c r="L24" s="28"/>
    </row>
    <row r="25" spans="2:12" s="1" customFormat="1" ht="12" customHeight="1">
      <c r="B25" s="28"/>
      <c r="D25" s="23" t="s">
        <v>30</v>
      </c>
      <c r="I25" s="23" t="s">
        <v>23</v>
      </c>
      <c r="J25" s="21" t="str">
        <f>IF('Rekapitulácia stavby'!AN19="","",'Rekapitulácia stavby'!AN19)</f>
        <v/>
      </c>
      <c r="L25" s="28"/>
    </row>
    <row r="26" spans="2:12" s="1" customFormat="1" ht="18" customHeight="1">
      <c r="B26" s="28"/>
      <c r="E26" s="21" t="str">
        <f>IF('Rekapitulácia stavby'!E20="","",'Rekapitulácia stavby'!E20)</f>
        <v xml:space="preserve"> </v>
      </c>
      <c r="I26" s="23" t="s">
        <v>25</v>
      </c>
      <c r="J26" s="21" t="str">
        <f>IF('Rekapitulácia stavby'!AN20="","",'Rekapitulácia stavby'!AN20)</f>
        <v/>
      </c>
      <c r="L26" s="28"/>
    </row>
    <row r="27" spans="2:12" s="1" customFormat="1" ht="7" customHeight="1">
      <c r="B27" s="28"/>
      <c r="L27" s="28"/>
    </row>
    <row r="28" spans="2:12" s="1" customFormat="1" ht="12" customHeight="1">
      <c r="B28" s="28"/>
      <c r="D28" s="23" t="s">
        <v>31</v>
      </c>
      <c r="L28" s="28"/>
    </row>
    <row r="29" spans="2:12" s="7" customFormat="1" ht="16.5" customHeight="1">
      <c r="B29" s="93"/>
      <c r="E29" s="219" t="s">
        <v>1</v>
      </c>
      <c r="F29" s="219"/>
      <c r="G29" s="219"/>
      <c r="H29" s="219"/>
      <c r="L29" s="93"/>
    </row>
    <row r="30" spans="2:12" s="1" customFormat="1" ht="7" customHeight="1">
      <c r="B30" s="28"/>
      <c r="L30" s="28"/>
    </row>
    <row r="31" spans="2:12" s="1" customFormat="1" ht="7" customHeight="1">
      <c r="B31" s="28"/>
      <c r="D31" s="52"/>
      <c r="E31" s="52"/>
      <c r="F31" s="52"/>
      <c r="G31" s="52"/>
      <c r="H31" s="52"/>
      <c r="I31" s="52"/>
      <c r="J31" s="52"/>
      <c r="K31" s="52"/>
      <c r="L31" s="28"/>
    </row>
    <row r="32" spans="2:12" s="1" customFormat="1" ht="25.5" customHeight="1">
      <c r="B32" s="28"/>
      <c r="D32" s="94" t="s">
        <v>32</v>
      </c>
      <c r="J32" s="65">
        <f>ROUND(J129, 2)</f>
        <v>0</v>
      </c>
      <c r="L32" s="28"/>
    </row>
    <row r="33" spans="2:12" s="1" customFormat="1" ht="7" customHeight="1">
      <c r="B33" s="28"/>
      <c r="D33" s="52"/>
      <c r="E33" s="52"/>
      <c r="F33" s="52"/>
      <c r="G33" s="52"/>
      <c r="H33" s="52"/>
      <c r="I33" s="52"/>
      <c r="J33" s="52"/>
      <c r="K33" s="52"/>
      <c r="L33" s="28"/>
    </row>
    <row r="34" spans="2:12" s="1" customFormat="1" ht="14.5" customHeight="1">
      <c r="B34" s="28"/>
      <c r="F34" s="31" t="s">
        <v>34</v>
      </c>
      <c r="I34" s="31" t="s">
        <v>33</v>
      </c>
      <c r="J34" s="31" t="s">
        <v>35</v>
      </c>
      <c r="L34" s="28"/>
    </row>
    <row r="35" spans="2:12" s="1" customFormat="1" ht="14.5" customHeight="1">
      <c r="B35" s="28"/>
      <c r="D35" s="54" t="s">
        <v>36</v>
      </c>
      <c r="E35" s="33" t="s">
        <v>37</v>
      </c>
      <c r="F35" s="95">
        <f>ROUND((SUM(BE129:BE212)),  2)</f>
        <v>0</v>
      </c>
      <c r="G35" s="96"/>
      <c r="H35" s="96"/>
      <c r="I35" s="97">
        <v>0.23</v>
      </c>
      <c r="J35" s="95">
        <f>ROUND(((SUM(BE129:BE212))*I35),  2)</f>
        <v>0</v>
      </c>
      <c r="L35" s="28"/>
    </row>
    <row r="36" spans="2:12" s="1" customFormat="1" ht="14.5" customHeight="1">
      <c r="B36" s="28"/>
      <c r="E36" s="33" t="s">
        <v>38</v>
      </c>
      <c r="F36" s="85">
        <f>ROUND((SUM(BF129:BF212)),  2)</f>
        <v>0</v>
      </c>
      <c r="I36" s="178">
        <v>0.23</v>
      </c>
      <c r="J36" s="85">
        <f>ROUND(((SUM(BF129:BF212))*I36),  2)</f>
        <v>0</v>
      </c>
      <c r="L36" s="28"/>
    </row>
    <row r="37" spans="2:12" s="1" customFormat="1" ht="14.5" customHeight="1">
      <c r="B37" s="28"/>
      <c r="E37" s="23" t="s">
        <v>39</v>
      </c>
      <c r="F37" s="85">
        <f>ROUND((SUM(BG129:BG212)),  2)</f>
        <v>0</v>
      </c>
      <c r="I37" s="178">
        <v>0.23</v>
      </c>
      <c r="J37" s="85">
        <f>0</f>
        <v>0</v>
      </c>
      <c r="L37" s="28"/>
    </row>
    <row r="38" spans="2:12" s="1" customFormat="1" ht="14.5" customHeight="1">
      <c r="B38" s="28"/>
      <c r="E38" s="23" t="s">
        <v>40</v>
      </c>
      <c r="F38" s="85">
        <f>ROUND((SUM(BH129:BH212)),  2)</f>
        <v>0</v>
      </c>
      <c r="I38" s="178">
        <v>0.23</v>
      </c>
      <c r="J38" s="85">
        <f>0</f>
        <v>0</v>
      </c>
      <c r="L38" s="28"/>
    </row>
    <row r="39" spans="2:12" s="1" customFormat="1" ht="14.5" customHeight="1">
      <c r="B39" s="28"/>
      <c r="E39" s="33" t="s">
        <v>41</v>
      </c>
      <c r="F39" s="95">
        <f>ROUND((SUM(BI129:BI212)),  2)</f>
        <v>0</v>
      </c>
      <c r="G39" s="96"/>
      <c r="H39" s="96"/>
      <c r="I39" s="97">
        <v>0</v>
      </c>
      <c r="J39" s="95">
        <f>0</f>
        <v>0</v>
      </c>
      <c r="L39" s="28"/>
    </row>
    <row r="40" spans="2:12" s="1" customFormat="1" ht="7" customHeight="1">
      <c r="B40" s="28"/>
      <c r="L40" s="28"/>
    </row>
    <row r="41" spans="2:12" s="1" customFormat="1" ht="25.5" customHeight="1">
      <c r="B41" s="28"/>
      <c r="C41" s="98"/>
      <c r="D41" s="99" t="s">
        <v>42</v>
      </c>
      <c r="E41" s="56"/>
      <c r="F41" s="56"/>
      <c r="G41" s="100" t="s">
        <v>43</v>
      </c>
      <c r="H41" s="101" t="s">
        <v>44</v>
      </c>
      <c r="I41" s="56"/>
      <c r="J41" s="102">
        <f>SUM(J32:J39)</f>
        <v>0</v>
      </c>
      <c r="K41" s="103"/>
      <c r="L41" s="28"/>
    </row>
    <row r="42" spans="2:12" s="1" customFormat="1" ht="14.5" customHeight="1">
      <c r="B42" s="28"/>
      <c r="L42" s="28"/>
    </row>
    <row r="43" spans="2:12" ht="14.5" customHeight="1">
      <c r="B43" s="16"/>
      <c r="L43" s="16"/>
    </row>
    <row r="44" spans="2:12" ht="14.5" customHeight="1">
      <c r="B44" s="16"/>
      <c r="L44" s="16"/>
    </row>
    <row r="45" spans="2:12" ht="14.5" customHeight="1">
      <c r="B45" s="16"/>
      <c r="L45" s="16"/>
    </row>
    <row r="46" spans="2:12" ht="14.5" customHeight="1">
      <c r="B46" s="16"/>
      <c r="L46" s="16"/>
    </row>
    <row r="47" spans="2:12" ht="14.5" customHeight="1">
      <c r="B47" s="16"/>
      <c r="L47" s="16"/>
    </row>
    <row r="48" spans="2:12" ht="14.5" customHeight="1">
      <c r="B48" s="16"/>
      <c r="L48" s="16"/>
    </row>
    <row r="49" spans="2:12" ht="14.5" customHeight="1">
      <c r="B49" s="16"/>
      <c r="L49" s="16"/>
    </row>
    <row r="50" spans="2:12" s="1" customFormat="1" ht="14.5" customHeight="1">
      <c r="B50" s="28"/>
      <c r="D50" s="40" t="s">
        <v>45</v>
      </c>
      <c r="E50" s="41"/>
      <c r="F50" s="41"/>
      <c r="G50" s="40" t="s">
        <v>46</v>
      </c>
      <c r="H50" s="41"/>
      <c r="I50" s="41"/>
      <c r="J50" s="41"/>
      <c r="K50" s="41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3">
      <c r="B61" s="28"/>
      <c r="D61" s="42" t="s">
        <v>47</v>
      </c>
      <c r="E61" s="30"/>
      <c r="F61" s="104" t="s">
        <v>48</v>
      </c>
      <c r="G61" s="42" t="s">
        <v>47</v>
      </c>
      <c r="H61" s="30"/>
      <c r="I61" s="30"/>
      <c r="J61" s="105" t="s">
        <v>48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3">
      <c r="B65" s="28"/>
      <c r="D65" s="40" t="s">
        <v>49</v>
      </c>
      <c r="E65" s="41"/>
      <c r="F65" s="41"/>
      <c r="G65" s="40" t="s">
        <v>50</v>
      </c>
      <c r="H65" s="41"/>
      <c r="I65" s="41"/>
      <c r="J65" s="41"/>
      <c r="K65" s="41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3">
      <c r="B76" s="28"/>
      <c r="D76" s="42" t="s">
        <v>47</v>
      </c>
      <c r="E76" s="30"/>
      <c r="F76" s="104" t="s">
        <v>48</v>
      </c>
      <c r="G76" s="42" t="s">
        <v>47</v>
      </c>
      <c r="H76" s="30"/>
      <c r="I76" s="30"/>
      <c r="J76" s="105" t="s">
        <v>48</v>
      </c>
      <c r="K76" s="30"/>
      <c r="L76" s="28"/>
    </row>
    <row r="77" spans="2:12" s="1" customFormat="1" ht="14.5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28"/>
    </row>
    <row r="81" spans="2:12" s="1" customFormat="1" ht="7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28"/>
    </row>
    <row r="82" spans="2:12" s="1" customFormat="1" ht="25" customHeight="1">
      <c r="B82" s="28"/>
      <c r="C82" s="17" t="s">
        <v>171</v>
      </c>
      <c r="L82" s="28"/>
    </row>
    <row r="83" spans="2:12" s="1" customFormat="1" ht="7" customHeight="1">
      <c r="B83" s="28"/>
      <c r="L83" s="28"/>
    </row>
    <row r="84" spans="2:12" s="1" customFormat="1" ht="12" customHeight="1">
      <c r="B84" s="28"/>
      <c r="C84" s="23" t="s">
        <v>15</v>
      </c>
      <c r="L84" s="28"/>
    </row>
    <row r="85" spans="2:12" s="1" customFormat="1" ht="16.5" customHeight="1">
      <c r="B85" s="28"/>
      <c r="E85" s="231" t="str">
        <f>E7</f>
        <v>Rokycany - Infraštruktúra, 100 Zásobovanie vodou</v>
      </c>
      <c r="F85" s="232"/>
      <c r="G85" s="232"/>
      <c r="H85" s="232"/>
      <c r="L85" s="28"/>
    </row>
    <row r="86" spans="2:12" ht="12" customHeight="1">
      <c r="B86" s="16"/>
      <c r="C86" s="23" t="s">
        <v>167</v>
      </c>
      <c r="L86" s="16"/>
    </row>
    <row r="87" spans="2:12" s="1" customFormat="1" ht="16.5" customHeight="1">
      <c r="B87" s="28"/>
      <c r="E87" s="231" t="s">
        <v>1977</v>
      </c>
      <c r="F87" s="230"/>
      <c r="G87" s="230"/>
      <c r="H87" s="230"/>
      <c r="L87" s="28"/>
    </row>
    <row r="88" spans="2:12" s="1" customFormat="1" ht="12" customHeight="1">
      <c r="B88" s="28"/>
      <c r="C88" s="23" t="s">
        <v>169</v>
      </c>
      <c r="L88" s="28"/>
    </row>
    <row r="89" spans="2:12" s="1" customFormat="1" ht="16.5" customHeight="1">
      <c r="B89" s="28"/>
      <c r="E89" s="187" t="str">
        <f>E11</f>
        <v>506 - Potrubie A-2-1a</v>
      </c>
      <c r="F89" s="230"/>
      <c r="G89" s="230"/>
      <c r="H89" s="230"/>
      <c r="L89" s="28"/>
    </row>
    <row r="90" spans="2:12" s="1" customFormat="1" ht="7" customHeight="1">
      <c r="B90" s="28"/>
      <c r="L90" s="28"/>
    </row>
    <row r="91" spans="2:12" s="1" customFormat="1" ht="12" customHeight="1">
      <c r="B91" s="28"/>
      <c r="C91" s="23" t="s">
        <v>19</v>
      </c>
      <c r="F91" s="21" t="str">
        <f>F14</f>
        <v>Rokycany</v>
      </c>
      <c r="I91" s="23" t="s">
        <v>21</v>
      </c>
      <c r="J91" s="51" t="str">
        <f>IF(J14="","",J14)</f>
        <v>Vyplň údaj</v>
      </c>
      <c r="L91" s="28"/>
    </row>
    <row r="92" spans="2:12" s="1" customFormat="1" ht="7" customHeight="1">
      <c r="B92" s="28"/>
      <c r="L92" s="28"/>
    </row>
    <row r="93" spans="2:12" s="1" customFormat="1" ht="15.25" customHeight="1">
      <c r="B93" s="28"/>
      <c r="C93" s="23" t="s">
        <v>22</v>
      </c>
      <c r="F93" s="21" t="str">
        <f>E17</f>
        <v xml:space="preserve"> </v>
      </c>
      <c r="I93" s="23" t="s">
        <v>28</v>
      </c>
      <c r="J93" s="26" t="str">
        <f>E23</f>
        <v xml:space="preserve"> </v>
      </c>
      <c r="L93" s="28"/>
    </row>
    <row r="94" spans="2:12" s="1" customFormat="1" ht="15.25" customHeight="1">
      <c r="B94" s="28"/>
      <c r="C94" s="23" t="s">
        <v>26</v>
      </c>
      <c r="F94" s="21" t="str">
        <f>IF(E20="","",E20)</f>
        <v>Vyplň údaj</v>
      </c>
      <c r="I94" s="23" t="s">
        <v>30</v>
      </c>
      <c r="J94" s="26" t="str">
        <f>E26</f>
        <v xml:space="preserve"> </v>
      </c>
      <c r="L94" s="28"/>
    </row>
    <row r="95" spans="2:12" s="1" customFormat="1" ht="10.25" customHeight="1">
      <c r="B95" s="28"/>
      <c r="L95" s="28"/>
    </row>
    <row r="96" spans="2:12" s="1" customFormat="1" ht="29.25" customHeight="1">
      <c r="B96" s="28"/>
      <c r="C96" s="106" t="s">
        <v>172</v>
      </c>
      <c r="D96" s="98"/>
      <c r="E96" s="98"/>
      <c r="F96" s="98"/>
      <c r="G96" s="98"/>
      <c r="H96" s="98"/>
      <c r="I96" s="98"/>
      <c r="J96" s="107" t="s">
        <v>173</v>
      </c>
      <c r="K96" s="98"/>
      <c r="L96" s="28"/>
    </row>
    <row r="97" spans="2:47" s="1" customFormat="1" ht="10.25" customHeight="1">
      <c r="B97" s="28"/>
      <c r="L97" s="28"/>
    </row>
    <row r="98" spans="2:47" s="1" customFormat="1" ht="22.75" customHeight="1">
      <c r="B98" s="28"/>
      <c r="C98" s="108" t="s">
        <v>174</v>
      </c>
      <c r="J98" s="65">
        <f>J129</f>
        <v>0</v>
      </c>
      <c r="L98" s="28"/>
      <c r="AU98" s="13" t="s">
        <v>175</v>
      </c>
    </row>
    <row r="99" spans="2:47" s="8" customFormat="1" ht="25" customHeight="1">
      <c r="B99" s="109"/>
      <c r="D99" s="110" t="s">
        <v>176</v>
      </c>
      <c r="E99" s="111"/>
      <c r="F99" s="111"/>
      <c r="G99" s="111"/>
      <c r="H99" s="111"/>
      <c r="I99" s="111"/>
      <c r="J99" s="112">
        <f>J130</f>
        <v>0</v>
      </c>
      <c r="L99" s="109"/>
    </row>
    <row r="100" spans="2:47" s="9" customFormat="1" ht="20" customHeight="1">
      <c r="B100" s="113"/>
      <c r="D100" s="114" t="s">
        <v>177</v>
      </c>
      <c r="E100" s="115"/>
      <c r="F100" s="115"/>
      <c r="G100" s="115"/>
      <c r="H100" s="115"/>
      <c r="I100" s="115"/>
      <c r="J100" s="116">
        <f>J131</f>
        <v>0</v>
      </c>
      <c r="L100" s="113"/>
    </row>
    <row r="101" spans="2:47" s="9" customFormat="1" ht="20" customHeight="1">
      <c r="B101" s="113"/>
      <c r="D101" s="114" t="s">
        <v>261</v>
      </c>
      <c r="E101" s="115"/>
      <c r="F101" s="115"/>
      <c r="G101" s="115"/>
      <c r="H101" s="115"/>
      <c r="I101" s="115"/>
      <c r="J101" s="116">
        <f>J153</f>
        <v>0</v>
      </c>
      <c r="L101" s="113"/>
    </row>
    <row r="102" spans="2:47" s="9" customFormat="1" ht="20" customHeight="1">
      <c r="B102" s="113"/>
      <c r="D102" s="114" t="s">
        <v>611</v>
      </c>
      <c r="E102" s="115"/>
      <c r="F102" s="115"/>
      <c r="G102" s="115"/>
      <c r="H102" s="115"/>
      <c r="I102" s="115"/>
      <c r="J102" s="116">
        <f>J160</f>
        <v>0</v>
      </c>
      <c r="L102" s="113"/>
    </row>
    <row r="103" spans="2:47" s="9" customFormat="1" ht="20" customHeight="1">
      <c r="B103" s="113"/>
      <c r="D103" s="114" t="s">
        <v>264</v>
      </c>
      <c r="E103" s="115"/>
      <c r="F103" s="115"/>
      <c r="G103" s="115"/>
      <c r="H103" s="115"/>
      <c r="I103" s="115"/>
      <c r="J103" s="116">
        <f>J189</f>
        <v>0</v>
      </c>
      <c r="L103" s="113"/>
    </row>
    <row r="104" spans="2:47" s="9" customFormat="1" ht="20" customHeight="1">
      <c r="B104" s="113"/>
      <c r="D104" s="114" t="s">
        <v>265</v>
      </c>
      <c r="E104" s="115"/>
      <c r="F104" s="115"/>
      <c r="G104" s="115"/>
      <c r="H104" s="115"/>
      <c r="I104" s="115"/>
      <c r="J104" s="116">
        <f>J195</f>
        <v>0</v>
      </c>
      <c r="L104" s="113"/>
    </row>
    <row r="105" spans="2:47" s="8" customFormat="1" ht="25" customHeight="1">
      <c r="B105" s="109"/>
      <c r="D105" s="110" t="s">
        <v>959</v>
      </c>
      <c r="E105" s="111"/>
      <c r="F105" s="111"/>
      <c r="G105" s="111"/>
      <c r="H105" s="111"/>
      <c r="I105" s="111"/>
      <c r="J105" s="112">
        <f>J197</f>
        <v>0</v>
      </c>
      <c r="L105" s="109"/>
    </row>
    <row r="106" spans="2:47" s="9" customFormat="1" ht="20" customHeight="1">
      <c r="B106" s="113"/>
      <c r="D106" s="114" t="s">
        <v>1163</v>
      </c>
      <c r="E106" s="115"/>
      <c r="F106" s="115"/>
      <c r="G106" s="115"/>
      <c r="H106" s="115"/>
      <c r="I106" s="115"/>
      <c r="J106" s="116">
        <f>J198</f>
        <v>0</v>
      </c>
      <c r="L106" s="113"/>
    </row>
    <row r="107" spans="2:47" s="9" customFormat="1" ht="20" customHeight="1">
      <c r="B107" s="113"/>
      <c r="D107" s="114" t="s">
        <v>960</v>
      </c>
      <c r="E107" s="115"/>
      <c r="F107" s="115"/>
      <c r="G107" s="115"/>
      <c r="H107" s="115"/>
      <c r="I107" s="115"/>
      <c r="J107" s="116">
        <f>J200</f>
        <v>0</v>
      </c>
      <c r="L107" s="113"/>
    </row>
    <row r="108" spans="2:47" s="1" customFormat="1" ht="21.75" customHeight="1">
      <c r="B108" s="28"/>
      <c r="L108" s="28"/>
    </row>
    <row r="109" spans="2:47" s="1" customFormat="1" ht="7" customHeight="1">
      <c r="B109" s="43"/>
      <c r="C109" s="44"/>
      <c r="D109" s="44"/>
      <c r="E109" s="44"/>
      <c r="F109" s="44"/>
      <c r="G109" s="44"/>
      <c r="H109" s="44"/>
      <c r="I109" s="44"/>
      <c r="J109" s="44"/>
      <c r="K109" s="44"/>
      <c r="L109" s="28"/>
    </row>
    <row r="113" spans="2:20" s="1" customFormat="1" ht="7" customHeight="1">
      <c r="B113" s="45"/>
      <c r="C113" s="46"/>
      <c r="D113" s="46"/>
      <c r="E113" s="46"/>
      <c r="F113" s="46"/>
      <c r="G113" s="46"/>
      <c r="H113" s="46"/>
      <c r="I113" s="46"/>
      <c r="J113" s="46"/>
      <c r="K113" s="46"/>
      <c r="L113" s="28"/>
    </row>
    <row r="114" spans="2:20" s="1" customFormat="1" ht="25" customHeight="1">
      <c r="B114" s="28"/>
      <c r="C114" s="17" t="s">
        <v>179</v>
      </c>
      <c r="L114" s="28"/>
    </row>
    <row r="115" spans="2:20" s="1" customFormat="1" ht="7" customHeight="1">
      <c r="B115" s="28"/>
      <c r="L115" s="28"/>
    </row>
    <row r="116" spans="2:20" s="1" customFormat="1" ht="12" customHeight="1">
      <c r="B116" s="28"/>
      <c r="C116" s="23" t="s">
        <v>15</v>
      </c>
      <c r="L116" s="28"/>
    </row>
    <row r="117" spans="2:20" s="1" customFormat="1" ht="16.5" customHeight="1">
      <c r="B117" s="28"/>
      <c r="E117" s="231" t="str">
        <f>E7</f>
        <v>Rokycany - Infraštruktúra, 100 Zásobovanie vodou</v>
      </c>
      <c r="F117" s="232"/>
      <c r="G117" s="232"/>
      <c r="H117" s="232"/>
      <c r="L117" s="28"/>
    </row>
    <row r="118" spans="2:20" ht="12" customHeight="1">
      <c r="B118" s="16"/>
      <c r="C118" s="23" t="s">
        <v>167</v>
      </c>
      <c r="L118" s="16"/>
    </row>
    <row r="119" spans="2:20" s="1" customFormat="1" ht="16.5" customHeight="1">
      <c r="B119" s="28"/>
      <c r="E119" s="231" t="s">
        <v>1977</v>
      </c>
      <c r="F119" s="230"/>
      <c r="G119" s="230"/>
      <c r="H119" s="230"/>
      <c r="L119" s="28"/>
    </row>
    <row r="120" spans="2:20" s="1" customFormat="1" ht="12" customHeight="1">
      <c r="B120" s="28"/>
      <c r="C120" s="23" t="s">
        <v>169</v>
      </c>
      <c r="L120" s="28"/>
    </row>
    <row r="121" spans="2:20" s="1" customFormat="1" ht="16.5" customHeight="1">
      <c r="B121" s="28"/>
      <c r="E121" s="187" t="str">
        <f>E11</f>
        <v>506 - Potrubie A-2-1a</v>
      </c>
      <c r="F121" s="230"/>
      <c r="G121" s="230"/>
      <c r="H121" s="230"/>
      <c r="L121" s="28"/>
    </row>
    <row r="122" spans="2:20" s="1" customFormat="1" ht="7" customHeight="1">
      <c r="B122" s="28"/>
      <c r="L122" s="28"/>
    </row>
    <row r="123" spans="2:20" s="1" customFormat="1" ht="12" customHeight="1">
      <c r="B123" s="28"/>
      <c r="C123" s="23" t="s">
        <v>19</v>
      </c>
      <c r="F123" s="21" t="str">
        <f>F14</f>
        <v>Rokycany</v>
      </c>
      <c r="I123" s="23" t="s">
        <v>21</v>
      </c>
      <c r="J123" s="51" t="str">
        <f>IF(J14="","",J14)</f>
        <v>Vyplň údaj</v>
      </c>
      <c r="L123" s="28"/>
    </row>
    <row r="124" spans="2:20" s="1" customFormat="1" ht="7" customHeight="1">
      <c r="B124" s="28"/>
      <c r="L124" s="28"/>
    </row>
    <row r="125" spans="2:20" s="1" customFormat="1" ht="15.25" customHeight="1">
      <c r="B125" s="28"/>
      <c r="C125" s="23" t="s">
        <v>22</v>
      </c>
      <c r="F125" s="21" t="str">
        <f>E17</f>
        <v xml:space="preserve"> </v>
      </c>
      <c r="I125" s="23" t="s">
        <v>28</v>
      </c>
      <c r="J125" s="26" t="str">
        <f>E23</f>
        <v xml:space="preserve"> </v>
      </c>
      <c r="L125" s="28"/>
    </row>
    <row r="126" spans="2:20" s="1" customFormat="1" ht="15.25" customHeight="1">
      <c r="B126" s="28"/>
      <c r="C126" s="23" t="s">
        <v>26</v>
      </c>
      <c r="F126" s="21" t="str">
        <f>IF(E20="","",E20)</f>
        <v>Vyplň údaj</v>
      </c>
      <c r="I126" s="23" t="s">
        <v>30</v>
      </c>
      <c r="J126" s="26" t="str">
        <f>E26</f>
        <v xml:space="preserve"> </v>
      </c>
      <c r="L126" s="28"/>
    </row>
    <row r="127" spans="2:20" s="1" customFormat="1" ht="10.25" customHeight="1">
      <c r="B127" s="28"/>
      <c r="L127" s="28"/>
    </row>
    <row r="128" spans="2:20" s="10" customFormat="1" ht="29.25" customHeight="1">
      <c r="B128" s="117"/>
      <c r="C128" s="118" t="s">
        <v>180</v>
      </c>
      <c r="D128" s="119" t="s">
        <v>57</v>
      </c>
      <c r="E128" s="119" t="s">
        <v>53</v>
      </c>
      <c r="F128" s="119" t="s">
        <v>54</v>
      </c>
      <c r="G128" s="119" t="s">
        <v>181</v>
      </c>
      <c r="H128" s="119" t="s">
        <v>182</v>
      </c>
      <c r="I128" s="119" t="s">
        <v>183</v>
      </c>
      <c r="J128" s="120" t="s">
        <v>173</v>
      </c>
      <c r="K128" s="121" t="s">
        <v>184</v>
      </c>
      <c r="L128" s="117"/>
      <c r="M128" s="58" t="s">
        <v>1</v>
      </c>
      <c r="N128" s="59" t="s">
        <v>36</v>
      </c>
      <c r="O128" s="59" t="s">
        <v>185</v>
      </c>
      <c r="P128" s="59" t="s">
        <v>186</v>
      </c>
      <c r="Q128" s="59" t="s">
        <v>187</v>
      </c>
      <c r="R128" s="59" t="s">
        <v>188</v>
      </c>
      <c r="S128" s="59" t="s">
        <v>189</v>
      </c>
      <c r="T128" s="60" t="s">
        <v>190</v>
      </c>
    </row>
    <row r="129" spans="2:65" s="1" customFormat="1" ht="22.75" customHeight="1">
      <c r="B129" s="28"/>
      <c r="C129" s="63" t="s">
        <v>174</v>
      </c>
      <c r="J129" s="122">
        <f>BK129</f>
        <v>0</v>
      </c>
      <c r="L129" s="28"/>
      <c r="M129" s="61"/>
      <c r="N129" s="52"/>
      <c r="O129" s="52"/>
      <c r="P129" s="123">
        <f>P130+P197</f>
        <v>0</v>
      </c>
      <c r="Q129" s="52"/>
      <c r="R129" s="123">
        <f>R130+R197</f>
        <v>46.89031885504</v>
      </c>
      <c r="S129" s="52"/>
      <c r="T129" s="124">
        <f>T130+T197</f>
        <v>0.20700000000000002</v>
      </c>
      <c r="AT129" s="13" t="s">
        <v>71</v>
      </c>
      <c r="AU129" s="13" t="s">
        <v>175</v>
      </c>
      <c r="BK129" s="125">
        <f>BK130+BK197</f>
        <v>0</v>
      </c>
    </row>
    <row r="130" spans="2:65" s="11" customFormat="1" ht="26" customHeight="1">
      <c r="B130" s="126"/>
      <c r="D130" s="127" t="s">
        <v>71</v>
      </c>
      <c r="E130" s="128" t="s">
        <v>191</v>
      </c>
      <c r="F130" s="128" t="s">
        <v>192</v>
      </c>
      <c r="I130" s="129"/>
      <c r="J130" s="130">
        <f>BK130</f>
        <v>0</v>
      </c>
      <c r="L130" s="126"/>
      <c r="M130" s="131"/>
      <c r="P130" s="132">
        <f>P131+P153+P160+P189+P195</f>
        <v>0</v>
      </c>
      <c r="R130" s="132">
        <f>R131+R153+R160+R189+R195</f>
        <v>46.876288855040002</v>
      </c>
      <c r="T130" s="133">
        <f>T131+T153+T160+T189+T195</f>
        <v>0.20700000000000002</v>
      </c>
      <c r="AR130" s="127" t="s">
        <v>76</v>
      </c>
      <c r="AT130" s="134" t="s">
        <v>71</v>
      </c>
      <c r="AU130" s="134" t="s">
        <v>72</v>
      </c>
      <c r="AY130" s="127" t="s">
        <v>193</v>
      </c>
      <c r="BK130" s="135">
        <f>BK131+BK153+BK160+BK189+BK195</f>
        <v>0</v>
      </c>
    </row>
    <row r="131" spans="2:65" s="11" customFormat="1" ht="22.75" customHeight="1">
      <c r="B131" s="126"/>
      <c r="D131" s="127" t="s">
        <v>71</v>
      </c>
      <c r="E131" s="136" t="s">
        <v>76</v>
      </c>
      <c r="F131" s="136" t="s">
        <v>194</v>
      </c>
      <c r="I131" s="129"/>
      <c r="J131" s="137">
        <f>BK131</f>
        <v>0</v>
      </c>
      <c r="L131" s="126"/>
      <c r="M131" s="131"/>
      <c r="P131" s="132">
        <f>SUM(P132:P152)</f>
        <v>0</v>
      </c>
      <c r="R131" s="132">
        <f>SUM(R132:R152)</f>
        <v>33.733380575040002</v>
      </c>
      <c r="T131" s="133">
        <f>SUM(T132:T152)</f>
        <v>0.20700000000000002</v>
      </c>
      <c r="AR131" s="127" t="s">
        <v>76</v>
      </c>
      <c r="AT131" s="134" t="s">
        <v>71</v>
      </c>
      <c r="AU131" s="134" t="s">
        <v>76</v>
      </c>
      <c r="AY131" s="127" t="s">
        <v>193</v>
      </c>
      <c r="BK131" s="135">
        <f>SUM(BK132:BK152)</f>
        <v>0</v>
      </c>
    </row>
    <row r="132" spans="2:65" s="1" customFormat="1" ht="33" customHeight="1">
      <c r="B132" s="138"/>
      <c r="C132" s="139" t="s">
        <v>76</v>
      </c>
      <c r="D132" s="139" t="s">
        <v>195</v>
      </c>
      <c r="E132" s="140" t="s">
        <v>2605</v>
      </c>
      <c r="F132" s="141" t="s">
        <v>2606</v>
      </c>
      <c r="G132" s="142" t="s">
        <v>234</v>
      </c>
      <c r="H132" s="143">
        <v>1.5</v>
      </c>
      <c r="I132" s="144"/>
      <c r="J132" s="145">
        <f t="shared" ref="J132:J152" si="0">ROUND(I132*H132,2)</f>
        <v>0</v>
      </c>
      <c r="K132" s="146"/>
      <c r="L132" s="28"/>
      <c r="M132" s="147" t="s">
        <v>1</v>
      </c>
      <c r="N132" s="148" t="s">
        <v>38</v>
      </c>
      <c r="P132" s="149">
        <f t="shared" ref="P132:P152" si="1">O132*H132</f>
        <v>0</v>
      </c>
      <c r="Q132" s="149">
        <v>0</v>
      </c>
      <c r="R132" s="149">
        <f t="shared" ref="R132:R152" si="2">Q132*H132</f>
        <v>0</v>
      </c>
      <c r="S132" s="149">
        <v>0.13800000000000001</v>
      </c>
      <c r="T132" s="150">
        <f t="shared" ref="T132:T152" si="3">S132*H132</f>
        <v>0.20700000000000002</v>
      </c>
      <c r="AR132" s="151" t="s">
        <v>109</v>
      </c>
      <c r="AT132" s="151" t="s">
        <v>195</v>
      </c>
      <c r="AU132" s="151" t="s">
        <v>84</v>
      </c>
      <c r="AY132" s="13" t="s">
        <v>193</v>
      </c>
      <c r="BE132" s="152">
        <f t="shared" ref="BE132:BE152" si="4">IF(N132="základná",J132,0)</f>
        <v>0</v>
      </c>
      <c r="BF132" s="152">
        <f t="shared" ref="BF132:BF152" si="5">IF(N132="znížená",J132,0)</f>
        <v>0</v>
      </c>
      <c r="BG132" s="152">
        <f t="shared" ref="BG132:BG152" si="6">IF(N132="zákl. prenesená",J132,0)</f>
        <v>0</v>
      </c>
      <c r="BH132" s="152">
        <f t="shared" ref="BH132:BH152" si="7">IF(N132="zníž. prenesená",J132,0)</f>
        <v>0</v>
      </c>
      <c r="BI132" s="152">
        <f t="shared" ref="BI132:BI152" si="8">IF(N132="nulová",J132,0)</f>
        <v>0</v>
      </c>
      <c r="BJ132" s="13" t="s">
        <v>84</v>
      </c>
      <c r="BK132" s="152">
        <f t="shared" ref="BK132:BK152" si="9">ROUND(I132*H132,2)</f>
        <v>0</v>
      </c>
      <c r="BL132" s="13" t="s">
        <v>109</v>
      </c>
      <c r="BM132" s="151" t="s">
        <v>2607</v>
      </c>
    </row>
    <row r="133" spans="2:65" s="1" customFormat="1" ht="24.25" customHeight="1">
      <c r="B133" s="138"/>
      <c r="C133" s="139" t="s">
        <v>84</v>
      </c>
      <c r="D133" s="139" t="s">
        <v>195</v>
      </c>
      <c r="E133" s="140" t="s">
        <v>1520</v>
      </c>
      <c r="F133" s="141" t="s">
        <v>1521</v>
      </c>
      <c r="G133" s="142" t="s">
        <v>257</v>
      </c>
      <c r="H133" s="143">
        <v>15</v>
      </c>
      <c r="I133" s="144"/>
      <c r="J133" s="145">
        <f t="shared" si="0"/>
        <v>0</v>
      </c>
      <c r="K133" s="146"/>
      <c r="L133" s="28"/>
      <c r="M133" s="147" t="s">
        <v>1</v>
      </c>
      <c r="N133" s="148" t="s">
        <v>38</v>
      </c>
      <c r="P133" s="149">
        <f t="shared" si="1"/>
        <v>0</v>
      </c>
      <c r="Q133" s="149">
        <v>7.2892399999999998E-3</v>
      </c>
      <c r="R133" s="149">
        <f t="shared" si="2"/>
        <v>0.10933859999999999</v>
      </c>
      <c r="S133" s="149">
        <v>0</v>
      </c>
      <c r="T133" s="150">
        <f t="shared" si="3"/>
        <v>0</v>
      </c>
      <c r="AR133" s="151" t="s">
        <v>109</v>
      </c>
      <c r="AT133" s="151" t="s">
        <v>195</v>
      </c>
      <c r="AU133" s="151" t="s">
        <v>84</v>
      </c>
      <c r="AY133" s="13" t="s">
        <v>193</v>
      </c>
      <c r="BE133" s="152">
        <f t="shared" si="4"/>
        <v>0</v>
      </c>
      <c r="BF133" s="152">
        <f t="shared" si="5"/>
        <v>0</v>
      </c>
      <c r="BG133" s="152">
        <f t="shared" si="6"/>
        <v>0</v>
      </c>
      <c r="BH133" s="152">
        <f t="shared" si="7"/>
        <v>0</v>
      </c>
      <c r="BI133" s="152">
        <f t="shared" si="8"/>
        <v>0</v>
      </c>
      <c r="BJ133" s="13" t="s">
        <v>84</v>
      </c>
      <c r="BK133" s="152">
        <f t="shared" si="9"/>
        <v>0</v>
      </c>
      <c r="BL133" s="13" t="s">
        <v>109</v>
      </c>
      <c r="BM133" s="151" t="s">
        <v>2608</v>
      </c>
    </row>
    <row r="134" spans="2:65" s="1" customFormat="1" ht="33" customHeight="1">
      <c r="B134" s="138"/>
      <c r="C134" s="139" t="s">
        <v>106</v>
      </c>
      <c r="D134" s="139" t="s">
        <v>195</v>
      </c>
      <c r="E134" s="140" t="s">
        <v>1523</v>
      </c>
      <c r="F134" s="141" t="s">
        <v>1524</v>
      </c>
      <c r="G134" s="142" t="s">
        <v>1419</v>
      </c>
      <c r="H134" s="143">
        <v>8</v>
      </c>
      <c r="I134" s="144"/>
      <c r="J134" s="145">
        <f t="shared" si="0"/>
        <v>0</v>
      </c>
      <c r="K134" s="146"/>
      <c r="L134" s="28"/>
      <c r="M134" s="147" t="s">
        <v>1</v>
      </c>
      <c r="N134" s="148" t="s">
        <v>38</v>
      </c>
      <c r="P134" s="149">
        <f t="shared" si="1"/>
        <v>0</v>
      </c>
      <c r="Q134" s="149">
        <v>0</v>
      </c>
      <c r="R134" s="149">
        <f t="shared" si="2"/>
        <v>0</v>
      </c>
      <c r="S134" s="149">
        <v>0</v>
      </c>
      <c r="T134" s="150">
        <f t="shared" si="3"/>
        <v>0</v>
      </c>
      <c r="AR134" s="151" t="s">
        <v>109</v>
      </c>
      <c r="AT134" s="151" t="s">
        <v>195</v>
      </c>
      <c r="AU134" s="151" t="s">
        <v>84</v>
      </c>
      <c r="AY134" s="13" t="s">
        <v>193</v>
      </c>
      <c r="BE134" s="152">
        <f t="shared" si="4"/>
        <v>0</v>
      </c>
      <c r="BF134" s="152">
        <f t="shared" si="5"/>
        <v>0</v>
      </c>
      <c r="BG134" s="152">
        <f t="shared" si="6"/>
        <v>0</v>
      </c>
      <c r="BH134" s="152">
        <f t="shared" si="7"/>
        <v>0</v>
      </c>
      <c r="BI134" s="152">
        <f t="shared" si="8"/>
        <v>0</v>
      </c>
      <c r="BJ134" s="13" t="s">
        <v>84</v>
      </c>
      <c r="BK134" s="152">
        <f t="shared" si="9"/>
        <v>0</v>
      </c>
      <c r="BL134" s="13" t="s">
        <v>109</v>
      </c>
      <c r="BM134" s="151" t="s">
        <v>2609</v>
      </c>
    </row>
    <row r="135" spans="2:65" s="1" customFormat="1" ht="21.75" customHeight="1">
      <c r="B135" s="138"/>
      <c r="C135" s="139" t="s">
        <v>109</v>
      </c>
      <c r="D135" s="139" t="s">
        <v>195</v>
      </c>
      <c r="E135" s="140" t="s">
        <v>1526</v>
      </c>
      <c r="F135" s="141" t="s">
        <v>1527</v>
      </c>
      <c r="G135" s="142" t="s">
        <v>257</v>
      </c>
      <c r="H135" s="143">
        <v>6</v>
      </c>
      <c r="I135" s="144"/>
      <c r="J135" s="145">
        <f t="shared" si="0"/>
        <v>0</v>
      </c>
      <c r="K135" s="146"/>
      <c r="L135" s="28"/>
      <c r="M135" s="147" t="s">
        <v>1</v>
      </c>
      <c r="N135" s="148" t="s">
        <v>38</v>
      </c>
      <c r="P135" s="149">
        <f t="shared" si="1"/>
        <v>0</v>
      </c>
      <c r="Q135" s="149">
        <v>1.0120000000000001E-2</v>
      </c>
      <c r="R135" s="149">
        <f t="shared" si="2"/>
        <v>6.0720000000000003E-2</v>
      </c>
      <c r="S135" s="149">
        <v>0</v>
      </c>
      <c r="T135" s="150">
        <f t="shared" si="3"/>
        <v>0</v>
      </c>
      <c r="AR135" s="151" t="s">
        <v>109</v>
      </c>
      <c r="AT135" s="151" t="s">
        <v>195</v>
      </c>
      <c r="AU135" s="151" t="s">
        <v>84</v>
      </c>
      <c r="AY135" s="13" t="s">
        <v>193</v>
      </c>
      <c r="BE135" s="152">
        <f t="shared" si="4"/>
        <v>0</v>
      </c>
      <c r="BF135" s="152">
        <f t="shared" si="5"/>
        <v>0</v>
      </c>
      <c r="BG135" s="152">
        <f t="shared" si="6"/>
        <v>0</v>
      </c>
      <c r="BH135" s="152">
        <f t="shared" si="7"/>
        <v>0</v>
      </c>
      <c r="BI135" s="152">
        <f t="shared" si="8"/>
        <v>0</v>
      </c>
      <c r="BJ135" s="13" t="s">
        <v>84</v>
      </c>
      <c r="BK135" s="152">
        <f t="shared" si="9"/>
        <v>0</v>
      </c>
      <c r="BL135" s="13" t="s">
        <v>109</v>
      </c>
      <c r="BM135" s="151" t="s">
        <v>2610</v>
      </c>
    </row>
    <row r="136" spans="2:65" s="1" customFormat="1" ht="21.75" customHeight="1">
      <c r="B136" s="138"/>
      <c r="C136" s="139" t="s">
        <v>112</v>
      </c>
      <c r="D136" s="139" t="s">
        <v>195</v>
      </c>
      <c r="E136" s="140" t="s">
        <v>2074</v>
      </c>
      <c r="F136" s="141" t="s">
        <v>2075</v>
      </c>
      <c r="G136" s="142" t="s">
        <v>257</v>
      </c>
      <c r="H136" s="143">
        <v>2</v>
      </c>
      <c r="I136" s="144"/>
      <c r="J136" s="145">
        <f t="shared" si="0"/>
        <v>0</v>
      </c>
      <c r="K136" s="146"/>
      <c r="L136" s="28"/>
      <c r="M136" s="147" t="s">
        <v>1</v>
      </c>
      <c r="N136" s="148" t="s">
        <v>38</v>
      </c>
      <c r="P136" s="149">
        <f t="shared" si="1"/>
        <v>0</v>
      </c>
      <c r="Q136" s="149">
        <v>5.9159999999999997E-2</v>
      </c>
      <c r="R136" s="149">
        <f t="shared" si="2"/>
        <v>0.11831999999999999</v>
      </c>
      <c r="S136" s="149">
        <v>0</v>
      </c>
      <c r="T136" s="150">
        <f t="shared" si="3"/>
        <v>0</v>
      </c>
      <c r="AR136" s="151" t="s">
        <v>109</v>
      </c>
      <c r="AT136" s="151" t="s">
        <v>195</v>
      </c>
      <c r="AU136" s="151" t="s">
        <v>84</v>
      </c>
      <c r="AY136" s="13" t="s">
        <v>193</v>
      </c>
      <c r="BE136" s="152">
        <f t="shared" si="4"/>
        <v>0</v>
      </c>
      <c r="BF136" s="152">
        <f t="shared" si="5"/>
        <v>0</v>
      </c>
      <c r="BG136" s="152">
        <f t="shared" si="6"/>
        <v>0</v>
      </c>
      <c r="BH136" s="152">
        <f t="shared" si="7"/>
        <v>0</v>
      </c>
      <c r="BI136" s="152">
        <f t="shared" si="8"/>
        <v>0</v>
      </c>
      <c r="BJ136" s="13" t="s">
        <v>84</v>
      </c>
      <c r="BK136" s="152">
        <f t="shared" si="9"/>
        <v>0</v>
      </c>
      <c r="BL136" s="13" t="s">
        <v>109</v>
      </c>
      <c r="BM136" s="151" t="s">
        <v>2611</v>
      </c>
    </row>
    <row r="137" spans="2:65" s="1" customFormat="1" ht="24.25" customHeight="1">
      <c r="B137" s="138"/>
      <c r="C137" s="139" t="s">
        <v>115</v>
      </c>
      <c r="D137" s="139" t="s">
        <v>195</v>
      </c>
      <c r="E137" s="140" t="s">
        <v>1529</v>
      </c>
      <c r="F137" s="141" t="s">
        <v>1530</v>
      </c>
      <c r="G137" s="142" t="s">
        <v>257</v>
      </c>
      <c r="H137" s="143">
        <v>20</v>
      </c>
      <c r="I137" s="144"/>
      <c r="J137" s="145">
        <f t="shared" si="0"/>
        <v>0</v>
      </c>
      <c r="K137" s="146"/>
      <c r="L137" s="28"/>
      <c r="M137" s="147" t="s">
        <v>1</v>
      </c>
      <c r="N137" s="148" t="s">
        <v>38</v>
      </c>
      <c r="P137" s="149">
        <f t="shared" si="1"/>
        <v>0</v>
      </c>
      <c r="Q137" s="149">
        <v>3.5950000000000001E-3</v>
      </c>
      <c r="R137" s="149">
        <f t="shared" si="2"/>
        <v>7.1900000000000006E-2</v>
      </c>
      <c r="S137" s="149">
        <v>0</v>
      </c>
      <c r="T137" s="150">
        <f t="shared" si="3"/>
        <v>0</v>
      </c>
      <c r="AR137" s="151" t="s">
        <v>109</v>
      </c>
      <c r="AT137" s="151" t="s">
        <v>195</v>
      </c>
      <c r="AU137" s="151" t="s">
        <v>84</v>
      </c>
      <c r="AY137" s="13" t="s">
        <v>193</v>
      </c>
      <c r="BE137" s="152">
        <f t="shared" si="4"/>
        <v>0</v>
      </c>
      <c r="BF137" s="152">
        <f t="shared" si="5"/>
        <v>0</v>
      </c>
      <c r="BG137" s="152">
        <f t="shared" si="6"/>
        <v>0</v>
      </c>
      <c r="BH137" s="152">
        <f t="shared" si="7"/>
        <v>0</v>
      </c>
      <c r="BI137" s="152">
        <f t="shared" si="8"/>
        <v>0</v>
      </c>
      <c r="BJ137" s="13" t="s">
        <v>84</v>
      </c>
      <c r="BK137" s="152">
        <f t="shared" si="9"/>
        <v>0</v>
      </c>
      <c r="BL137" s="13" t="s">
        <v>109</v>
      </c>
      <c r="BM137" s="151" t="s">
        <v>2612</v>
      </c>
    </row>
    <row r="138" spans="2:65" s="1" customFormat="1" ht="24.25" customHeight="1">
      <c r="B138" s="138"/>
      <c r="C138" s="139" t="s">
        <v>160</v>
      </c>
      <c r="D138" s="139" t="s">
        <v>195</v>
      </c>
      <c r="E138" s="140" t="s">
        <v>1532</v>
      </c>
      <c r="F138" s="141" t="s">
        <v>1533</v>
      </c>
      <c r="G138" s="142" t="s">
        <v>198</v>
      </c>
      <c r="H138" s="143">
        <v>3.92</v>
      </c>
      <c r="I138" s="144"/>
      <c r="J138" s="145">
        <f t="shared" si="0"/>
        <v>0</v>
      </c>
      <c r="K138" s="146"/>
      <c r="L138" s="28"/>
      <c r="M138" s="147" t="s">
        <v>1</v>
      </c>
      <c r="N138" s="148" t="s">
        <v>38</v>
      </c>
      <c r="P138" s="149">
        <f t="shared" si="1"/>
        <v>0</v>
      </c>
      <c r="Q138" s="149">
        <v>0</v>
      </c>
      <c r="R138" s="149">
        <f t="shared" si="2"/>
        <v>0</v>
      </c>
      <c r="S138" s="149">
        <v>0</v>
      </c>
      <c r="T138" s="150">
        <f t="shared" si="3"/>
        <v>0</v>
      </c>
      <c r="AR138" s="151" t="s">
        <v>109</v>
      </c>
      <c r="AT138" s="151" t="s">
        <v>195</v>
      </c>
      <c r="AU138" s="151" t="s">
        <v>84</v>
      </c>
      <c r="AY138" s="13" t="s">
        <v>193</v>
      </c>
      <c r="BE138" s="152">
        <f t="shared" si="4"/>
        <v>0</v>
      </c>
      <c r="BF138" s="152">
        <f t="shared" si="5"/>
        <v>0</v>
      </c>
      <c r="BG138" s="152">
        <f t="shared" si="6"/>
        <v>0</v>
      </c>
      <c r="BH138" s="152">
        <f t="shared" si="7"/>
        <v>0</v>
      </c>
      <c r="BI138" s="152">
        <f t="shared" si="8"/>
        <v>0</v>
      </c>
      <c r="BJ138" s="13" t="s">
        <v>84</v>
      </c>
      <c r="BK138" s="152">
        <f t="shared" si="9"/>
        <v>0</v>
      </c>
      <c r="BL138" s="13" t="s">
        <v>109</v>
      </c>
      <c r="BM138" s="151" t="s">
        <v>2613</v>
      </c>
    </row>
    <row r="139" spans="2:65" s="1" customFormat="1" ht="24.25" customHeight="1">
      <c r="B139" s="138"/>
      <c r="C139" s="139" t="s">
        <v>163</v>
      </c>
      <c r="D139" s="139" t="s">
        <v>195</v>
      </c>
      <c r="E139" s="140" t="s">
        <v>2614</v>
      </c>
      <c r="F139" s="141" t="s">
        <v>2615</v>
      </c>
      <c r="G139" s="142" t="s">
        <v>198</v>
      </c>
      <c r="H139" s="143">
        <v>44.72</v>
      </c>
      <c r="I139" s="144"/>
      <c r="J139" s="145">
        <f t="shared" si="0"/>
        <v>0</v>
      </c>
      <c r="K139" s="146"/>
      <c r="L139" s="28"/>
      <c r="M139" s="147" t="s">
        <v>1</v>
      </c>
      <c r="N139" s="148" t="s">
        <v>38</v>
      </c>
      <c r="P139" s="149">
        <f t="shared" si="1"/>
        <v>0</v>
      </c>
      <c r="Q139" s="149">
        <v>0</v>
      </c>
      <c r="R139" s="149">
        <f t="shared" si="2"/>
        <v>0</v>
      </c>
      <c r="S139" s="149">
        <v>0</v>
      </c>
      <c r="T139" s="150">
        <f t="shared" si="3"/>
        <v>0</v>
      </c>
      <c r="AR139" s="151" t="s">
        <v>109</v>
      </c>
      <c r="AT139" s="151" t="s">
        <v>195</v>
      </c>
      <c r="AU139" s="151" t="s">
        <v>84</v>
      </c>
      <c r="AY139" s="13" t="s">
        <v>193</v>
      </c>
      <c r="BE139" s="152">
        <f t="shared" si="4"/>
        <v>0</v>
      </c>
      <c r="BF139" s="152">
        <f t="shared" si="5"/>
        <v>0</v>
      </c>
      <c r="BG139" s="152">
        <f t="shared" si="6"/>
        <v>0</v>
      </c>
      <c r="BH139" s="152">
        <f t="shared" si="7"/>
        <v>0</v>
      </c>
      <c r="BI139" s="152">
        <f t="shared" si="8"/>
        <v>0</v>
      </c>
      <c r="BJ139" s="13" t="s">
        <v>84</v>
      </c>
      <c r="BK139" s="152">
        <f t="shared" si="9"/>
        <v>0</v>
      </c>
      <c r="BL139" s="13" t="s">
        <v>109</v>
      </c>
      <c r="BM139" s="151" t="s">
        <v>2616</v>
      </c>
    </row>
    <row r="140" spans="2:65" s="1" customFormat="1" ht="37.75" customHeight="1">
      <c r="B140" s="138"/>
      <c r="C140" s="139" t="s">
        <v>221</v>
      </c>
      <c r="D140" s="139" t="s">
        <v>195</v>
      </c>
      <c r="E140" s="140" t="s">
        <v>1919</v>
      </c>
      <c r="F140" s="141" t="s">
        <v>1920</v>
      </c>
      <c r="G140" s="142" t="s">
        <v>198</v>
      </c>
      <c r="H140" s="143">
        <v>44.72</v>
      </c>
      <c r="I140" s="144"/>
      <c r="J140" s="145">
        <f t="shared" si="0"/>
        <v>0</v>
      </c>
      <c r="K140" s="146"/>
      <c r="L140" s="28"/>
      <c r="M140" s="147" t="s">
        <v>1</v>
      </c>
      <c r="N140" s="148" t="s">
        <v>38</v>
      </c>
      <c r="P140" s="149">
        <f t="shared" si="1"/>
        <v>0</v>
      </c>
      <c r="Q140" s="149">
        <v>0</v>
      </c>
      <c r="R140" s="149">
        <f t="shared" si="2"/>
        <v>0</v>
      </c>
      <c r="S140" s="149">
        <v>0</v>
      </c>
      <c r="T140" s="150">
        <f t="shared" si="3"/>
        <v>0</v>
      </c>
      <c r="AR140" s="151" t="s">
        <v>109</v>
      </c>
      <c r="AT140" s="151" t="s">
        <v>195</v>
      </c>
      <c r="AU140" s="151" t="s">
        <v>84</v>
      </c>
      <c r="AY140" s="13" t="s">
        <v>193</v>
      </c>
      <c r="BE140" s="152">
        <f t="shared" si="4"/>
        <v>0</v>
      </c>
      <c r="BF140" s="152">
        <f t="shared" si="5"/>
        <v>0</v>
      </c>
      <c r="BG140" s="152">
        <f t="shared" si="6"/>
        <v>0</v>
      </c>
      <c r="BH140" s="152">
        <f t="shared" si="7"/>
        <v>0</v>
      </c>
      <c r="BI140" s="152">
        <f t="shared" si="8"/>
        <v>0</v>
      </c>
      <c r="BJ140" s="13" t="s">
        <v>84</v>
      </c>
      <c r="BK140" s="152">
        <f t="shared" si="9"/>
        <v>0</v>
      </c>
      <c r="BL140" s="13" t="s">
        <v>109</v>
      </c>
      <c r="BM140" s="151" t="s">
        <v>2617</v>
      </c>
    </row>
    <row r="141" spans="2:65" s="1" customFormat="1" ht="24.25" customHeight="1">
      <c r="B141" s="138"/>
      <c r="C141" s="139" t="s">
        <v>225</v>
      </c>
      <c r="D141" s="139" t="s">
        <v>195</v>
      </c>
      <c r="E141" s="140" t="s">
        <v>2294</v>
      </c>
      <c r="F141" s="141" t="s">
        <v>2295</v>
      </c>
      <c r="G141" s="142" t="s">
        <v>198</v>
      </c>
      <c r="H141" s="143">
        <v>12.252000000000001</v>
      </c>
      <c r="I141" s="144"/>
      <c r="J141" s="145">
        <f t="shared" si="0"/>
        <v>0</v>
      </c>
      <c r="K141" s="146"/>
      <c r="L141" s="28"/>
      <c r="M141" s="147" t="s">
        <v>1</v>
      </c>
      <c r="N141" s="148" t="s">
        <v>38</v>
      </c>
      <c r="P141" s="149">
        <f t="shared" si="1"/>
        <v>0</v>
      </c>
      <c r="Q141" s="149">
        <v>0</v>
      </c>
      <c r="R141" s="149">
        <f t="shared" si="2"/>
        <v>0</v>
      </c>
      <c r="S141" s="149">
        <v>0</v>
      </c>
      <c r="T141" s="150">
        <f t="shared" si="3"/>
        <v>0</v>
      </c>
      <c r="AR141" s="151" t="s">
        <v>109</v>
      </c>
      <c r="AT141" s="151" t="s">
        <v>195</v>
      </c>
      <c r="AU141" s="151" t="s">
        <v>84</v>
      </c>
      <c r="AY141" s="13" t="s">
        <v>193</v>
      </c>
      <c r="BE141" s="152">
        <f t="shared" si="4"/>
        <v>0</v>
      </c>
      <c r="BF141" s="152">
        <f t="shared" si="5"/>
        <v>0</v>
      </c>
      <c r="BG141" s="152">
        <f t="shared" si="6"/>
        <v>0</v>
      </c>
      <c r="BH141" s="152">
        <f t="shared" si="7"/>
        <v>0</v>
      </c>
      <c r="BI141" s="152">
        <f t="shared" si="8"/>
        <v>0</v>
      </c>
      <c r="BJ141" s="13" t="s">
        <v>84</v>
      </c>
      <c r="BK141" s="152">
        <f t="shared" si="9"/>
        <v>0</v>
      </c>
      <c r="BL141" s="13" t="s">
        <v>109</v>
      </c>
      <c r="BM141" s="151" t="s">
        <v>2618</v>
      </c>
    </row>
    <row r="142" spans="2:65" s="1" customFormat="1" ht="37.75" customHeight="1">
      <c r="B142" s="138"/>
      <c r="C142" s="139" t="s">
        <v>81</v>
      </c>
      <c r="D142" s="139" t="s">
        <v>195</v>
      </c>
      <c r="E142" s="140" t="s">
        <v>1925</v>
      </c>
      <c r="F142" s="141" t="s">
        <v>1926</v>
      </c>
      <c r="G142" s="142" t="s">
        <v>198</v>
      </c>
      <c r="H142" s="143">
        <v>12.252000000000001</v>
      </c>
      <c r="I142" s="144"/>
      <c r="J142" s="145">
        <f t="shared" si="0"/>
        <v>0</v>
      </c>
      <c r="K142" s="146"/>
      <c r="L142" s="28"/>
      <c r="M142" s="147" t="s">
        <v>1</v>
      </c>
      <c r="N142" s="148" t="s">
        <v>38</v>
      </c>
      <c r="P142" s="149">
        <f t="shared" si="1"/>
        <v>0</v>
      </c>
      <c r="Q142" s="149">
        <v>0</v>
      </c>
      <c r="R142" s="149">
        <f t="shared" si="2"/>
        <v>0</v>
      </c>
      <c r="S142" s="149">
        <v>0</v>
      </c>
      <c r="T142" s="150">
        <f t="shared" si="3"/>
        <v>0</v>
      </c>
      <c r="AR142" s="151" t="s">
        <v>109</v>
      </c>
      <c r="AT142" s="151" t="s">
        <v>195</v>
      </c>
      <c r="AU142" s="151" t="s">
        <v>84</v>
      </c>
      <c r="AY142" s="13" t="s">
        <v>193</v>
      </c>
      <c r="BE142" s="152">
        <f t="shared" si="4"/>
        <v>0</v>
      </c>
      <c r="BF142" s="152">
        <f t="shared" si="5"/>
        <v>0</v>
      </c>
      <c r="BG142" s="152">
        <f t="shared" si="6"/>
        <v>0</v>
      </c>
      <c r="BH142" s="152">
        <f t="shared" si="7"/>
        <v>0</v>
      </c>
      <c r="BI142" s="152">
        <f t="shared" si="8"/>
        <v>0</v>
      </c>
      <c r="BJ142" s="13" t="s">
        <v>84</v>
      </c>
      <c r="BK142" s="152">
        <f t="shared" si="9"/>
        <v>0</v>
      </c>
      <c r="BL142" s="13" t="s">
        <v>109</v>
      </c>
      <c r="BM142" s="151" t="s">
        <v>2619</v>
      </c>
    </row>
    <row r="143" spans="2:65" s="1" customFormat="1" ht="24.25" customHeight="1">
      <c r="B143" s="138"/>
      <c r="C143" s="139" t="s">
        <v>86</v>
      </c>
      <c r="D143" s="139" t="s">
        <v>195</v>
      </c>
      <c r="E143" s="140" t="s">
        <v>1928</v>
      </c>
      <c r="F143" s="141" t="s">
        <v>1929</v>
      </c>
      <c r="G143" s="142" t="s">
        <v>198</v>
      </c>
      <c r="H143" s="143">
        <v>4.2880000000000003</v>
      </c>
      <c r="I143" s="144"/>
      <c r="J143" s="145">
        <f t="shared" si="0"/>
        <v>0</v>
      </c>
      <c r="K143" s="146"/>
      <c r="L143" s="28"/>
      <c r="M143" s="147" t="s">
        <v>1</v>
      </c>
      <c r="N143" s="148" t="s">
        <v>38</v>
      </c>
      <c r="P143" s="149">
        <f t="shared" si="1"/>
        <v>0</v>
      </c>
      <c r="Q143" s="149">
        <v>1.043908E-2</v>
      </c>
      <c r="R143" s="149">
        <f t="shared" si="2"/>
        <v>4.4762775040000001E-2</v>
      </c>
      <c r="S143" s="149">
        <v>0</v>
      </c>
      <c r="T143" s="150">
        <f t="shared" si="3"/>
        <v>0</v>
      </c>
      <c r="AR143" s="151" t="s">
        <v>109</v>
      </c>
      <c r="AT143" s="151" t="s">
        <v>195</v>
      </c>
      <c r="AU143" s="151" t="s">
        <v>84</v>
      </c>
      <c r="AY143" s="13" t="s">
        <v>193</v>
      </c>
      <c r="BE143" s="152">
        <f t="shared" si="4"/>
        <v>0</v>
      </c>
      <c r="BF143" s="152">
        <f t="shared" si="5"/>
        <v>0</v>
      </c>
      <c r="BG143" s="152">
        <f t="shared" si="6"/>
        <v>0</v>
      </c>
      <c r="BH143" s="152">
        <f t="shared" si="7"/>
        <v>0</v>
      </c>
      <c r="BI143" s="152">
        <f t="shared" si="8"/>
        <v>0</v>
      </c>
      <c r="BJ143" s="13" t="s">
        <v>84</v>
      </c>
      <c r="BK143" s="152">
        <f t="shared" si="9"/>
        <v>0</v>
      </c>
      <c r="BL143" s="13" t="s">
        <v>109</v>
      </c>
      <c r="BM143" s="151" t="s">
        <v>2620</v>
      </c>
    </row>
    <row r="144" spans="2:65" s="1" customFormat="1" ht="24.25" customHeight="1">
      <c r="B144" s="138"/>
      <c r="C144" s="139" t="s">
        <v>89</v>
      </c>
      <c r="D144" s="139" t="s">
        <v>195</v>
      </c>
      <c r="E144" s="140" t="s">
        <v>1559</v>
      </c>
      <c r="F144" s="141" t="s">
        <v>1560</v>
      </c>
      <c r="G144" s="142" t="s">
        <v>234</v>
      </c>
      <c r="H144" s="143">
        <v>153.12</v>
      </c>
      <c r="I144" s="144"/>
      <c r="J144" s="145">
        <f t="shared" si="0"/>
        <v>0</v>
      </c>
      <c r="K144" s="146"/>
      <c r="L144" s="28"/>
      <c r="M144" s="147" t="s">
        <v>1</v>
      </c>
      <c r="N144" s="148" t="s">
        <v>38</v>
      </c>
      <c r="P144" s="149">
        <f t="shared" si="1"/>
        <v>0</v>
      </c>
      <c r="Q144" s="149">
        <v>9.1E-4</v>
      </c>
      <c r="R144" s="149">
        <f t="shared" si="2"/>
        <v>0.1393392</v>
      </c>
      <c r="S144" s="149">
        <v>0</v>
      </c>
      <c r="T144" s="150">
        <f t="shared" si="3"/>
        <v>0</v>
      </c>
      <c r="AR144" s="151" t="s">
        <v>109</v>
      </c>
      <c r="AT144" s="151" t="s">
        <v>195</v>
      </c>
      <c r="AU144" s="151" t="s">
        <v>84</v>
      </c>
      <c r="AY144" s="13" t="s">
        <v>193</v>
      </c>
      <c r="BE144" s="152">
        <f t="shared" si="4"/>
        <v>0</v>
      </c>
      <c r="BF144" s="152">
        <f t="shared" si="5"/>
        <v>0</v>
      </c>
      <c r="BG144" s="152">
        <f t="shared" si="6"/>
        <v>0</v>
      </c>
      <c r="BH144" s="152">
        <f t="shared" si="7"/>
        <v>0</v>
      </c>
      <c r="BI144" s="152">
        <f t="shared" si="8"/>
        <v>0</v>
      </c>
      <c r="BJ144" s="13" t="s">
        <v>84</v>
      </c>
      <c r="BK144" s="152">
        <f t="shared" si="9"/>
        <v>0</v>
      </c>
      <c r="BL144" s="13" t="s">
        <v>109</v>
      </c>
      <c r="BM144" s="151" t="s">
        <v>2621</v>
      </c>
    </row>
    <row r="145" spans="2:65" s="1" customFormat="1" ht="24.25" customHeight="1">
      <c r="B145" s="138"/>
      <c r="C145" s="139" t="s">
        <v>92</v>
      </c>
      <c r="D145" s="139" t="s">
        <v>195</v>
      </c>
      <c r="E145" s="140" t="s">
        <v>1565</v>
      </c>
      <c r="F145" s="141" t="s">
        <v>1566</v>
      </c>
      <c r="G145" s="142" t="s">
        <v>234</v>
      </c>
      <c r="H145" s="143">
        <v>153.12</v>
      </c>
      <c r="I145" s="144"/>
      <c r="J145" s="145">
        <f t="shared" si="0"/>
        <v>0</v>
      </c>
      <c r="K145" s="146"/>
      <c r="L145" s="28"/>
      <c r="M145" s="147" t="s">
        <v>1</v>
      </c>
      <c r="N145" s="148" t="s">
        <v>38</v>
      </c>
      <c r="P145" s="149">
        <f t="shared" si="1"/>
        <v>0</v>
      </c>
      <c r="Q145" s="149">
        <v>0</v>
      </c>
      <c r="R145" s="149">
        <f t="shared" si="2"/>
        <v>0</v>
      </c>
      <c r="S145" s="149">
        <v>0</v>
      </c>
      <c r="T145" s="150">
        <f t="shared" si="3"/>
        <v>0</v>
      </c>
      <c r="AR145" s="151" t="s">
        <v>109</v>
      </c>
      <c r="AT145" s="151" t="s">
        <v>195</v>
      </c>
      <c r="AU145" s="151" t="s">
        <v>84</v>
      </c>
      <c r="AY145" s="13" t="s">
        <v>193</v>
      </c>
      <c r="BE145" s="152">
        <f t="shared" si="4"/>
        <v>0</v>
      </c>
      <c r="BF145" s="152">
        <f t="shared" si="5"/>
        <v>0</v>
      </c>
      <c r="BG145" s="152">
        <f t="shared" si="6"/>
        <v>0</v>
      </c>
      <c r="BH145" s="152">
        <f t="shared" si="7"/>
        <v>0</v>
      </c>
      <c r="BI145" s="152">
        <f t="shared" si="8"/>
        <v>0</v>
      </c>
      <c r="BJ145" s="13" t="s">
        <v>84</v>
      </c>
      <c r="BK145" s="152">
        <f t="shared" si="9"/>
        <v>0</v>
      </c>
      <c r="BL145" s="13" t="s">
        <v>109</v>
      </c>
      <c r="BM145" s="151" t="s">
        <v>2622</v>
      </c>
    </row>
    <row r="146" spans="2:65" s="1" customFormat="1" ht="33" customHeight="1">
      <c r="B146" s="138"/>
      <c r="C146" s="139" t="s">
        <v>95</v>
      </c>
      <c r="D146" s="139" t="s">
        <v>195</v>
      </c>
      <c r="E146" s="140" t="s">
        <v>2623</v>
      </c>
      <c r="F146" s="141" t="s">
        <v>2624</v>
      </c>
      <c r="G146" s="142" t="s">
        <v>198</v>
      </c>
      <c r="H146" s="143">
        <v>26.4</v>
      </c>
      <c r="I146" s="144"/>
      <c r="J146" s="145">
        <f t="shared" si="0"/>
        <v>0</v>
      </c>
      <c r="K146" s="146"/>
      <c r="L146" s="28"/>
      <c r="M146" s="147" t="s">
        <v>1</v>
      </c>
      <c r="N146" s="148" t="s">
        <v>38</v>
      </c>
      <c r="P146" s="149">
        <f t="shared" si="1"/>
        <v>0</v>
      </c>
      <c r="Q146" s="149">
        <v>0</v>
      </c>
      <c r="R146" s="149">
        <f t="shared" si="2"/>
        <v>0</v>
      </c>
      <c r="S146" s="149">
        <v>0</v>
      </c>
      <c r="T146" s="150">
        <f t="shared" si="3"/>
        <v>0</v>
      </c>
      <c r="AR146" s="151" t="s">
        <v>109</v>
      </c>
      <c r="AT146" s="151" t="s">
        <v>195</v>
      </c>
      <c r="AU146" s="151" t="s">
        <v>84</v>
      </c>
      <c r="AY146" s="13" t="s">
        <v>193</v>
      </c>
      <c r="BE146" s="152">
        <f t="shared" si="4"/>
        <v>0</v>
      </c>
      <c r="BF146" s="152">
        <f t="shared" si="5"/>
        <v>0</v>
      </c>
      <c r="BG146" s="152">
        <f t="shared" si="6"/>
        <v>0</v>
      </c>
      <c r="BH146" s="152">
        <f t="shared" si="7"/>
        <v>0</v>
      </c>
      <c r="BI146" s="152">
        <f t="shared" si="8"/>
        <v>0</v>
      </c>
      <c r="BJ146" s="13" t="s">
        <v>84</v>
      </c>
      <c r="BK146" s="152">
        <f t="shared" si="9"/>
        <v>0</v>
      </c>
      <c r="BL146" s="13" t="s">
        <v>109</v>
      </c>
      <c r="BM146" s="151" t="s">
        <v>2625</v>
      </c>
    </row>
    <row r="147" spans="2:65" s="1" customFormat="1" ht="37.75" customHeight="1">
      <c r="B147" s="138"/>
      <c r="C147" s="139" t="s">
        <v>98</v>
      </c>
      <c r="D147" s="139" t="s">
        <v>195</v>
      </c>
      <c r="E147" s="140" t="s">
        <v>2626</v>
      </c>
      <c r="F147" s="141" t="s">
        <v>2627</v>
      </c>
      <c r="G147" s="142" t="s">
        <v>198</v>
      </c>
      <c r="H147" s="143">
        <v>52.8</v>
      </c>
      <c r="I147" s="144"/>
      <c r="J147" s="145">
        <f t="shared" si="0"/>
        <v>0</v>
      </c>
      <c r="K147" s="146"/>
      <c r="L147" s="28"/>
      <c r="M147" s="147" t="s">
        <v>1</v>
      </c>
      <c r="N147" s="148" t="s">
        <v>38</v>
      </c>
      <c r="P147" s="149">
        <f t="shared" si="1"/>
        <v>0</v>
      </c>
      <c r="Q147" s="149">
        <v>0</v>
      </c>
      <c r="R147" s="149">
        <f t="shared" si="2"/>
        <v>0</v>
      </c>
      <c r="S147" s="149">
        <v>0</v>
      </c>
      <c r="T147" s="150">
        <f t="shared" si="3"/>
        <v>0</v>
      </c>
      <c r="AR147" s="151" t="s">
        <v>109</v>
      </c>
      <c r="AT147" s="151" t="s">
        <v>195</v>
      </c>
      <c r="AU147" s="151" t="s">
        <v>84</v>
      </c>
      <c r="AY147" s="13" t="s">
        <v>193</v>
      </c>
      <c r="BE147" s="152">
        <f t="shared" si="4"/>
        <v>0</v>
      </c>
      <c r="BF147" s="152">
        <f t="shared" si="5"/>
        <v>0</v>
      </c>
      <c r="BG147" s="152">
        <f t="shared" si="6"/>
        <v>0</v>
      </c>
      <c r="BH147" s="152">
        <f t="shared" si="7"/>
        <v>0</v>
      </c>
      <c r="BI147" s="152">
        <f t="shared" si="8"/>
        <v>0</v>
      </c>
      <c r="BJ147" s="13" t="s">
        <v>84</v>
      </c>
      <c r="BK147" s="152">
        <f t="shared" si="9"/>
        <v>0</v>
      </c>
      <c r="BL147" s="13" t="s">
        <v>109</v>
      </c>
      <c r="BM147" s="151" t="s">
        <v>2628</v>
      </c>
    </row>
    <row r="148" spans="2:65" s="1" customFormat="1" ht="16.5" customHeight="1">
      <c r="B148" s="138"/>
      <c r="C148" s="139" t="s">
        <v>101</v>
      </c>
      <c r="D148" s="139" t="s">
        <v>195</v>
      </c>
      <c r="E148" s="140" t="s">
        <v>2629</v>
      </c>
      <c r="F148" s="141" t="s">
        <v>2630</v>
      </c>
      <c r="G148" s="142" t="s">
        <v>198</v>
      </c>
      <c r="H148" s="143">
        <v>26.4</v>
      </c>
      <c r="I148" s="144"/>
      <c r="J148" s="145">
        <f t="shared" si="0"/>
        <v>0</v>
      </c>
      <c r="K148" s="146"/>
      <c r="L148" s="28"/>
      <c r="M148" s="147" t="s">
        <v>1</v>
      </c>
      <c r="N148" s="148" t="s">
        <v>38</v>
      </c>
      <c r="P148" s="149">
        <f t="shared" si="1"/>
        <v>0</v>
      </c>
      <c r="Q148" s="149">
        <v>0</v>
      </c>
      <c r="R148" s="149">
        <f t="shared" si="2"/>
        <v>0</v>
      </c>
      <c r="S148" s="149">
        <v>0</v>
      </c>
      <c r="T148" s="150">
        <f t="shared" si="3"/>
        <v>0</v>
      </c>
      <c r="AR148" s="151" t="s">
        <v>109</v>
      </c>
      <c r="AT148" s="151" t="s">
        <v>195</v>
      </c>
      <c r="AU148" s="151" t="s">
        <v>84</v>
      </c>
      <c r="AY148" s="13" t="s">
        <v>193</v>
      </c>
      <c r="BE148" s="152">
        <f t="shared" si="4"/>
        <v>0</v>
      </c>
      <c r="BF148" s="152">
        <f t="shared" si="5"/>
        <v>0</v>
      </c>
      <c r="BG148" s="152">
        <f t="shared" si="6"/>
        <v>0</v>
      </c>
      <c r="BH148" s="152">
        <f t="shared" si="7"/>
        <v>0</v>
      </c>
      <c r="BI148" s="152">
        <f t="shared" si="8"/>
        <v>0</v>
      </c>
      <c r="BJ148" s="13" t="s">
        <v>84</v>
      </c>
      <c r="BK148" s="152">
        <f t="shared" si="9"/>
        <v>0</v>
      </c>
      <c r="BL148" s="13" t="s">
        <v>109</v>
      </c>
      <c r="BM148" s="151" t="s">
        <v>2631</v>
      </c>
    </row>
    <row r="149" spans="2:65" s="1" customFormat="1" ht="24.25" customHeight="1">
      <c r="B149" s="138"/>
      <c r="C149" s="139" t="s">
        <v>254</v>
      </c>
      <c r="D149" s="139" t="s">
        <v>195</v>
      </c>
      <c r="E149" s="140" t="s">
        <v>1580</v>
      </c>
      <c r="F149" s="141" t="s">
        <v>1581</v>
      </c>
      <c r="G149" s="142" t="s">
        <v>296</v>
      </c>
      <c r="H149" s="143">
        <v>39.6</v>
      </c>
      <c r="I149" s="144"/>
      <c r="J149" s="145">
        <f t="shared" si="0"/>
        <v>0</v>
      </c>
      <c r="K149" s="146"/>
      <c r="L149" s="28"/>
      <c r="M149" s="147" t="s">
        <v>1</v>
      </c>
      <c r="N149" s="148" t="s">
        <v>38</v>
      </c>
      <c r="P149" s="149">
        <f t="shared" si="1"/>
        <v>0</v>
      </c>
      <c r="Q149" s="149">
        <v>0</v>
      </c>
      <c r="R149" s="149">
        <f t="shared" si="2"/>
        <v>0</v>
      </c>
      <c r="S149" s="149">
        <v>0</v>
      </c>
      <c r="T149" s="150">
        <f t="shared" si="3"/>
        <v>0</v>
      </c>
      <c r="AR149" s="151" t="s">
        <v>109</v>
      </c>
      <c r="AT149" s="151" t="s">
        <v>195</v>
      </c>
      <c r="AU149" s="151" t="s">
        <v>84</v>
      </c>
      <c r="AY149" s="13" t="s">
        <v>193</v>
      </c>
      <c r="BE149" s="152">
        <f t="shared" si="4"/>
        <v>0</v>
      </c>
      <c r="BF149" s="152">
        <f t="shared" si="5"/>
        <v>0</v>
      </c>
      <c r="BG149" s="152">
        <f t="shared" si="6"/>
        <v>0</v>
      </c>
      <c r="BH149" s="152">
        <f t="shared" si="7"/>
        <v>0</v>
      </c>
      <c r="BI149" s="152">
        <f t="shared" si="8"/>
        <v>0</v>
      </c>
      <c r="BJ149" s="13" t="s">
        <v>84</v>
      </c>
      <c r="BK149" s="152">
        <f t="shared" si="9"/>
        <v>0</v>
      </c>
      <c r="BL149" s="13" t="s">
        <v>109</v>
      </c>
      <c r="BM149" s="151" t="s">
        <v>2632</v>
      </c>
    </row>
    <row r="150" spans="2:65" s="1" customFormat="1" ht="24.25" customHeight="1">
      <c r="B150" s="138"/>
      <c r="C150" s="139" t="s">
        <v>330</v>
      </c>
      <c r="D150" s="139" t="s">
        <v>195</v>
      </c>
      <c r="E150" s="140" t="s">
        <v>1937</v>
      </c>
      <c r="F150" s="141" t="s">
        <v>1938</v>
      </c>
      <c r="G150" s="142" t="s">
        <v>198</v>
      </c>
      <c r="H150" s="143">
        <v>34.86</v>
      </c>
      <c r="I150" s="144"/>
      <c r="J150" s="145">
        <f t="shared" si="0"/>
        <v>0</v>
      </c>
      <c r="K150" s="146"/>
      <c r="L150" s="28"/>
      <c r="M150" s="147" t="s">
        <v>1</v>
      </c>
      <c r="N150" s="148" t="s">
        <v>38</v>
      </c>
      <c r="P150" s="149">
        <f t="shared" si="1"/>
        <v>0</v>
      </c>
      <c r="Q150" s="149">
        <v>0</v>
      </c>
      <c r="R150" s="149">
        <f t="shared" si="2"/>
        <v>0</v>
      </c>
      <c r="S150" s="149">
        <v>0</v>
      </c>
      <c r="T150" s="150">
        <f t="shared" si="3"/>
        <v>0</v>
      </c>
      <c r="AR150" s="151" t="s">
        <v>109</v>
      </c>
      <c r="AT150" s="151" t="s">
        <v>195</v>
      </c>
      <c r="AU150" s="151" t="s">
        <v>84</v>
      </c>
      <c r="AY150" s="13" t="s">
        <v>193</v>
      </c>
      <c r="BE150" s="152">
        <f t="shared" si="4"/>
        <v>0</v>
      </c>
      <c r="BF150" s="152">
        <f t="shared" si="5"/>
        <v>0</v>
      </c>
      <c r="BG150" s="152">
        <f t="shared" si="6"/>
        <v>0</v>
      </c>
      <c r="BH150" s="152">
        <f t="shared" si="7"/>
        <v>0</v>
      </c>
      <c r="BI150" s="152">
        <f t="shared" si="8"/>
        <v>0</v>
      </c>
      <c r="BJ150" s="13" t="s">
        <v>84</v>
      </c>
      <c r="BK150" s="152">
        <f t="shared" si="9"/>
        <v>0</v>
      </c>
      <c r="BL150" s="13" t="s">
        <v>109</v>
      </c>
      <c r="BM150" s="151" t="s">
        <v>2633</v>
      </c>
    </row>
    <row r="151" spans="2:65" s="1" customFormat="1" ht="24.25" customHeight="1">
      <c r="B151" s="138"/>
      <c r="C151" s="139" t="s">
        <v>334</v>
      </c>
      <c r="D151" s="139" t="s">
        <v>195</v>
      </c>
      <c r="E151" s="140" t="s">
        <v>1586</v>
      </c>
      <c r="F151" s="141" t="s">
        <v>1587</v>
      </c>
      <c r="G151" s="142" t="s">
        <v>198</v>
      </c>
      <c r="H151" s="143">
        <v>20.742999999999999</v>
      </c>
      <c r="I151" s="144"/>
      <c r="J151" s="145">
        <f t="shared" si="0"/>
        <v>0</v>
      </c>
      <c r="K151" s="146"/>
      <c r="L151" s="28"/>
      <c r="M151" s="147" t="s">
        <v>1</v>
      </c>
      <c r="N151" s="148" t="s">
        <v>38</v>
      </c>
      <c r="P151" s="149">
        <f t="shared" si="1"/>
        <v>0</v>
      </c>
      <c r="Q151" s="149">
        <v>0</v>
      </c>
      <c r="R151" s="149">
        <f t="shared" si="2"/>
        <v>0</v>
      </c>
      <c r="S151" s="149">
        <v>0</v>
      </c>
      <c r="T151" s="150">
        <f t="shared" si="3"/>
        <v>0</v>
      </c>
      <c r="AR151" s="151" t="s">
        <v>109</v>
      </c>
      <c r="AT151" s="151" t="s">
        <v>195</v>
      </c>
      <c r="AU151" s="151" t="s">
        <v>84</v>
      </c>
      <c r="AY151" s="13" t="s">
        <v>193</v>
      </c>
      <c r="BE151" s="152">
        <f t="shared" si="4"/>
        <v>0</v>
      </c>
      <c r="BF151" s="152">
        <f t="shared" si="5"/>
        <v>0</v>
      </c>
      <c r="BG151" s="152">
        <f t="shared" si="6"/>
        <v>0</v>
      </c>
      <c r="BH151" s="152">
        <f t="shared" si="7"/>
        <v>0</v>
      </c>
      <c r="BI151" s="152">
        <f t="shared" si="8"/>
        <v>0</v>
      </c>
      <c r="BJ151" s="13" t="s">
        <v>84</v>
      </c>
      <c r="BK151" s="152">
        <f t="shared" si="9"/>
        <v>0</v>
      </c>
      <c r="BL151" s="13" t="s">
        <v>109</v>
      </c>
      <c r="BM151" s="151" t="s">
        <v>2634</v>
      </c>
    </row>
    <row r="152" spans="2:65" s="1" customFormat="1" ht="16.5" customHeight="1">
      <c r="B152" s="138"/>
      <c r="C152" s="153" t="s">
        <v>338</v>
      </c>
      <c r="D152" s="153" t="s">
        <v>236</v>
      </c>
      <c r="E152" s="154" t="s">
        <v>1589</v>
      </c>
      <c r="F152" s="155" t="s">
        <v>1590</v>
      </c>
      <c r="G152" s="156" t="s">
        <v>296</v>
      </c>
      <c r="H152" s="157">
        <v>33.189</v>
      </c>
      <c r="I152" s="158"/>
      <c r="J152" s="159">
        <f t="shared" si="0"/>
        <v>0</v>
      </c>
      <c r="K152" s="160"/>
      <c r="L152" s="161"/>
      <c r="M152" s="162" t="s">
        <v>1</v>
      </c>
      <c r="N152" s="163" t="s">
        <v>38</v>
      </c>
      <c r="P152" s="149">
        <f t="shared" si="1"/>
        <v>0</v>
      </c>
      <c r="Q152" s="149">
        <v>1</v>
      </c>
      <c r="R152" s="149">
        <f t="shared" si="2"/>
        <v>33.189</v>
      </c>
      <c r="S152" s="149">
        <v>0</v>
      </c>
      <c r="T152" s="150">
        <f t="shared" si="3"/>
        <v>0</v>
      </c>
      <c r="AR152" s="151" t="s">
        <v>163</v>
      </c>
      <c r="AT152" s="151" t="s">
        <v>236</v>
      </c>
      <c r="AU152" s="151" t="s">
        <v>84</v>
      </c>
      <c r="AY152" s="13" t="s">
        <v>193</v>
      </c>
      <c r="BE152" s="152">
        <f t="shared" si="4"/>
        <v>0</v>
      </c>
      <c r="BF152" s="152">
        <f t="shared" si="5"/>
        <v>0</v>
      </c>
      <c r="BG152" s="152">
        <f t="shared" si="6"/>
        <v>0</v>
      </c>
      <c r="BH152" s="152">
        <f t="shared" si="7"/>
        <v>0</v>
      </c>
      <c r="BI152" s="152">
        <f t="shared" si="8"/>
        <v>0</v>
      </c>
      <c r="BJ152" s="13" t="s">
        <v>84</v>
      </c>
      <c r="BK152" s="152">
        <f t="shared" si="9"/>
        <v>0</v>
      </c>
      <c r="BL152" s="13" t="s">
        <v>109</v>
      </c>
      <c r="BM152" s="151" t="s">
        <v>2635</v>
      </c>
    </row>
    <row r="153" spans="2:65" s="11" customFormat="1" ht="22.75" customHeight="1">
      <c r="B153" s="126"/>
      <c r="D153" s="127" t="s">
        <v>71</v>
      </c>
      <c r="E153" s="136" t="s">
        <v>109</v>
      </c>
      <c r="F153" s="136" t="s">
        <v>349</v>
      </c>
      <c r="I153" s="129"/>
      <c r="J153" s="137">
        <f>BK153</f>
        <v>0</v>
      </c>
      <c r="L153" s="126"/>
      <c r="M153" s="131"/>
      <c r="P153" s="132">
        <f>SUM(P154:P159)</f>
        <v>0</v>
      </c>
      <c r="R153" s="132">
        <f>SUM(R154:R159)</f>
        <v>11.827064280000002</v>
      </c>
      <c r="T153" s="133">
        <f>SUM(T154:T159)</f>
        <v>0</v>
      </c>
      <c r="AR153" s="127" t="s">
        <v>76</v>
      </c>
      <c r="AT153" s="134" t="s">
        <v>71</v>
      </c>
      <c r="AU153" s="134" t="s">
        <v>76</v>
      </c>
      <c r="AY153" s="127" t="s">
        <v>193</v>
      </c>
      <c r="BK153" s="135">
        <f>SUM(BK154:BK159)</f>
        <v>0</v>
      </c>
    </row>
    <row r="154" spans="2:65" s="1" customFormat="1" ht="24.25" customHeight="1">
      <c r="B154" s="138"/>
      <c r="C154" s="139" t="s">
        <v>342</v>
      </c>
      <c r="D154" s="139" t="s">
        <v>195</v>
      </c>
      <c r="E154" s="140" t="s">
        <v>2636</v>
      </c>
      <c r="F154" s="141" t="s">
        <v>2637</v>
      </c>
      <c r="G154" s="142" t="s">
        <v>234</v>
      </c>
      <c r="H154" s="143">
        <v>1.5</v>
      </c>
      <c r="I154" s="144"/>
      <c r="J154" s="145">
        <f t="shared" ref="J154:J159" si="10">ROUND(I154*H154,2)</f>
        <v>0</v>
      </c>
      <c r="K154" s="146"/>
      <c r="L154" s="28"/>
      <c r="M154" s="147" t="s">
        <v>1</v>
      </c>
      <c r="N154" s="148" t="s">
        <v>38</v>
      </c>
      <c r="P154" s="149">
        <f t="shared" ref="P154:P159" si="11">O154*H154</f>
        <v>0</v>
      </c>
      <c r="Q154" s="149">
        <v>0.21262500000000001</v>
      </c>
      <c r="R154" s="149">
        <f t="shared" ref="R154:R159" si="12">Q154*H154</f>
        <v>0.31893749999999998</v>
      </c>
      <c r="S154" s="149">
        <v>0</v>
      </c>
      <c r="T154" s="150">
        <f t="shared" ref="T154:T159" si="13">S154*H154</f>
        <v>0</v>
      </c>
      <c r="AR154" s="151" t="s">
        <v>109</v>
      </c>
      <c r="AT154" s="151" t="s">
        <v>195</v>
      </c>
      <c r="AU154" s="151" t="s">
        <v>84</v>
      </c>
      <c r="AY154" s="13" t="s">
        <v>193</v>
      </c>
      <c r="BE154" s="152">
        <f t="shared" ref="BE154:BE159" si="14">IF(N154="základná",J154,0)</f>
        <v>0</v>
      </c>
      <c r="BF154" s="152">
        <f t="shared" ref="BF154:BF159" si="15">IF(N154="znížená",J154,0)</f>
        <v>0</v>
      </c>
      <c r="BG154" s="152">
        <f t="shared" ref="BG154:BG159" si="16">IF(N154="zákl. prenesená",J154,0)</f>
        <v>0</v>
      </c>
      <c r="BH154" s="152">
        <f t="shared" ref="BH154:BH159" si="17">IF(N154="zníž. prenesená",J154,0)</f>
        <v>0</v>
      </c>
      <c r="BI154" s="152">
        <f t="shared" ref="BI154:BI159" si="18">IF(N154="nulová",J154,0)</f>
        <v>0</v>
      </c>
      <c r="BJ154" s="13" t="s">
        <v>84</v>
      </c>
      <c r="BK154" s="152">
        <f t="shared" ref="BK154:BK159" si="19">ROUND(I154*H154,2)</f>
        <v>0</v>
      </c>
      <c r="BL154" s="13" t="s">
        <v>109</v>
      </c>
      <c r="BM154" s="151" t="s">
        <v>2638</v>
      </c>
    </row>
    <row r="155" spans="2:65" s="1" customFormat="1" ht="37.75" customHeight="1">
      <c r="B155" s="138"/>
      <c r="C155" s="139" t="s">
        <v>7</v>
      </c>
      <c r="D155" s="139" t="s">
        <v>195</v>
      </c>
      <c r="E155" s="140" t="s">
        <v>1604</v>
      </c>
      <c r="F155" s="141" t="s">
        <v>1605</v>
      </c>
      <c r="G155" s="142" t="s">
        <v>198</v>
      </c>
      <c r="H155" s="143">
        <v>5.28</v>
      </c>
      <c r="I155" s="144"/>
      <c r="J155" s="145">
        <f t="shared" si="10"/>
        <v>0</v>
      </c>
      <c r="K155" s="146"/>
      <c r="L155" s="28"/>
      <c r="M155" s="147" t="s">
        <v>1</v>
      </c>
      <c r="N155" s="148" t="s">
        <v>38</v>
      </c>
      <c r="P155" s="149">
        <f t="shared" si="11"/>
        <v>0</v>
      </c>
      <c r="Q155" s="149">
        <v>1.8907700000000001</v>
      </c>
      <c r="R155" s="149">
        <f t="shared" si="12"/>
        <v>9.9832656000000011</v>
      </c>
      <c r="S155" s="149">
        <v>0</v>
      </c>
      <c r="T155" s="150">
        <f t="shared" si="13"/>
        <v>0</v>
      </c>
      <c r="AR155" s="151" t="s">
        <v>109</v>
      </c>
      <c r="AT155" s="151" t="s">
        <v>195</v>
      </c>
      <c r="AU155" s="151" t="s">
        <v>84</v>
      </c>
      <c r="AY155" s="13" t="s">
        <v>193</v>
      </c>
      <c r="BE155" s="152">
        <f t="shared" si="14"/>
        <v>0</v>
      </c>
      <c r="BF155" s="152">
        <f t="shared" si="15"/>
        <v>0</v>
      </c>
      <c r="BG155" s="152">
        <f t="shared" si="16"/>
        <v>0</v>
      </c>
      <c r="BH155" s="152">
        <f t="shared" si="17"/>
        <v>0</v>
      </c>
      <c r="BI155" s="152">
        <f t="shared" si="18"/>
        <v>0</v>
      </c>
      <c r="BJ155" s="13" t="s">
        <v>84</v>
      </c>
      <c r="BK155" s="152">
        <f t="shared" si="19"/>
        <v>0</v>
      </c>
      <c r="BL155" s="13" t="s">
        <v>109</v>
      </c>
      <c r="BM155" s="151" t="s">
        <v>2639</v>
      </c>
    </row>
    <row r="156" spans="2:65" s="1" customFormat="1" ht="24.25" customHeight="1">
      <c r="B156" s="138"/>
      <c r="C156" s="139" t="s">
        <v>350</v>
      </c>
      <c r="D156" s="139" t="s">
        <v>195</v>
      </c>
      <c r="E156" s="140" t="s">
        <v>1607</v>
      </c>
      <c r="F156" s="141" t="s">
        <v>696</v>
      </c>
      <c r="G156" s="142" t="s">
        <v>198</v>
      </c>
      <c r="H156" s="143">
        <v>0.58599999999999997</v>
      </c>
      <c r="I156" s="144"/>
      <c r="J156" s="145">
        <f t="shared" si="10"/>
        <v>0</v>
      </c>
      <c r="K156" s="146"/>
      <c r="L156" s="28"/>
      <c r="M156" s="147" t="s">
        <v>1</v>
      </c>
      <c r="N156" s="148" t="s">
        <v>38</v>
      </c>
      <c r="P156" s="149">
        <f t="shared" si="11"/>
        <v>0</v>
      </c>
      <c r="Q156" s="149">
        <v>2.1922799999999998</v>
      </c>
      <c r="R156" s="149">
        <f t="shared" si="12"/>
        <v>1.2846760799999999</v>
      </c>
      <c r="S156" s="149">
        <v>0</v>
      </c>
      <c r="T156" s="150">
        <f t="shared" si="13"/>
        <v>0</v>
      </c>
      <c r="AR156" s="151" t="s">
        <v>109</v>
      </c>
      <c r="AT156" s="151" t="s">
        <v>195</v>
      </c>
      <c r="AU156" s="151" t="s">
        <v>84</v>
      </c>
      <c r="AY156" s="13" t="s">
        <v>193</v>
      </c>
      <c r="BE156" s="152">
        <f t="shared" si="14"/>
        <v>0</v>
      </c>
      <c r="BF156" s="152">
        <f t="shared" si="15"/>
        <v>0</v>
      </c>
      <c r="BG156" s="152">
        <f t="shared" si="16"/>
        <v>0</v>
      </c>
      <c r="BH156" s="152">
        <f t="shared" si="17"/>
        <v>0</v>
      </c>
      <c r="BI156" s="152">
        <f t="shared" si="18"/>
        <v>0</v>
      </c>
      <c r="BJ156" s="13" t="s">
        <v>84</v>
      </c>
      <c r="BK156" s="152">
        <f t="shared" si="19"/>
        <v>0</v>
      </c>
      <c r="BL156" s="13" t="s">
        <v>109</v>
      </c>
      <c r="BM156" s="151" t="s">
        <v>2640</v>
      </c>
    </row>
    <row r="157" spans="2:65" s="1" customFormat="1" ht="33" customHeight="1">
      <c r="B157" s="138"/>
      <c r="C157" s="139" t="s">
        <v>354</v>
      </c>
      <c r="D157" s="139" t="s">
        <v>195</v>
      </c>
      <c r="E157" s="140" t="s">
        <v>1609</v>
      </c>
      <c r="F157" s="141" t="s">
        <v>1610</v>
      </c>
      <c r="G157" s="142" t="s">
        <v>234</v>
      </c>
      <c r="H157" s="143">
        <v>4.3899999999999997</v>
      </c>
      <c r="I157" s="144"/>
      <c r="J157" s="145">
        <f t="shared" si="10"/>
        <v>0</v>
      </c>
      <c r="K157" s="146"/>
      <c r="L157" s="28"/>
      <c r="M157" s="147" t="s">
        <v>1</v>
      </c>
      <c r="N157" s="148" t="s">
        <v>38</v>
      </c>
      <c r="P157" s="149">
        <f t="shared" si="11"/>
        <v>0</v>
      </c>
      <c r="Q157" s="149">
        <v>4.3499999999999997E-3</v>
      </c>
      <c r="R157" s="149">
        <f t="shared" si="12"/>
        <v>1.9096499999999999E-2</v>
      </c>
      <c r="S157" s="149">
        <v>0</v>
      </c>
      <c r="T157" s="150">
        <f t="shared" si="13"/>
        <v>0</v>
      </c>
      <c r="AR157" s="151" t="s">
        <v>109</v>
      </c>
      <c r="AT157" s="151" t="s">
        <v>195</v>
      </c>
      <c r="AU157" s="151" t="s">
        <v>84</v>
      </c>
      <c r="AY157" s="13" t="s">
        <v>193</v>
      </c>
      <c r="BE157" s="152">
        <f t="shared" si="14"/>
        <v>0</v>
      </c>
      <c r="BF157" s="152">
        <f t="shared" si="15"/>
        <v>0</v>
      </c>
      <c r="BG157" s="152">
        <f t="shared" si="16"/>
        <v>0</v>
      </c>
      <c r="BH157" s="152">
        <f t="shared" si="17"/>
        <v>0</v>
      </c>
      <c r="BI157" s="152">
        <f t="shared" si="18"/>
        <v>0</v>
      </c>
      <c r="BJ157" s="13" t="s">
        <v>84</v>
      </c>
      <c r="BK157" s="152">
        <f t="shared" si="19"/>
        <v>0</v>
      </c>
      <c r="BL157" s="13" t="s">
        <v>109</v>
      </c>
      <c r="BM157" s="151" t="s">
        <v>2641</v>
      </c>
    </row>
    <row r="158" spans="2:65" s="1" customFormat="1" ht="37.75" customHeight="1">
      <c r="B158" s="138"/>
      <c r="C158" s="139" t="s">
        <v>358</v>
      </c>
      <c r="D158" s="139" t="s">
        <v>195</v>
      </c>
      <c r="E158" s="140" t="s">
        <v>2642</v>
      </c>
      <c r="F158" s="141" t="s">
        <v>2643</v>
      </c>
      <c r="G158" s="142" t="s">
        <v>234</v>
      </c>
      <c r="H158" s="143">
        <v>1.5</v>
      </c>
      <c r="I158" s="144"/>
      <c r="J158" s="145">
        <f t="shared" si="10"/>
        <v>0</v>
      </c>
      <c r="K158" s="146"/>
      <c r="L158" s="28"/>
      <c r="M158" s="147" t="s">
        <v>1</v>
      </c>
      <c r="N158" s="148" t="s">
        <v>38</v>
      </c>
      <c r="P158" s="149">
        <f t="shared" si="11"/>
        <v>0</v>
      </c>
      <c r="Q158" s="149">
        <v>1.9392400000000001E-2</v>
      </c>
      <c r="R158" s="149">
        <f t="shared" si="12"/>
        <v>2.9088599999999999E-2</v>
      </c>
      <c r="S158" s="149">
        <v>0</v>
      </c>
      <c r="T158" s="150">
        <f t="shared" si="13"/>
        <v>0</v>
      </c>
      <c r="AR158" s="151" t="s">
        <v>109</v>
      </c>
      <c r="AT158" s="151" t="s">
        <v>195</v>
      </c>
      <c r="AU158" s="151" t="s">
        <v>84</v>
      </c>
      <c r="AY158" s="13" t="s">
        <v>193</v>
      </c>
      <c r="BE158" s="152">
        <f t="shared" si="14"/>
        <v>0</v>
      </c>
      <c r="BF158" s="152">
        <f t="shared" si="15"/>
        <v>0</v>
      </c>
      <c r="BG158" s="152">
        <f t="shared" si="16"/>
        <v>0</v>
      </c>
      <c r="BH158" s="152">
        <f t="shared" si="17"/>
        <v>0</v>
      </c>
      <c r="BI158" s="152">
        <f t="shared" si="18"/>
        <v>0</v>
      </c>
      <c r="BJ158" s="13" t="s">
        <v>84</v>
      </c>
      <c r="BK158" s="152">
        <f t="shared" si="19"/>
        <v>0</v>
      </c>
      <c r="BL158" s="13" t="s">
        <v>109</v>
      </c>
      <c r="BM158" s="151" t="s">
        <v>2644</v>
      </c>
    </row>
    <row r="159" spans="2:65" s="1" customFormat="1" ht="24.25" customHeight="1">
      <c r="B159" s="138"/>
      <c r="C159" s="153" t="s">
        <v>362</v>
      </c>
      <c r="D159" s="153" t="s">
        <v>236</v>
      </c>
      <c r="E159" s="154" t="s">
        <v>436</v>
      </c>
      <c r="F159" s="155" t="s">
        <v>2645</v>
      </c>
      <c r="G159" s="156" t="s">
        <v>319</v>
      </c>
      <c r="H159" s="157">
        <v>6</v>
      </c>
      <c r="I159" s="158"/>
      <c r="J159" s="159">
        <f t="shared" si="10"/>
        <v>0</v>
      </c>
      <c r="K159" s="160"/>
      <c r="L159" s="161"/>
      <c r="M159" s="162" t="s">
        <v>1</v>
      </c>
      <c r="N159" s="163" t="s">
        <v>38</v>
      </c>
      <c r="P159" s="149">
        <f t="shared" si="11"/>
        <v>0</v>
      </c>
      <c r="Q159" s="149">
        <v>3.2000000000000001E-2</v>
      </c>
      <c r="R159" s="149">
        <f t="shared" si="12"/>
        <v>0.192</v>
      </c>
      <c r="S159" s="149">
        <v>0</v>
      </c>
      <c r="T159" s="150">
        <f t="shared" si="13"/>
        <v>0</v>
      </c>
      <c r="AR159" s="151" t="s">
        <v>163</v>
      </c>
      <c r="AT159" s="151" t="s">
        <v>236</v>
      </c>
      <c r="AU159" s="151" t="s">
        <v>84</v>
      </c>
      <c r="AY159" s="13" t="s">
        <v>193</v>
      </c>
      <c r="BE159" s="152">
        <f t="shared" si="14"/>
        <v>0</v>
      </c>
      <c r="BF159" s="152">
        <f t="shared" si="15"/>
        <v>0</v>
      </c>
      <c r="BG159" s="152">
        <f t="shared" si="16"/>
        <v>0</v>
      </c>
      <c r="BH159" s="152">
        <f t="shared" si="17"/>
        <v>0</v>
      </c>
      <c r="BI159" s="152">
        <f t="shared" si="18"/>
        <v>0</v>
      </c>
      <c r="BJ159" s="13" t="s">
        <v>84</v>
      </c>
      <c r="BK159" s="152">
        <f t="shared" si="19"/>
        <v>0</v>
      </c>
      <c r="BL159" s="13" t="s">
        <v>109</v>
      </c>
      <c r="BM159" s="151" t="s">
        <v>2646</v>
      </c>
    </row>
    <row r="160" spans="2:65" s="11" customFormat="1" ht="22.75" customHeight="1">
      <c r="B160" s="126"/>
      <c r="D160" s="127" t="s">
        <v>71</v>
      </c>
      <c r="E160" s="136" t="s">
        <v>163</v>
      </c>
      <c r="F160" s="136" t="s">
        <v>732</v>
      </c>
      <c r="I160" s="129"/>
      <c r="J160" s="137">
        <f>BK160</f>
        <v>0</v>
      </c>
      <c r="L160" s="126"/>
      <c r="M160" s="131"/>
      <c r="P160" s="132">
        <f>SUM(P161:P188)</f>
        <v>0</v>
      </c>
      <c r="R160" s="132">
        <f>SUM(R161:R188)</f>
        <v>1.315844</v>
      </c>
      <c r="T160" s="133">
        <f>SUM(T161:T188)</f>
        <v>0</v>
      </c>
      <c r="AR160" s="127" t="s">
        <v>76</v>
      </c>
      <c r="AT160" s="134" t="s">
        <v>71</v>
      </c>
      <c r="AU160" s="134" t="s">
        <v>76</v>
      </c>
      <c r="AY160" s="127" t="s">
        <v>193</v>
      </c>
      <c r="BK160" s="135">
        <f>SUM(BK161:BK188)</f>
        <v>0</v>
      </c>
    </row>
    <row r="161" spans="2:65" s="1" customFormat="1" ht="24.25" customHeight="1">
      <c r="B161" s="138"/>
      <c r="C161" s="139" t="s">
        <v>366</v>
      </c>
      <c r="D161" s="139" t="s">
        <v>195</v>
      </c>
      <c r="E161" s="140" t="s">
        <v>1630</v>
      </c>
      <c r="F161" s="141" t="s">
        <v>1631</v>
      </c>
      <c r="G161" s="142" t="s">
        <v>319</v>
      </c>
      <c r="H161" s="143">
        <v>2</v>
      </c>
      <c r="I161" s="144"/>
      <c r="J161" s="145">
        <f t="shared" ref="J161:J188" si="20">ROUND(I161*H161,2)</f>
        <v>0</v>
      </c>
      <c r="K161" s="146"/>
      <c r="L161" s="28"/>
      <c r="M161" s="147" t="s">
        <v>1</v>
      </c>
      <c r="N161" s="148" t="s">
        <v>38</v>
      </c>
      <c r="P161" s="149">
        <f t="shared" ref="P161:P188" si="21">O161*H161</f>
        <v>0</v>
      </c>
      <c r="Q161" s="149">
        <v>3.82E-3</v>
      </c>
      <c r="R161" s="149">
        <f t="shared" ref="R161:R188" si="22">Q161*H161</f>
        <v>7.6400000000000001E-3</v>
      </c>
      <c r="S161" s="149">
        <v>0</v>
      </c>
      <c r="T161" s="150">
        <f t="shared" ref="T161:T188" si="23">S161*H161</f>
        <v>0</v>
      </c>
      <c r="AR161" s="151" t="s">
        <v>109</v>
      </c>
      <c r="AT161" s="151" t="s">
        <v>195</v>
      </c>
      <c r="AU161" s="151" t="s">
        <v>84</v>
      </c>
      <c r="AY161" s="13" t="s">
        <v>193</v>
      </c>
      <c r="BE161" s="152">
        <f t="shared" ref="BE161:BE188" si="24">IF(N161="základná",J161,0)</f>
        <v>0</v>
      </c>
      <c r="BF161" s="152">
        <f t="shared" ref="BF161:BF188" si="25">IF(N161="znížená",J161,0)</f>
        <v>0</v>
      </c>
      <c r="BG161" s="152">
        <f t="shared" ref="BG161:BG188" si="26">IF(N161="zákl. prenesená",J161,0)</f>
        <v>0</v>
      </c>
      <c r="BH161" s="152">
        <f t="shared" ref="BH161:BH188" si="27">IF(N161="zníž. prenesená",J161,0)</f>
        <v>0</v>
      </c>
      <c r="BI161" s="152">
        <f t="shared" ref="BI161:BI188" si="28">IF(N161="nulová",J161,0)</f>
        <v>0</v>
      </c>
      <c r="BJ161" s="13" t="s">
        <v>84</v>
      </c>
      <c r="BK161" s="152">
        <f t="shared" ref="BK161:BK188" si="29">ROUND(I161*H161,2)</f>
        <v>0</v>
      </c>
      <c r="BL161" s="13" t="s">
        <v>109</v>
      </c>
      <c r="BM161" s="151" t="s">
        <v>2647</v>
      </c>
    </row>
    <row r="162" spans="2:65" s="1" customFormat="1" ht="16.5" customHeight="1">
      <c r="B162" s="138"/>
      <c r="C162" s="153" t="s">
        <v>370</v>
      </c>
      <c r="D162" s="153" t="s">
        <v>236</v>
      </c>
      <c r="E162" s="154" t="s">
        <v>1633</v>
      </c>
      <c r="F162" s="155" t="s">
        <v>1634</v>
      </c>
      <c r="G162" s="156" t="s">
        <v>319</v>
      </c>
      <c r="H162" s="157">
        <v>2</v>
      </c>
      <c r="I162" s="158"/>
      <c r="J162" s="159">
        <f t="shared" si="20"/>
        <v>0</v>
      </c>
      <c r="K162" s="160"/>
      <c r="L162" s="161"/>
      <c r="M162" s="162" t="s">
        <v>1</v>
      </c>
      <c r="N162" s="163" t="s">
        <v>38</v>
      </c>
      <c r="P162" s="149">
        <f t="shared" si="21"/>
        <v>0</v>
      </c>
      <c r="Q162" s="149">
        <v>2.5000000000000001E-2</v>
      </c>
      <c r="R162" s="149">
        <f t="shared" si="22"/>
        <v>0.05</v>
      </c>
      <c r="S162" s="149">
        <v>0</v>
      </c>
      <c r="T162" s="150">
        <f t="shared" si="23"/>
        <v>0</v>
      </c>
      <c r="AR162" s="151" t="s">
        <v>163</v>
      </c>
      <c r="AT162" s="151" t="s">
        <v>236</v>
      </c>
      <c r="AU162" s="151" t="s">
        <v>84</v>
      </c>
      <c r="AY162" s="13" t="s">
        <v>193</v>
      </c>
      <c r="BE162" s="152">
        <f t="shared" si="24"/>
        <v>0</v>
      </c>
      <c r="BF162" s="152">
        <f t="shared" si="25"/>
        <v>0</v>
      </c>
      <c r="BG162" s="152">
        <f t="shared" si="26"/>
        <v>0</v>
      </c>
      <c r="BH162" s="152">
        <f t="shared" si="27"/>
        <v>0</v>
      </c>
      <c r="BI162" s="152">
        <f t="shared" si="28"/>
        <v>0</v>
      </c>
      <c r="BJ162" s="13" t="s">
        <v>84</v>
      </c>
      <c r="BK162" s="152">
        <f t="shared" si="29"/>
        <v>0</v>
      </c>
      <c r="BL162" s="13" t="s">
        <v>109</v>
      </c>
      <c r="BM162" s="151" t="s">
        <v>2648</v>
      </c>
    </row>
    <row r="163" spans="2:65" s="1" customFormat="1" ht="24.25" customHeight="1">
      <c r="B163" s="138"/>
      <c r="C163" s="139" t="s">
        <v>374</v>
      </c>
      <c r="D163" s="139" t="s">
        <v>195</v>
      </c>
      <c r="E163" s="140" t="s">
        <v>2139</v>
      </c>
      <c r="F163" s="141" t="s">
        <v>2140</v>
      </c>
      <c r="G163" s="142" t="s">
        <v>319</v>
      </c>
      <c r="H163" s="143">
        <v>1</v>
      </c>
      <c r="I163" s="144"/>
      <c r="J163" s="145">
        <f t="shared" si="20"/>
        <v>0</v>
      </c>
      <c r="K163" s="146"/>
      <c r="L163" s="28"/>
      <c r="M163" s="147" t="s">
        <v>1</v>
      </c>
      <c r="N163" s="148" t="s">
        <v>38</v>
      </c>
      <c r="P163" s="149">
        <f t="shared" si="21"/>
        <v>0</v>
      </c>
      <c r="Q163" s="149">
        <v>3.8240000000000001E-3</v>
      </c>
      <c r="R163" s="149">
        <f t="shared" si="22"/>
        <v>3.8240000000000001E-3</v>
      </c>
      <c r="S163" s="149">
        <v>0</v>
      </c>
      <c r="T163" s="150">
        <f t="shared" si="23"/>
        <v>0</v>
      </c>
      <c r="AR163" s="151" t="s">
        <v>109</v>
      </c>
      <c r="AT163" s="151" t="s">
        <v>195</v>
      </c>
      <c r="AU163" s="151" t="s">
        <v>84</v>
      </c>
      <c r="AY163" s="13" t="s">
        <v>193</v>
      </c>
      <c r="BE163" s="152">
        <f t="shared" si="24"/>
        <v>0</v>
      </c>
      <c r="BF163" s="152">
        <f t="shared" si="25"/>
        <v>0</v>
      </c>
      <c r="BG163" s="152">
        <f t="shared" si="26"/>
        <v>0</v>
      </c>
      <c r="BH163" s="152">
        <f t="shared" si="27"/>
        <v>0</v>
      </c>
      <c r="BI163" s="152">
        <f t="shared" si="28"/>
        <v>0</v>
      </c>
      <c r="BJ163" s="13" t="s">
        <v>84</v>
      </c>
      <c r="BK163" s="152">
        <f t="shared" si="29"/>
        <v>0</v>
      </c>
      <c r="BL163" s="13" t="s">
        <v>109</v>
      </c>
      <c r="BM163" s="151" t="s">
        <v>2649</v>
      </c>
    </row>
    <row r="164" spans="2:65" s="1" customFormat="1" ht="24.25" customHeight="1">
      <c r="B164" s="138"/>
      <c r="C164" s="153" t="s">
        <v>378</v>
      </c>
      <c r="D164" s="153" t="s">
        <v>236</v>
      </c>
      <c r="E164" s="154" t="s">
        <v>2142</v>
      </c>
      <c r="F164" s="155" t="s">
        <v>2143</v>
      </c>
      <c r="G164" s="156" t="s">
        <v>319</v>
      </c>
      <c r="H164" s="157">
        <v>1</v>
      </c>
      <c r="I164" s="158"/>
      <c r="J164" s="159">
        <f t="shared" si="20"/>
        <v>0</v>
      </c>
      <c r="K164" s="160"/>
      <c r="L164" s="161"/>
      <c r="M164" s="162" t="s">
        <v>1</v>
      </c>
      <c r="N164" s="163" t="s">
        <v>38</v>
      </c>
      <c r="P164" s="149">
        <f t="shared" si="21"/>
        <v>0</v>
      </c>
      <c r="Q164" s="149">
        <v>1.4999999999999999E-2</v>
      </c>
      <c r="R164" s="149">
        <f t="shared" si="22"/>
        <v>1.4999999999999999E-2</v>
      </c>
      <c r="S164" s="149">
        <v>0</v>
      </c>
      <c r="T164" s="150">
        <f t="shared" si="23"/>
        <v>0</v>
      </c>
      <c r="AR164" s="151" t="s">
        <v>163</v>
      </c>
      <c r="AT164" s="151" t="s">
        <v>236</v>
      </c>
      <c r="AU164" s="151" t="s">
        <v>84</v>
      </c>
      <c r="AY164" s="13" t="s">
        <v>193</v>
      </c>
      <c r="BE164" s="152">
        <f t="shared" si="24"/>
        <v>0</v>
      </c>
      <c r="BF164" s="152">
        <f t="shared" si="25"/>
        <v>0</v>
      </c>
      <c r="BG164" s="152">
        <f t="shared" si="26"/>
        <v>0</v>
      </c>
      <c r="BH164" s="152">
        <f t="shared" si="27"/>
        <v>0</v>
      </c>
      <c r="BI164" s="152">
        <f t="shared" si="28"/>
        <v>0</v>
      </c>
      <c r="BJ164" s="13" t="s">
        <v>84</v>
      </c>
      <c r="BK164" s="152">
        <f t="shared" si="29"/>
        <v>0</v>
      </c>
      <c r="BL164" s="13" t="s">
        <v>109</v>
      </c>
      <c r="BM164" s="151" t="s">
        <v>2650</v>
      </c>
    </row>
    <row r="165" spans="2:65" s="1" customFormat="1" ht="33" customHeight="1">
      <c r="B165" s="138"/>
      <c r="C165" s="139" t="s">
        <v>382</v>
      </c>
      <c r="D165" s="139" t="s">
        <v>195</v>
      </c>
      <c r="E165" s="140" t="s">
        <v>1649</v>
      </c>
      <c r="F165" s="141" t="s">
        <v>1650</v>
      </c>
      <c r="G165" s="142" t="s">
        <v>257</v>
      </c>
      <c r="H165" s="143">
        <v>48</v>
      </c>
      <c r="I165" s="144"/>
      <c r="J165" s="145">
        <f t="shared" si="20"/>
        <v>0</v>
      </c>
      <c r="K165" s="146"/>
      <c r="L165" s="28"/>
      <c r="M165" s="147" t="s">
        <v>1</v>
      </c>
      <c r="N165" s="148" t="s">
        <v>38</v>
      </c>
      <c r="P165" s="149">
        <f t="shared" si="21"/>
        <v>0</v>
      </c>
      <c r="Q165" s="149">
        <v>0</v>
      </c>
      <c r="R165" s="149">
        <f t="shared" si="22"/>
        <v>0</v>
      </c>
      <c r="S165" s="149">
        <v>0</v>
      </c>
      <c r="T165" s="150">
        <f t="shared" si="23"/>
        <v>0</v>
      </c>
      <c r="AR165" s="151" t="s">
        <v>109</v>
      </c>
      <c r="AT165" s="151" t="s">
        <v>195</v>
      </c>
      <c r="AU165" s="151" t="s">
        <v>84</v>
      </c>
      <c r="AY165" s="13" t="s">
        <v>193</v>
      </c>
      <c r="BE165" s="152">
        <f t="shared" si="24"/>
        <v>0</v>
      </c>
      <c r="BF165" s="152">
        <f t="shared" si="25"/>
        <v>0</v>
      </c>
      <c r="BG165" s="152">
        <f t="shared" si="26"/>
        <v>0</v>
      </c>
      <c r="BH165" s="152">
        <f t="shared" si="27"/>
        <v>0</v>
      </c>
      <c r="BI165" s="152">
        <f t="shared" si="28"/>
        <v>0</v>
      </c>
      <c r="BJ165" s="13" t="s">
        <v>84</v>
      </c>
      <c r="BK165" s="152">
        <f t="shared" si="29"/>
        <v>0</v>
      </c>
      <c r="BL165" s="13" t="s">
        <v>109</v>
      </c>
      <c r="BM165" s="151" t="s">
        <v>2651</v>
      </c>
    </row>
    <row r="166" spans="2:65" s="1" customFormat="1" ht="33" customHeight="1">
      <c r="B166" s="138"/>
      <c r="C166" s="153" t="s">
        <v>386</v>
      </c>
      <c r="D166" s="153" t="s">
        <v>236</v>
      </c>
      <c r="E166" s="154" t="s">
        <v>1652</v>
      </c>
      <c r="F166" s="155" t="s">
        <v>1653</v>
      </c>
      <c r="G166" s="156" t="s">
        <v>257</v>
      </c>
      <c r="H166" s="157">
        <v>48</v>
      </c>
      <c r="I166" s="158"/>
      <c r="J166" s="159">
        <f t="shared" si="20"/>
        <v>0</v>
      </c>
      <c r="K166" s="160"/>
      <c r="L166" s="161"/>
      <c r="M166" s="162" t="s">
        <v>1</v>
      </c>
      <c r="N166" s="163" t="s">
        <v>38</v>
      </c>
      <c r="P166" s="149">
        <f t="shared" si="21"/>
        <v>0</v>
      </c>
      <c r="Q166" s="149">
        <v>2.1900000000000001E-3</v>
      </c>
      <c r="R166" s="149">
        <f t="shared" si="22"/>
        <v>0.10512000000000001</v>
      </c>
      <c r="S166" s="149">
        <v>0</v>
      </c>
      <c r="T166" s="150">
        <f t="shared" si="23"/>
        <v>0</v>
      </c>
      <c r="AR166" s="151" t="s">
        <v>163</v>
      </c>
      <c r="AT166" s="151" t="s">
        <v>236</v>
      </c>
      <c r="AU166" s="151" t="s">
        <v>84</v>
      </c>
      <c r="AY166" s="13" t="s">
        <v>193</v>
      </c>
      <c r="BE166" s="152">
        <f t="shared" si="24"/>
        <v>0</v>
      </c>
      <c r="BF166" s="152">
        <f t="shared" si="25"/>
        <v>0</v>
      </c>
      <c r="BG166" s="152">
        <f t="shared" si="26"/>
        <v>0</v>
      </c>
      <c r="BH166" s="152">
        <f t="shared" si="27"/>
        <v>0</v>
      </c>
      <c r="BI166" s="152">
        <f t="shared" si="28"/>
        <v>0</v>
      </c>
      <c r="BJ166" s="13" t="s">
        <v>84</v>
      </c>
      <c r="BK166" s="152">
        <f t="shared" si="29"/>
        <v>0</v>
      </c>
      <c r="BL166" s="13" t="s">
        <v>109</v>
      </c>
      <c r="BM166" s="151" t="s">
        <v>2652</v>
      </c>
    </row>
    <row r="167" spans="2:65" s="1" customFormat="1" ht="24.25" customHeight="1">
      <c r="B167" s="138"/>
      <c r="C167" s="139" t="s">
        <v>390</v>
      </c>
      <c r="D167" s="139" t="s">
        <v>195</v>
      </c>
      <c r="E167" s="140" t="s">
        <v>1664</v>
      </c>
      <c r="F167" s="141" t="s">
        <v>1665</v>
      </c>
      <c r="G167" s="142" t="s">
        <v>319</v>
      </c>
      <c r="H167" s="143">
        <v>2</v>
      </c>
      <c r="I167" s="144"/>
      <c r="J167" s="145">
        <f t="shared" si="20"/>
        <v>0</v>
      </c>
      <c r="K167" s="146"/>
      <c r="L167" s="28"/>
      <c r="M167" s="147" t="s">
        <v>1</v>
      </c>
      <c r="N167" s="148" t="s">
        <v>38</v>
      </c>
      <c r="P167" s="149">
        <f t="shared" si="21"/>
        <v>0</v>
      </c>
      <c r="Q167" s="149">
        <v>7.9000000000000001E-4</v>
      </c>
      <c r="R167" s="149">
        <f t="shared" si="22"/>
        <v>1.58E-3</v>
      </c>
      <c r="S167" s="149">
        <v>0</v>
      </c>
      <c r="T167" s="150">
        <f t="shared" si="23"/>
        <v>0</v>
      </c>
      <c r="AR167" s="151" t="s">
        <v>109</v>
      </c>
      <c r="AT167" s="151" t="s">
        <v>195</v>
      </c>
      <c r="AU167" s="151" t="s">
        <v>84</v>
      </c>
      <c r="AY167" s="13" t="s">
        <v>193</v>
      </c>
      <c r="BE167" s="152">
        <f t="shared" si="24"/>
        <v>0</v>
      </c>
      <c r="BF167" s="152">
        <f t="shared" si="25"/>
        <v>0</v>
      </c>
      <c r="BG167" s="152">
        <f t="shared" si="26"/>
        <v>0</v>
      </c>
      <c r="BH167" s="152">
        <f t="shared" si="27"/>
        <v>0</v>
      </c>
      <c r="BI167" s="152">
        <f t="shared" si="28"/>
        <v>0</v>
      </c>
      <c r="BJ167" s="13" t="s">
        <v>84</v>
      </c>
      <c r="BK167" s="152">
        <f t="shared" si="29"/>
        <v>0</v>
      </c>
      <c r="BL167" s="13" t="s">
        <v>109</v>
      </c>
      <c r="BM167" s="151" t="s">
        <v>2653</v>
      </c>
    </row>
    <row r="168" spans="2:65" s="1" customFormat="1" ht="16.5" customHeight="1">
      <c r="B168" s="138"/>
      <c r="C168" s="153" t="s">
        <v>394</v>
      </c>
      <c r="D168" s="153" t="s">
        <v>236</v>
      </c>
      <c r="E168" s="154" t="s">
        <v>1667</v>
      </c>
      <c r="F168" s="155" t="s">
        <v>1668</v>
      </c>
      <c r="G168" s="156" t="s">
        <v>319</v>
      </c>
      <c r="H168" s="157">
        <v>2</v>
      </c>
      <c r="I168" s="158"/>
      <c r="J168" s="159">
        <f t="shared" si="20"/>
        <v>0</v>
      </c>
      <c r="K168" s="160"/>
      <c r="L168" s="161"/>
      <c r="M168" s="162" t="s">
        <v>1</v>
      </c>
      <c r="N168" s="163" t="s">
        <v>38</v>
      </c>
      <c r="P168" s="149">
        <f t="shared" si="21"/>
        <v>0</v>
      </c>
      <c r="Q168" s="149">
        <v>2.1999999999999999E-2</v>
      </c>
      <c r="R168" s="149">
        <f t="shared" si="22"/>
        <v>4.3999999999999997E-2</v>
      </c>
      <c r="S168" s="149">
        <v>0</v>
      </c>
      <c r="T168" s="150">
        <f t="shared" si="23"/>
        <v>0</v>
      </c>
      <c r="AR168" s="151" t="s">
        <v>163</v>
      </c>
      <c r="AT168" s="151" t="s">
        <v>236</v>
      </c>
      <c r="AU168" s="151" t="s">
        <v>84</v>
      </c>
      <c r="AY168" s="13" t="s">
        <v>193</v>
      </c>
      <c r="BE168" s="152">
        <f t="shared" si="24"/>
        <v>0</v>
      </c>
      <c r="BF168" s="152">
        <f t="shared" si="25"/>
        <v>0</v>
      </c>
      <c r="BG168" s="152">
        <f t="shared" si="26"/>
        <v>0</v>
      </c>
      <c r="BH168" s="152">
        <f t="shared" si="27"/>
        <v>0</v>
      </c>
      <c r="BI168" s="152">
        <f t="shared" si="28"/>
        <v>0</v>
      </c>
      <c r="BJ168" s="13" t="s">
        <v>84</v>
      </c>
      <c r="BK168" s="152">
        <f t="shared" si="29"/>
        <v>0</v>
      </c>
      <c r="BL168" s="13" t="s">
        <v>109</v>
      </c>
      <c r="BM168" s="151" t="s">
        <v>2654</v>
      </c>
    </row>
    <row r="169" spans="2:65" s="1" customFormat="1" ht="24.25" customHeight="1">
      <c r="B169" s="138"/>
      <c r="C169" s="153" t="s">
        <v>398</v>
      </c>
      <c r="D169" s="153" t="s">
        <v>236</v>
      </c>
      <c r="E169" s="154" t="s">
        <v>1670</v>
      </c>
      <c r="F169" s="155" t="s">
        <v>1671</v>
      </c>
      <c r="G169" s="156" t="s">
        <v>319</v>
      </c>
      <c r="H169" s="157">
        <v>2</v>
      </c>
      <c r="I169" s="158"/>
      <c r="J169" s="159">
        <f t="shared" si="20"/>
        <v>0</v>
      </c>
      <c r="K169" s="160"/>
      <c r="L169" s="161"/>
      <c r="M169" s="162" t="s">
        <v>1</v>
      </c>
      <c r="N169" s="163" t="s">
        <v>38</v>
      </c>
      <c r="P169" s="149">
        <f t="shared" si="21"/>
        <v>0</v>
      </c>
      <c r="Q169" s="149">
        <v>6.3E-3</v>
      </c>
      <c r="R169" s="149">
        <f t="shared" si="22"/>
        <v>1.26E-2</v>
      </c>
      <c r="S169" s="149">
        <v>0</v>
      </c>
      <c r="T169" s="150">
        <f t="shared" si="23"/>
        <v>0</v>
      </c>
      <c r="AR169" s="151" t="s">
        <v>163</v>
      </c>
      <c r="AT169" s="151" t="s">
        <v>236</v>
      </c>
      <c r="AU169" s="151" t="s">
        <v>84</v>
      </c>
      <c r="AY169" s="13" t="s">
        <v>193</v>
      </c>
      <c r="BE169" s="152">
        <f t="shared" si="24"/>
        <v>0</v>
      </c>
      <c r="BF169" s="152">
        <f t="shared" si="25"/>
        <v>0</v>
      </c>
      <c r="BG169" s="152">
        <f t="shared" si="26"/>
        <v>0</v>
      </c>
      <c r="BH169" s="152">
        <f t="shared" si="27"/>
        <v>0</v>
      </c>
      <c r="BI169" s="152">
        <f t="shared" si="28"/>
        <v>0</v>
      </c>
      <c r="BJ169" s="13" t="s">
        <v>84</v>
      </c>
      <c r="BK169" s="152">
        <f t="shared" si="29"/>
        <v>0</v>
      </c>
      <c r="BL169" s="13" t="s">
        <v>109</v>
      </c>
      <c r="BM169" s="151" t="s">
        <v>2655</v>
      </c>
    </row>
    <row r="170" spans="2:65" s="1" customFormat="1" ht="33" customHeight="1">
      <c r="B170" s="138"/>
      <c r="C170" s="139" t="s">
        <v>402</v>
      </c>
      <c r="D170" s="139" t="s">
        <v>195</v>
      </c>
      <c r="E170" s="140" t="s">
        <v>2152</v>
      </c>
      <c r="F170" s="141" t="s">
        <v>2153</v>
      </c>
      <c r="G170" s="142" t="s">
        <v>319</v>
      </c>
      <c r="H170" s="143">
        <v>1</v>
      </c>
      <c r="I170" s="144"/>
      <c r="J170" s="145">
        <f t="shared" si="20"/>
        <v>0</v>
      </c>
      <c r="K170" s="146"/>
      <c r="L170" s="28"/>
      <c r="M170" s="147" t="s">
        <v>1</v>
      </c>
      <c r="N170" s="148" t="s">
        <v>38</v>
      </c>
      <c r="P170" s="149">
        <f t="shared" si="21"/>
        <v>0</v>
      </c>
      <c r="Q170" s="149">
        <v>7.6000000000000004E-4</v>
      </c>
      <c r="R170" s="149">
        <f t="shared" si="22"/>
        <v>7.6000000000000004E-4</v>
      </c>
      <c r="S170" s="149">
        <v>0</v>
      </c>
      <c r="T170" s="150">
        <f t="shared" si="23"/>
        <v>0</v>
      </c>
      <c r="AR170" s="151" t="s">
        <v>109</v>
      </c>
      <c r="AT170" s="151" t="s">
        <v>195</v>
      </c>
      <c r="AU170" s="151" t="s">
        <v>84</v>
      </c>
      <c r="AY170" s="13" t="s">
        <v>193</v>
      </c>
      <c r="BE170" s="152">
        <f t="shared" si="24"/>
        <v>0</v>
      </c>
      <c r="BF170" s="152">
        <f t="shared" si="25"/>
        <v>0</v>
      </c>
      <c r="BG170" s="152">
        <f t="shared" si="26"/>
        <v>0</v>
      </c>
      <c r="BH170" s="152">
        <f t="shared" si="27"/>
        <v>0</v>
      </c>
      <c r="BI170" s="152">
        <f t="shared" si="28"/>
        <v>0</v>
      </c>
      <c r="BJ170" s="13" t="s">
        <v>84</v>
      </c>
      <c r="BK170" s="152">
        <f t="shared" si="29"/>
        <v>0</v>
      </c>
      <c r="BL170" s="13" t="s">
        <v>109</v>
      </c>
      <c r="BM170" s="151" t="s">
        <v>2656</v>
      </c>
    </row>
    <row r="171" spans="2:65" s="1" customFormat="1" ht="24.25" customHeight="1">
      <c r="B171" s="138"/>
      <c r="C171" s="153" t="s">
        <v>406</v>
      </c>
      <c r="D171" s="153" t="s">
        <v>236</v>
      </c>
      <c r="E171" s="154" t="s">
        <v>2155</v>
      </c>
      <c r="F171" s="155" t="s">
        <v>2156</v>
      </c>
      <c r="G171" s="156" t="s">
        <v>319</v>
      </c>
      <c r="H171" s="157">
        <v>1</v>
      </c>
      <c r="I171" s="158"/>
      <c r="J171" s="159">
        <f t="shared" si="20"/>
        <v>0</v>
      </c>
      <c r="K171" s="160"/>
      <c r="L171" s="161"/>
      <c r="M171" s="162" t="s">
        <v>1</v>
      </c>
      <c r="N171" s="163" t="s">
        <v>38</v>
      </c>
      <c r="P171" s="149">
        <f t="shared" si="21"/>
        <v>0</v>
      </c>
      <c r="Q171" s="149">
        <v>3.0200000000000001E-2</v>
      </c>
      <c r="R171" s="149">
        <f t="shared" si="22"/>
        <v>3.0200000000000001E-2</v>
      </c>
      <c r="S171" s="149">
        <v>0</v>
      </c>
      <c r="T171" s="150">
        <f t="shared" si="23"/>
        <v>0</v>
      </c>
      <c r="AR171" s="151" t="s">
        <v>163</v>
      </c>
      <c r="AT171" s="151" t="s">
        <v>236</v>
      </c>
      <c r="AU171" s="151" t="s">
        <v>84</v>
      </c>
      <c r="AY171" s="13" t="s">
        <v>193</v>
      </c>
      <c r="BE171" s="152">
        <f t="shared" si="24"/>
        <v>0</v>
      </c>
      <c r="BF171" s="152">
        <f t="shared" si="25"/>
        <v>0</v>
      </c>
      <c r="BG171" s="152">
        <f t="shared" si="26"/>
        <v>0</v>
      </c>
      <c r="BH171" s="152">
        <f t="shared" si="27"/>
        <v>0</v>
      </c>
      <c r="BI171" s="152">
        <f t="shared" si="28"/>
        <v>0</v>
      </c>
      <c r="BJ171" s="13" t="s">
        <v>84</v>
      </c>
      <c r="BK171" s="152">
        <f t="shared" si="29"/>
        <v>0</v>
      </c>
      <c r="BL171" s="13" t="s">
        <v>109</v>
      </c>
      <c r="BM171" s="151" t="s">
        <v>2657</v>
      </c>
    </row>
    <row r="172" spans="2:65" s="1" customFormat="1" ht="24.25" customHeight="1">
      <c r="B172" s="138"/>
      <c r="C172" s="139" t="s">
        <v>410</v>
      </c>
      <c r="D172" s="139" t="s">
        <v>195</v>
      </c>
      <c r="E172" s="140" t="s">
        <v>1673</v>
      </c>
      <c r="F172" s="141" t="s">
        <v>1674</v>
      </c>
      <c r="G172" s="142" t="s">
        <v>319</v>
      </c>
      <c r="H172" s="143">
        <v>1</v>
      </c>
      <c r="I172" s="144"/>
      <c r="J172" s="145">
        <f t="shared" si="20"/>
        <v>0</v>
      </c>
      <c r="K172" s="146"/>
      <c r="L172" s="28"/>
      <c r="M172" s="147" t="s">
        <v>1</v>
      </c>
      <c r="N172" s="148" t="s">
        <v>38</v>
      </c>
      <c r="P172" s="149">
        <f t="shared" si="21"/>
        <v>0</v>
      </c>
      <c r="Q172" s="149">
        <v>3.4000000000000002E-4</v>
      </c>
      <c r="R172" s="149">
        <f t="shared" si="22"/>
        <v>3.4000000000000002E-4</v>
      </c>
      <c r="S172" s="149">
        <v>0</v>
      </c>
      <c r="T172" s="150">
        <f t="shared" si="23"/>
        <v>0</v>
      </c>
      <c r="AR172" s="151" t="s">
        <v>109</v>
      </c>
      <c r="AT172" s="151" t="s">
        <v>195</v>
      </c>
      <c r="AU172" s="151" t="s">
        <v>84</v>
      </c>
      <c r="AY172" s="13" t="s">
        <v>193</v>
      </c>
      <c r="BE172" s="152">
        <f t="shared" si="24"/>
        <v>0</v>
      </c>
      <c r="BF172" s="152">
        <f t="shared" si="25"/>
        <v>0</v>
      </c>
      <c r="BG172" s="152">
        <f t="shared" si="26"/>
        <v>0</v>
      </c>
      <c r="BH172" s="152">
        <f t="shared" si="27"/>
        <v>0</v>
      </c>
      <c r="BI172" s="152">
        <f t="shared" si="28"/>
        <v>0</v>
      </c>
      <c r="BJ172" s="13" t="s">
        <v>84</v>
      </c>
      <c r="BK172" s="152">
        <f t="shared" si="29"/>
        <v>0</v>
      </c>
      <c r="BL172" s="13" t="s">
        <v>109</v>
      </c>
      <c r="BM172" s="151" t="s">
        <v>2658</v>
      </c>
    </row>
    <row r="173" spans="2:65" s="1" customFormat="1" ht="33" customHeight="1">
      <c r="B173" s="138"/>
      <c r="C173" s="153" t="s">
        <v>414</v>
      </c>
      <c r="D173" s="153" t="s">
        <v>236</v>
      </c>
      <c r="E173" s="154" t="s">
        <v>1676</v>
      </c>
      <c r="F173" s="155" t="s">
        <v>1677</v>
      </c>
      <c r="G173" s="156" t="s">
        <v>319</v>
      </c>
      <c r="H173" s="157">
        <v>1</v>
      </c>
      <c r="I173" s="158"/>
      <c r="J173" s="159">
        <f t="shared" si="20"/>
        <v>0</v>
      </c>
      <c r="K173" s="160"/>
      <c r="L173" s="161"/>
      <c r="M173" s="162" t="s">
        <v>1</v>
      </c>
      <c r="N173" s="163" t="s">
        <v>38</v>
      </c>
      <c r="P173" s="149">
        <f t="shared" si="21"/>
        <v>0</v>
      </c>
      <c r="Q173" s="149">
        <v>3.5499999999999997E-2</v>
      </c>
      <c r="R173" s="149">
        <f t="shared" si="22"/>
        <v>3.5499999999999997E-2</v>
      </c>
      <c r="S173" s="149">
        <v>0</v>
      </c>
      <c r="T173" s="150">
        <f t="shared" si="23"/>
        <v>0</v>
      </c>
      <c r="AR173" s="151" t="s">
        <v>163</v>
      </c>
      <c r="AT173" s="151" t="s">
        <v>236</v>
      </c>
      <c r="AU173" s="151" t="s">
        <v>84</v>
      </c>
      <c r="AY173" s="13" t="s">
        <v>193</v>
      </c>
      <c r="BE173" s="152">
        <f t="shared" si="24"/>
        <v>0</v>
      </c>
      <c r="BF173" s="152">
        <f t="shared" si="25"/>
        <v>0</v>
      </c>
      <c r="BG173" s="152">
        <f t="shared" si="26"/>
        <v>0</v>
      </c>
      <c r="BH173" s="152">
        <f t="shared" si="27"/>
        <v>0</v>
      </c>
      <c r="BI173" s="152">
        <f t="shared" si="28"/>
        <v>0</v>
      </c>
      <c r="BJ173" s="13" t="s">
        <v>84</v>
      </c>
      <c r="BK173" s="152">
        <f t="shared" si="29"/>
        <v>0</v>
      </c>
      <c r="BL173" s="13" t="s">
        <v>109</v>
      </c>
      <c r="BM173" s="151" t="s">
        <v>2659</v>
      </c>
    </row>
    <row r="174" spans="2:65" s="1" customFormat="1" ht="24.25" customHeight="1">
      <c r="B174" s="138"/>
      <c r="C174" s="139" t="s">
        <v>418</v>
      </c>
      <c r="D174" s="139" t="s">
        <v>195</v>
      </c>
      <c r="E174" s="140" t="s">
        <v>1679</v>
      </c>
      <c r="F174" s="141" t="s">
        <v>1680</v>
      </c>
      <c r="G174" s="142" t="s">
        <v>319</v>
      </c>
      <c r="H174" s="143">
        <v>1</v>
      </c>
      <c r="I174" s="144"/>
      <c r="J174" s="145">
        <f t="shared" si="20"/>
        <v>0</v>
      </c>
      <c r="K174" s="146"/>
      <c r="L174" s="28"/>
      <c r="M174" s="147" t="s">
        <v>1</v>
      </c>
      <c r="N174" s="148" t="s">
        <v>38</v>
      </c>
      <c r="P174" s="149">
        <f t="shared" si="21"/>
        <v>0</v>
      </c>
      <c r="Q174" s="149">
        <v>1.58E-3</v>
      </c>
      <c r="R174" s="149">
        <f t="shared" si="22"/>
        <v>1.58E-3</v>
      </c>
      <c r="S174" s="149">
        <v>0</v>
      </c>
      <c r="T174" s="150">
        <f t="shared" si="23"/>
        <v>0</v>
      </c>
      <c r="AR174" s="151" t="s">
        <v>109</v>
      </c>
      <c r="AT174" s="151" t="s">
        <v>195</v>
      </c>
      <c r="AU174" s="151" t="s">
        <v>84</v>
      </c>
      <c r="AY174" s="13" t="s">
        <v>193</v>
      </c>
      <c r="BE174" s="152">
        <f t="shared" si="24"/>
        <v>0</v>
      </c>
      <c r="BF174" s="152">
        <f t="shared" si="25"/>
        <v>0</v>
      </c>
      <c r="BG174" s="152">
        <f t="shared" si="26"/>
        <v>0</v>
      </c>
      <c r="BH174" s="152">
        <f t="shared" si="27"/>
        <v>0</v>
      </c>
      <c r="BI174" s="152">
        <f t="shared" si="28"/>
        <v>0</v>
      </c>
      <c r="BJ174" s="13" t="s">
        <v>84</v>
      </c>
      <c r="BK174" s="152">
        <f t="shared" si="29"/>
        <v>0</v>
      </c>
      <c r="BL174" s="13" t="s">
        <v>109</v>
      </c>
      <c r="BM174" s="151" t="s">
        <v>2660</v>
      </c>
    </row>
    <row r="175" spans="2:65" s="1" customFormat="1" ht="16.5" customHeight="1">
      <c r="B175" s="138"/>
      <c r="C175" s="153" t="s">
        <v>422</v>
      </c>
      <c r="D175" s="153" t="s">
        <v>236</v>
      </c>
      <c r="E175" s="154" t="s">
        <v>1051</v>
      </c>
      <c r="F175" s="155" t="s">
        <v>1052</v>
      </c>
      <c r="G175" s="156" t="s">
        <v>319</v>
      </c>
      <c r="H175" s="157">
        <v>1</v>
      </c>
      <c r="I175" s="158"/>
      <c r="J175" s="159">
        <f t="shared" si="20"/>
        <v>0</v>
      </c>
      <c r="K175" s="160"/>
      <c r="L175" s="161"/>
      <c r="M175" s="162" t="s">
        <v>1</v>
      </c>
      <c r="N175" s="163" t="s">
        <v>38</v>
      </c>
      <c r="P175" s="149">
        <f t="shared" si="21"/>
        <v>0</v>
      </c>
      <c r="Q175" s="149">
        <v>3.1E-2</v>
      </c>
      <c r="R175" s="149">
        <f t="shared" si="22"/>
        <v>3.1E-2</v>
      </c>
      <c r="S175" s="149">
        <v>0</v>
      </c>
      <c r="T175" s="150">
        <f t="shared" si="23"/>
        <v>0</v>
      </c>
      <c r="AR175" s="151" t="s">
        <v>163</v>
      </c>
      <c r="AT175" s="151" t="s">
        <v>236</v>
      </c>
      <c r="AU175" s="151" t="s">
        <v>84</v>
      </c>
      <c r="AY175" s="13" t="s">
        <v>193</v>
      </c>
      <c r="BE175" s="152">
        <f t="shared" si="24"/>
        <v>0</v>
      </c>
      <c r="BF175" s="152">
        <f t="shared" si="25"/>
        <v>0</v>
      </c>
      <c r="BG175" s="152">
        <f t="shared" si="26"/>
        <v>0</v>
      </c>
      <c r="BH175" s="152">
        <f t="shared" si="27"/>
        <v>0</v>
      </c>
      <c r="BI175" s="152">
        <f t="shared" si="28"/>
        <v>0</v>
      </c>
      <c r="BJ175" s="13" t="s">
        <v>84</v>
      </c>
      <c r="BK175" s="152">
        <f t="shared" si="29"/>
        <v>0</v>
      </c>
      <c r="BL175" s="13" t="s">
        <v>109</v>
      </c>
      <c r="BM175" s="151" t="s">
        <v>2661</v>
      </c>
    </row>
    <row r="176" spans="2:65" s="1" customFormat="1" ht="24.25" customHeight="1">
      <c r="B176" s="138"/>
      <c r="C176" s="153" t="s">
        <v>427</v>
      </c>
      <c r="D176" s="153" t="s">
        <v>236</v>
      </c>
      <c r="E176" s="154" t="s">
        <v>1683</v>
      </c>
      <c r="F176" s="155" t="s">
        <v>1684</v>
      </c>
      <c r="G176" s="156" t="s">
        <v>319</v>
      </c>
      <c r="H176" s="157">
        <v>1</v>
      </c>
      <c r="I176" s="158"/>
      <c r="J176" s="159">
        <f t="shared" si="20"/>
        <v>0</v>
      </c>
      <c r="K176" s="160"/>
      <c r="L176" s="161"/>
      <c r="M176" s="162" t="s">
        <v>1</v>
      </c>
      <c r="N176" s="163" t="s">
        <v>38</v>
      </c>
      <c r="P176" s="149">
        <f t="shared" si="21"/>
        <v>0</v>
      </c>
      <c r="Q176" s="149">
        <v>9.4999999999999998E-3</v>
      </c>
      <c r="R176" s="149">
        <f t="shared" si="22"/>
        <v>9.4999999999999998E-3</v>
      </c>
      <c r="S176" s="149">
        <v>0</v>
      </c>
      <c r="T176" s="150">
        <f t="shared" si="23"/>
        <v>0</v>
      </c>
      <c r="AR176" s="151" t="s">
        <v>163</v>
      </c>
      <c r="AT176" s="151" t="s">
        <v>236</v>
      </c>
      <c r="AU176" s="151" t="s">
        <v>84</v>
      </c>
      <c r="AY176" s="13" t="s">
        <v>193</v>
      </c>
      <c r="BE176" s="152">
        <f t="shared" si="24"/>
        <v>0</v>
      </c>
      <c r="BF176" s="152">
        <f t="shared" si="25"/>
        <v>0</v>
      </c>
      <c r="BG176" s="152">
        <f t="shared" si="26"/>
        <v>0</v>
      </c>
      <c r="BH176" s="152">
        <f t="shared" si="27"/>
        <v>0</v>
      </c>
      <c r="BI176" s="152">
        <f t="shared" si="28"/>
        <v>0</v>
      </c>
      <c r="BJ176" s="13" t="s">
        <v>84</v>
      </c>
      <c r="BK176" s="152">
        <f t="shared" si="29"/>
        <v>0</v>
      </c>
      <c r="BL176" s="13" t="s">
        <v>109</v>
      </c>
      <c r="BM176" s="151" t="s">
        <v>2662</v>
      </c>
    </row>
    <row r="177" spans="2:65" s="1" customFormat="1" ht="24.25" customHeight="1">
      <c r="B177" s="138"/>
      <c r="C177" s="139" t="s">
        <v>431</v>
      </c>
      <c r="D177" s="139" t="s">
        <v>195</v>
      </c>
      <c r="E177" s="140" t="s">
        <v>1686</v>
      </c>
      <c r="F177" s="141" t="s">
        <v>1687</v>
      </c>
      <c r="G177" s="142" t="s">
        <v>257</v>
      </c>
      <c r="H177" s="143">
        <v>48</v>
      </c>
      <c r="I177" s="144"/>
      <c r="J177" s="145">
        <f t="shared" si="20"/>
        <v>0</v>
      </c>
      <c r="K177" s="146"/>
      <c r="L177" s="28"/>
      <c r="M177" s="147" t="s">
        <v>1</v>
      </c>
      <c r="N177" s="148" t="s">
        <v>38</v>
      </c>
      <c r="P177" s="149">
        <f t="shared" si="21"/>
        <v>0</v>
      </c>
      <c r="Q177" s="149">
        <v>0</v>
      </c>
      <c r="R177" s="149">
        <f t="shared" si="22"/>
        <v>0</v>
      </c>
      <c r="S177" s="149">
        <v>0</v>
      </c>
      <c r="T177" s="150">
        <f t="shared" si="23"/>
        <v>0</v>
      </c>
      <c r="AR177" s="151" t="s">
        <v>109</v>
      </c>
      <c r="AT177" s="151" t="s">
        <v>195</v>
      </c>
      <c r="AU177" s="151" t="s">
        <v>84</v>
      </c>
      <c r="AY177" s="13" t="s">
        <v>193</v>
      </c>
      <c r="BE177" s="152">
        <f t="shared" si="24"/>
        <v>0</v>
      </c>
      <c r="BF177" s="152">
        <f t="shared" si="25"/>
        <v>0</v>
      </c>
      <c r="BG177" s="152">
        <f t="shared" si="26"/>
        <v>0</v>
      </c>
      <c r="BH177" s="152">
        <f t="shared" si="27"/>
        <v>0</v>
      </c>
      <c r="BI177" s="152">
        <f t="shared" si="28"/>
        <v>0</v>
      </c>
      <c r="BJ177" s="13" t="s">
        <v>84</v>
      </c>
      <c r="BK177" s="152">
        <f t="shared" si="29"/>
        <v>0</v>
      </c>
      <c r="BL177" s="13" t="s">
        <v>109</v>
      </c>
      <c r="BM177" s="151" t="s">
        <v>2663</v>
      </c>
    </row>
    <row r="178" spans="2:65" s="1" customFormat="1" ht="24.25" customHeight="1">
      <c r="B178" s="138"/>
      <c r="C178" s="139" t="s">
        <v>435</v>
      </c>
      <c r="D178" s="139" t="s">
        <v>195</v>
      </c>
      <c r="E178" s="140" t="s">
        <v>1689</v>
      </c>
      <c r="F178" s="141" t="s">
        <v>1690</v>
      </c>
      <c r="G178" s="142" t="s">
        <v>257</v>
      </c>
      <c r="H178" s="143">
        <v>48</v>
      </c>
      <c r="I178" s="144"/>
      <c r="J178" s="145">
        <f t="shared" si="20"/>
        <v>0</v>
      </c>
      <c r="K178" s="146"/>
      <c r="L178" s="28"/>
      <c r="M178" s="147" t="s">
        <v>1</v>
      </c>
      <c r="N178" s="148" t="s">
        <v>38</v>
      </c>
      <c r="P178" s="149">
        <f t="shared" si="21"/>
        <v>0</v>
      </c>
      <c r="Q178" s="149">
        <v>0</v>
      </c>
      <c r="R178" s="149">
        <f t="shared" si="22"/>
        <v>0</v>
      </c>
      <c r="S178" s="149">
        <v>0</v>
      </c>
      <c r="T178" s="150">
        <f t="shared" si="23"/>
        <v>0</v>
      </c>
      <c r="AR178" s="151" t="s">
        <v>109</v>
      </c>
      <c r="AT178" s="151" t="s">
        <v>195</v>
      </c>
      <c r="AU178" s="151" t="s">
        <v>84</v>
      </c>
      <c r="AY178" s="13" t="s">
        <v>193</v>
      </c>
      <c r="BE178" s="152">
        <f t="shared" si="24"/>
        <v>0</v>
      </c>
      <c r="BF178" s="152">
        <f t="shared" si="25"/>
        <v>0</v>
      </c>
      <c r="BG178" s="152">
        <f t="shared" si="26"/>
        <v>0</v>
      </c>
      <c r="BH178" s="152">
        <f t="shared" si="27"/>
        <v>0</v>
      </c>
      <c r="BI178" s="152">
        <f t="shared" si="28"/>
        <v>0</v>
      </c>
      <c r="BJ178" s="13" t="s">
        <v>84</v>
      </c>
      <c r="BK178" s="152">
        <f t="shared" si="29"/>
        <v>0</v>
      </c>
      <c r="BL178" s="13" t="s">
        <v>109</v>
      </c>
      <c r="BM178" s="151" t="s">
        <v>2664</v>
      </c>
    </row>
    <row r="179" spans="2:65" s="1" customFormat="1" ht="16.5" customHeight="1">
      <c r="B179" s="138"/>
      <c r="C179" s="139" t="s">
        <v>440</v>
      </c>
      <c r="D179" s="139" t="s">
        <v>195</v>
      </c>
      <c r="E179" s="140" t="s">
        <v>1718</v>
      </c>
      <c r="F179" s="141" t="s">
        <v>1719</v>
      </c>
      <c r="G179" s="142" t="s">
        <v>319</v>
      </c>
      <c r="H179" s="143">
        <v>3</v>
      </c>
      <c r="I179" s="144"/>
      <c r="J179" s="145">
        <f t="shared" si="20"/>
        <v>0</v>
      </c>
      <c r="K179" s="146"/>
      <c r="L179" s="28"/>
      <c r="M179" s="147" t="s">
        <v>1</v>
      </c>
      <c r="N179" s="148" t="s">
        <v>38</v>
      </c>
      <c r="P179" s="149">
        <f t="shared" si="21"/>
        <v>0</v>
      </c>
      <c r="Q179" s="149">
        <v>0.10419</v>
      </c>
      <c r="R179" s="149">
        <f t="shared" si="22"/>
        <v>0.31257000000000001</v>
      </c>
      <c r="S179" s="149">
        <v>0</v>
      </c>
      <c r="T179" s="150">
        <f t="shared" si="23"/>
        <v>0</v>
      </c>
      <c r="AR179" s="151" t="s">
        <v>109</v>
      </c>
      <c r="AT179" s="151" t="s">
        <v>195</v>
      </c>
      <c r="AU179" s="151" t="s">
        <v>84</v>
      </c>
      <c r="AY179" s="13" t="s">
        <v>193</v>
      </c>
      <c r="BE179" s="152">
        <f t="shared" si="24"/>
        <v>0</v>
      </c>
      <c r="BF179" s="152">
        <f t="shared" si="25"/>
        <v>0</v>
      </c>
      <c r="BG179" s="152">
        <f t="shared" si="26"/>
        <v>0</v>
      </c>
      <c r="BH179" s="152">
        <f t="shared" si="27"/>
        <v>0</v>
      </c>
      <c r="BI179" s="152">
        <f t="shared" si="28"/>
        <v>0</v>
      </c>
      <c r="BJ179" s="13" t="s">
        <v>84</v>
      </c>
      <c r="BK179" s="152">
        <f t="shared" si="29"/>
        <v>0</v>
      </c>
      <c r="BL179" s="13" t="s">
        <v>109</v>
      </c>
      <c r="BM179" s="151" t="s">
        <v>2665</v>
      </c>
    </row>
    <row r="180" spans="2:65" s="1" customFormat="1" ht="16.5" customHeight="1">
      <c r="B180" s="138"/>
      <c r="C180" s="153" t="s">
        <v>444</v>
      </c>
      <c r="D180" s="153" t="s">
        <v>236</v>
      </c>
      <c r="E180" s="154" t="s">
        <v>1721</v>
      </c>
      <c r="F180" s="155" t="s">
        <v>1722</v>
      </c>
      <c r="G180" s="156" t="s">
        <v>319</v>
      </c>
      <c r="H180" s="157">
        <v>3</v>
      </c>
      <c r="I180" s="158"/>
      <c r="J180" s="159">
        <f t="shared" si="20"/>
        <v>0</v>
      </c>
      <c r="K180" s="160"/>
      <c r="L180" s="161"/>
      <c r="M180" s="162" t="s">
        <v>1</v>
      </c>
      <c r="N180" s="163" t="s">
        <v>38</v>
      </c>
      <c r="P180" s="149">
        <f t="shared" si="21"/>
        <v>0</v>
      </c>
      <c r="Q180" s="149">
        <v>1.6E-2</v>
      </c>
      <c r="R180" s="149">
        <f t="shared" si="22"/>
        <v>4.8000000000000001E-2</v>
      </c>
      <c r="S180" s="149">
        <v>0</v>
      </c>
      <c r="T180" s="150">
        <f t="shared" si="23"/>
        <v>0</v>
      </c>
      <c r="AR180" s="151" t="s">
        <v>163</v>
      </c>
      <c r="AT180" s="151" t="s">
        <v>236</v>
      </c>
      <c r="AU180" s="151" t="s">
        <v>84</v>
      </c>
      <c r="AY180" s="13" t="s">
        <v>193</v>
      </c>
      <c r="BE180" s="152">
        <f t="shared" si="24"/>
        <v>0</v>
      </c>
      <c r="BF180" s="152">
        <f t="shared" si="25"/>
        <v>0</v>
      </c>
      <c r="BG180" s="152">
        <f t="shared" si="26"/>
        <v>0</v>
      </c>
      <c r="BH180" s="152">
        <f t="shared" si="27"/>
        <v>0</v>
      </c>
      <c r="BI180" s="152">
        <f t="shared" si="28"/>
        <v>0</v>
      </c>
      <c r="BJ180" s="13" t="s">
        <v>84</v>
      </c>
      <c r="BK180" s="152">
        <f t="shared" si="29"/>
        <v>0</v>
      </c>
      <c r="BL180" s="13" t="s">
        <v>109</v>
      </c>
      <c r="BM180" s="151" t="s">
        <v>2666</v>
      </c>
    </row>
    <row r="181" spans="2:65" s="1" customFormat="1" ht="16.5" customHeight="1">
      <c r="B181" s="138"/>
      <c r="C181" s="139" t="s">
        <v>448</v>
      </c>
      <c r="D181" s="139" t="s">
        <v>195</v>
      </c>
      <c r="E181" s="140" t="s">
        <v>1724</v>
      </c>
      <c r="F181" s="141" t="s">
        <v>1725</v>
      </c>
      <c r="G181" s="142" t="s">
        <v>319</v>
      </c>
      <c r="H181" s="143">
        <v>1</v>
      </c>
      <c r="I181" s="144"/>
      <c r="J181" s="145">
        <f t="shared" si="20"/>
        <v>0</v>
      </c>
      <c r="K181" s="146"/>
      <c r="L181" s="28"/>
      <c r="M181" s="147" t="s">
        <v>1</v>
      </c>
      <c r="N181" s="148" t="s">
        <v>38</v>
      </c>
      <c r="P181" s="149">
        <f t="shared" si="21"/>
        <v>0</v>
      </c>
      <c r="Q181" s="149">
        <v>0.27825</v>
      </c>
      <c r="R181" s="149">
        <f t="shared" si="22"/>
        <v>0.27825</v>
      </c>
      <c r="S181" s="149">
        <v>0</v>
      </c>
      <c r="T181" s="150">
        <f t="shared" si="23"/>
        <v>0</v>
      </c>
      <c r="AR181" s="151" t="s">
        <v>109</v>
      </c>
      <c r="AT181" s="151" t="s">
        <v>195</v>
      </c>
      <c r="AU181" s="151" t="s">
        <v>84</v>
      </c>
      <c r="AY181" s="13" t="s">
        <v>193</v>
      </c>
      <c r="BE181" s="152">
        <f t="shared" si="24"/>
        <v>0</v>
      </c>
      <c r="BF181" s="152">
        <f t="shared" si="25"/>
        <v>0</v>
      </c>
      <c r="BG181" s="152">
        <f t="shared" si="26"/>
        <v>0</v>
      </c>
      <c r="BH181" s="152">
        <f t="shared" si="27"/>
        <v>0</v>
      </c>
      <c r="BI181" s="152">
        <f t="shared" si="28"/>
        <v>0</v>
      </c>
      <c r="BJ181" s="13" t="s">
        <v>84</v>
      </c>
      <c r="BK181" s="152">
        <f t="shared" si="29"/>
        <v>0</v>
      </c>
      <c r="BL181" s="13" t="s">
        <v>109</v>
      </c>
      <c r="BM181" s="151" t="s">
        <v>2667</v>
      </c>
    </row>
    <row r="182" spans="2:65" s="1" customFormat="1" ht="24.25" customHeight="1">
      <c r="B182" s="138"/>
      <c r="C182" s="153" t="s">
        <v>452</v>
      </c>
      <c r="D182" s="153" t="s">
        <v>236</v>
      </c>
      <c r="E182" s="154" t="s">
        <v>1727</v>
      </c>
      <c r="F182" s="155" t="s">
        <v>1728</v>
      </c>
      <c r="G182" s="156" t="s">
        <v>319</v>
      </c>
      <c r="H182" s="157">
        <v>1</v>
      </c>
      <c r="I182" s="158"/>
      <c r="J182" s="159">
        <f t="shared" si="20"/>
        <v>0</v>
      </c>
      <c r="K182" s="160"/>
      <c r="L182" s="161"/>
      <c r="M182" s="162" t="s">
        <v>1</v>
      </c>
      <c r="N182" s="163" t="s">
        <v>38</v>
      </c>
      <c r="P182" s="149">
        <f t="shared" si="21"/>
        <v>0</v>
      </c>
      <c r="Q182" s="149">
        <v>3.2000000000000001E-2</v>
      </c>
      <c r="R182" s="149">
        <f t="shared" si="22"/>
        <v>3.2000000000000001E-2</v>
      </c>
      <c r="S182" s="149">
        <v>0</v>
      </c>
      <c r="T182" s="150">
        <f t="shared" si="23"/>
        <v>0</v>
      </c>
      <c r="AR182" s="151" t="s">
        <v>163</v>
      </c>
      <c r="AT182" s="151" t="s">
        <v>236</v>
      </c>
      <c r="AU182" s="151" t="s">
        <v>84</v>
      </c>
      <c r="AY182" s="13" t="s">
        <v>193</v>
      </c>
      <c r="BE182" s="152">
        <f t="shared" si="24"/>
        <v>0</v>
      </c>
      <c r="BF182" s="152">
        <f t="shared" si="25"/>
        <v>0</v>
      </c>
      <c r="BG182" s="152">
        <f t="shared" si="26"/>
        <v>0</v>
      </c>
      <c r="BH182" s="152">
        <f t="shared" si="27"/>
        <v>0</v>
      </c>
      <c r="BI182" s="152">
        <f t="shared" si="28"/>
        <v>0</v>
      </c>
      <c r="BJ182" s="13" t="s">
        <v>84</v>
      </c>
      <c r="BK182" s="152">
        <f t="shared" si="29"/>
        <v>0</v>
      </c>
      <c r="BL182" s="13" t="s">
        <v>109</v>
      </c>
      <c r="BM182" s="151" t="s">
        <v>2668</v>
      </c>
    </row>
    <row r="183" spans="2:65" s="1" customFormat="1" ht="16.5" customHeight="1">
      <c r="B183" s="138"/>
      <c r="C183" s="139" t="s">
        <v>457</v>
      </c>
      <c r="D183" s="139" t="s">
        <v>195</v>
      </c>
      <c r="E183" s="140" t="s">
        <v>2181</v>
      </c>
      <c r="F183" s="141" t="s">
        <v>2182</v>
      </c>
      <c r="G183" s="142" t="s">
        <v>319</v>
      </c>
      <c r="H183" s="143">
        <v>1</v>
      </c>
      <c r="I183" s="144"/>
      <c r="J183" s="145">
        <f t="shared" si="20"/>
        <v>0</v>
      </c>
      <c r="K183" s="146"/>
      <c r="L183" s="28"/>
      <c r="M183" s="147" t="s">
        <v>1</v>
      </c>
      <c r="N183" s="148" t="s">
        <v>38</v>
      </c>
      <c r="P183" s="149">
        <f t="shared" si="21"/>
        <v>0</v>
      </c>
      <c r="Q183" s="149">
        <v>0.27825</v>
      </c>
      <c r="R183" s="149">
        <f t="shared" si="22"/>
        <v>0.27825</v>
      </c>
      <c r="S183" s="149">
        <v>0</v>
      </c>
      <c r="T183" s="150">
        <f t="shared" si="23"/>
        <v>0</v>
      </c>
      <c r="AR183" s="151" t="s">
        <v>109</v>
      </c>
      <c r="AT183" s="151" t="s">
        <v>195</v>
      </c>
      <c r="AU183" s="151" t="s">
        <v>84</v>
      </c>
      <c r="AY183" s="13" t="s">
        <v>193</v>
      </c>
      <c r="BE183" s="152">
        <f t="shared" si="24"/>
        <v>0</v>
      </c>
      <c r="BF183" s="152">
        <f t="shared" si="25"/>
        <v>0</v>
      </c>
      <c r="BG183" s="152">
        <f t="shared" si="26"/>
        <v>0</v>
      </c>
      <c r="BH183" s="152">
        <f t="shared" si="27"/>
        <v>0</v>
      </c>
      <c r="BI183" s="152">
        <f t="shared" si="28"/>
        <v>0</v>
      </c>
      <c r="BJ183" s="13" t="s">
        <v>84</v>
      </c>
      <c r="BK183" s="152">
        <f t="shared" si="29"/>
        <v>0</v>
      </c>
      <c r="BL183" s="13" t="s">
        <v>109</v>
      </c>
      <c r="BM183" s="151" t="s">
        <v>2669</v>
      </c>
    </row>
    <row r="184" spans="2:65" s="1" customFormat="1" ht="24.25" customHeight="1">
      <c r="B184" s="138"/>
      <c r="C184" s="153" t="s">
        <v>461</v>
      </c>
      <c r="D184" s="153" t="s">
        <v>236</v>
      </c>
      <c r="E184" s="154" t="s">
        <v>2184</v>
      </c>
      <c r="F184" s="155" t="s">
        <v>2185</v>
      </c>
      <c r="G184" s="156" t="s">
        <v>319</v>
      </c>
      <c r="H184" s="157">
        <v>1</v>
      </c>
      <c r="I184" s="158"/>
      <c r="J184" s="159">
        <f t="shared" si="20"/>
        <v>0</v>
      </c>
      <c r="K184" s="160"/>
      <c r="L184" s="161"/>
      <c r="M184" s="162" t="s">
        <v>1</v>
      </c>
      <c r="N184" s="163" t="s">
        <v>38</v>
      </c>
      <c r="P184" s="149">
        <f t="shared" si="21"/>
        <v>0</v>
      </c>
      <c r="Q184" s="149">
        <v>0</v>
      </c>
      <c r="R184" s="149">
        <f t="shared" si="22"/>
        <v>0</v>
      </c>
      <c r="S184" s="149">
        <v>0</v>
      </c>
      <c r="T184" s="150">
        <f t="shared" si="23"/>
        <v>0</v>
      </c>
      <c r="AR184" s="151" t="s">
        <v>163</v>
      </c>
      <c r="AT184" s="151" t="s">
        <v>236</v>
      </c>
      <c r="AU184" s="151" t="s">
        <v>84</v>
      </c>
      <c r="AY184" s="13" t="s">
        <v>193</v>
      </c>
      <c r="BE184" s="152">
        <f t="shared" si="24"/>
        <v>0</v>
      </c>
      <c r="BF184" s="152">
        <f t="shared" si="25"/>
        <v>0</v>
      </c>
      <c r="BG184" s="152">
        <f t="shared" si="26"/>
        <v>0</v>
      </c>
      <c r="BH184" s="152">
        <f t="shared" si="27"/>
        <v>0</v>
      </c>
      <c r="BI184" s="152">
        <f t="shared" si="28"/>
        <v>0</v>
      </c>
      <c r="BJ184" s="13" t="s">
        <v>84</v>
      </c>
      <c r="BK184" s="152">
        <f t="shared" si="29"/>
        <v>0</v>
      </c>
      <c r="BL184" s="13" t="s">
        <v>109</v>
      </c>
      <c r="BM184" s="151" t="s">
        <v>2670</v>
      </c>
    </row>
    <row r="185" spans="2:65" s="1" customFormat="1" ht="33" customHeight="1">
      <c r="B185" s="138"/>
      <c r="C185" s="139" t="s">
        <v>465</v>
      </c>
      <c r="D185" s="139" t="s">
        <v>195</v>
      </c>
      <c r="E185" s="140" t="s">
        <v>1730</v>
      </c>
      <c r="F185" s="141" t="s">
        <v>1731</v>
      </c>
      <c r="G185" s="142" t="s">
        <v>319</v>
      </c>
      <c r="H185" s="143">
        <v>1</v>
      </c>
      <c r="I185" s="144"/>
      <c r="J185" s="145">
        <f t="shared" si="20"/>
        <v>0</v>
      </c>
      <c r="K185" s="146"/>
      <c r="L185" s="28"/>
      <c r="M185" s="147" t="s">
        <v>1</v>
      </c>
      <c r="N185" s="148" t="s">
        <v>38</v>
      </c>
      <c r="P185" s="149">
        <f t="shared" si="21"/>
        <v>0</v>
      </c>
      <c r="Q185" s="149">
        <v>2.4000000000000001E-4</v>
      </c>
      <c r="R185" s="149">
        <f t="shared" si="22"/>
        <v>2.4000000000000001E-4</v>
      </c>
      <c r="S185" s="149">
        <v>0</v>
      </c>
      <c r="T185" s="150">
        <f t="shared" si="23"/>
        <v>0</v>
      </c>
      <c r="AR185" s="151" t="s">
        <v>109</v>
      </c>
      <c r="AT185" s="151" t="s">
        <v>195</v>
      </c>
      <c r="AU185" s="151" t="s">
        <v>84</v>
      </c>
      <c r="AY185" s="13" t="s">
        <v>193</v>
      </c>
      <c r="BE185" s="152">
        <f t="shared" si="24"/>
        <v>0</v>
      </c>
      <c r="BF185" s="152">
        <f t="shared" si="25"/>
        <v>0</v>
      </c>
      <c r="BG185" s="152">
        <f t="shared" si="26"/>
        <v>0</v>
      </c>
      <c r="BH185" s="152">
        <f t="shared" si="27"/>
        <v>0</v>
      </c>
      <c r="BI185" s="152">
        <f t="shared" si="28"/>
        <v>0</v>
      </c>
      <c r="BJ185" s="13" t="s">
        <v>84</v>
      </c>
      <c r="BK185" s="152">
        <f t="shared" si="29"/>
        <v>0</v>
      </c>
      <c r="BL185" s="13" t="s">
        <v>109</v>
      </c>
      <c r="BM185" s="151" t="s">
        <v>2671</v>
      </c>
    </row>
    <row r="186" spans="2:65" s="1" customFormat="1" ht="37.75" customHeight="1">
      <c r="B186" s="138"/>
      <c r="C186" s="153" t="s">
        <v>469</v>
      </c>
      <c r="D186" s="153" t="s">
        <v>236</v>
      </c>
      <c r="E186" s="154" t="s">
        <v>1733</v>
      </c>
      <c r="F186" s="155" t="s">
        <v>1734</v>
      </c>
      <c r="G186" s="156" t="s">
        <v>319</v>
      </c>
      <c r="H186" s="157">
        <v>1</v>
      </c>
      <c r="I186" s="158"/>
      <c r="J186" s="159">
        <f t="shared" si="20"/>
        <v>0</v>
      </c>
      <c r="K186" s="160"/>
      <c r="L186" s="161"/>
      <c r="M186" s="162" t="s">
        <v>1</v>
      </c>
      <c r="N186" s="163" t="s">
        <v>38</v>
      </c>
      <c r="P186" s="149">
        <f t="shared" si="21"/>
        <v>0</v>
      </c>
      <c r="Q186" s="149">
        <v>7.0000000000000001E-3</v>
      </c>
      <c r="R186" s="149">
        <f t="shared" si="22"/>
        <v>7.0000000000000001E-3</v>
      </c>
      <c r="S186" s="149">
        <v>0</v>
      </c>
      <c r="T186" s="150">
        <f t="shared" si="23"/>
        <v>0</v>
      </c>
      <c r="AR186" s="151" t="s">
        <v>163</v>
      </c>
      <c r="AT186" s="151" t="s">
        <v>236</v>
      </c>
      <c r="AU186" s="151" t="s">
        <v>84</v>
      </c>
      <c r="AY186" s="13" t="s">
        <v>193</v>
      </c>
      <c r="BE186" s="152">
        <f t="shared" si="24"/>
        <v>0</v>
      </c>
      <c r="BF186" s="152">
        <f t="shared" si="25"/>
        <v>0</v>
      </c>
      <c r="BG186" s="152">
        <f t="shared" si="26"/>
        <v>0</v>
      </c>
      <c r="BH186" s="152">
        <f t="shared" si="27"/>
        <v>0</v>
      </c>
      <c r="BI186" s="152">
        <f t="shared" si="28"/>
        <v>0</v>
      </c>
      <c r="BJ186" s="13" t="s">
        <v>84</v>
      </c>
      <c r="BK186" s="152">
        <f t="shared" si="29"/>
        <v>0</v>
      </c>
      <c r="BL186" s="13" t="s">
        <v>109</v>
      </c>
      <c r="BM186" s="151" t="s">
        <v>2672</v>
      </c>
    </row>
    <row r="187" spans="2:65" s="1" customFormat="1" ht="24.25" customHeight="1">
      <c r="B187" s="138"/>
      <c r="C187" s="153" t="s">
        <v>473</v>
      </c>
      <c r="D187" s="153" t="s">
        <v>236</v>
      </c>
      <c r="E187" s="154" t="s">
        <v>1736</v>
      </c>
      <c r="F187" s="155" t="s">
        <v>1737</v>
      </c>
      <c r="G187" s="156" t="s">
        <v>319</v>
      </c>
      <c r="H187" s="157">
        <v>1</v>
      </c>
      <c r="I187" s="158"/>
      <c r="J187" s="159">
        <f t="shared" si="20"/>
        <v>0</v>
      </c>
      <c r="K187" s="160"/>
      <c r="L187" s="161"/>
      <c r="M187" s="162" t="s">
        <v>1</v>
      </c>
      <c r="N187" s="163" t="s">
        <v>38</v>
      </c>
      <c r="P187" s="149">
        <f t="shared" si="21"/>
        <v>0</v>
      </c>
      <c r="Q187" s="149">
        <v>6.3E-3</v>
      </c>
      <c r="R187" s="149">
        <f t="shared" si="22"/>
        <v>6.3E-3</v>
      </c>
      <c r="S187" s="149">
        <v>0</v>
      </c>
      <c r="T187" s="150">
        <f t="shared" si="23"/>
        <v>0</v>
      </c>
      <c r="AR187" s="151" t="s">
        <v>163</v>
      </c>
      <c r="AT187" s="151" t="s">
        <v>236</v>
      </c>
      <c r="AU187" s="151" t="s">
        <v>84</v>
      </c>
      <c r="AY187" s="13" t="s">
        <v>193</v>
      </c>
      <c r="BE187" s="152">
        <f t="shared" si="24"/>
        <v>0</v>
      </c>
      <c r="BF187" s="152">
        <f t="shared" si="25"/>
        <v>0</v>
      </c>
      <c r="BG187" s="152">
        <f t="shared" si="26"/>
        <v>0</v>
      </c>
      <c r="BH187" s="152">
        <f t="shared" si="27"/>
        <v>0</v>
      </c>
      <c r="BI187" s="152">
        <f t="shared" si="28"/>
        <v>0</v>
      </c>
      <c r="BJ187" s="13" t="s">
        <v>84</v>
      </c>
      <c r="BK187" s="152">
        <f t="shared" si="29"/>
        <v>0</v>
      </c>
      <c r="BL187" s="13" t="s">
        <v>109</v>
      </c>
      <c r="BM187" s="151" t="s">
        <v>2673</v>
      </c>
    </row>
    <row r="188" spans="2:65" s="1" customFormat="1" ht="16.5" customHeight="1">
      <c r="B188" s="138"/>
      <c r="C188" s="139" t="s">
        <v>479</v>
      </c>
      <c r="D188" s="139" t="s">
        <v>195</v>
      </c>
      <c r="E188" s="140" t="s">
        <v>1739</v>
      </c>
      <c r="F188" s="141" t="s">
        <v>1740</v>
      </c>
      <c r="G188" s="142" t="s">
        <v>257</v>
      </c>
      <c r="H188" s="143">
        <v>51</v>
      </c>
      <c r="I188" s="144"/>
      <c r="J188" s="145">
        <f t="shared" si="20"/>
        <v>0</v>
      </c>
      <c r="K188" s="146"/>
      <c r="L188" s="28"/>
      <c r="M188" s="147" t="s">
        <v>1</v>
      </c>
      <c r="N188" s="148" t="s">
        <v>38</v>
      </c>
      <c r="P188" s="149">
        <f t="shared" si="21"/>
        <v>0</v>
      </c>
      <c r="Q188" s="149">
        <v>9.0000000000000006E-5</v>
      </c>
      <c r="R188" s="149">
        <f t="shared" si="22"/>
        <v>4.5900000000000003E-3</v>
      </c>
      <c r="S188" s="149">
        <v>0</v>
      </c>
      <c r="T188" s="150">
        <f t="shared" si="23"/>
        <v>0</v>
      </c>
      <c r="AR188" s="151" t="s">
        <v>109</v>
      </c>
      <c r="AT188" s="151" t="s">
        <v>195</v>
      </c>
      <c r="AU188" s="151" t="s">
        <v>84</v>
      </c>
      <c r="AY188" s="13" t="s">
        <v>193</v>
      </c>
      <c r="BE188" s="152">
        <f t="shared" si="24"/>
        <v>0</v>
      </c>
      <c r="BF188" s="152">
        <f t="shared" si="25"/>
        <v>0</v>
      </c>
      <c r="BG188" s="152">
        <f t="shared" si="26"/>
        <v>0</v>
      </c>
      <c r="BH188" s="152">
        <f t="shared" si="27"/>
        <v>0</v>
      </c>
      <c r="BI188" s="152">
        <f t="shared" si="28"/>
        <v>0</v>
      </c>
      <c r="BJ188" s="13" t="s">
        <v>84</v>
      </c>
      <c r="BK188" s="152">
        <f t="shared" si="29"/>
        <v>0</v>
      </c>
      <c r="BL188" s="13" t="s">
        <v>109</v>
      </c>
      <c r="BM188" s="151" t="s">
        <v>2674</v>
      </c>
    </row>
    <row r="189" spans="2:65" s="11" customFormat="1" ht="22.75" customHeight="1">
      <c r="B189" s="126"/>
      <c r="D189" s="127" t="s">
        <v>71</v>
      </c>
      <c r="E189" s="136" t="s">
        <v>221</v>
      </c>
      <c r="F189" s="136" t="s">
        <v>456</v>
      </c>
      <c r="I189" s="129"/>
      <c r="J189" s="137">
        <f>BK189</f>
        <v>0</v>
      </c>
      <c r="L189" s="126"/>
      <c r="M189" s="131"/>
      <c r="P189" s="132">
        <f>SUM(P190:P194)</f>
        <v>0</v>
      </c>
      <c r="R189" s="132">
        <f>SUM(R190:R194)</f>
        <v>0</v>
      </c>
      <c r="T189" s="133">
        <f>SUM(T190:T194)</f>
        <v>0</v>
      </c>
      <c r="AR189" s="127" t="s">
        <v>76</v>
      </c>
      <c r="AT189" s="134" t="s">
        <v>71</v>
      </c>
      <c r="AU189" s="134" t="s">
        <v>76</v>
      </c>
      <c r="AY189" s="127" t="s">
        <v>193</v>
      </c>
      <c r="BK189" s="135">
        <f>SUM(BK190:BK194)</f>
        <v>0</v>
      </c>
    </row>
    <row r="190" spans="2:65" s="1" customFormat="1" ht="24.25" customHeight="1">
      <c r="B190" s="138"/>
      <c r="C190" s="139" t="s">
        <v>487</v>
      </c>
      <c r="D190" s="139" t="s">
        <v>195</v>
      </c>
      <c r="E190" s="140" t="s">
        <v>1742</v>
      </c>
      <c r="F190" s="141" t="s">
        <v>1743</v>
      </c>
      <c r="G190" s="142" t="s">
        <v>296</v>
      </c>
      <c r="H190" s="143">
        <v>0.20699999999999999</v>
      </c>
      <c r="I190" s="144"/>
      <c r="J190" s="145">
        <f>ROUND(I190*H190,2)</f>
        <v>0</v>
      </c>
      <c r="K190" s="146"/>
      <c r="L190" s="28"/>
      <c r="M190" s="147" t="s">
        <v>1</v>
      </c>
      <c r="N190" s="148" t="s">
        <v>38</v>
      </c>
      <c r="P190" s="149">
        <f>O190*H190</f>
        <v>0</v>
      </c>
      <c r="Q190" s="149">
        <v>0</v>
      </c>
      <c r="R190" s="149">
        <f>Q190*H190</f>
        <v>0</v>
      </c>
      <c r="S190" s="149">
        <v>0</v>
      </c>
      <c r="T190" s="150">
        <f>S190*H190</f>
        <v>0</v>
      </c>
      <c r="AR190" s="151" t="s">
        <v>109</v>
      </c>
      <c r="AT190" s="151" t="s">
        <v>195</v>
      </c>
      <c r="AU190" s="151" t="s">
        <v>84</v>
      </c>
      <c r="AY190" s="13" t="s">
        <v>193</v>
      </c>
      <c r="BE190" s="152">
        <f>IF(N190="základná",J190,0)</f>
        <v>0</v>
      </c>
      <c r="BF190" s="152">
        <f>IF(N190="znížená",J190,0)</f>
        <v>0</v>
      </c>
      <c r="BG190" s="152">
        <f>IF(N190="zákl. prenesená",J190,0)</f>
        <v>0</v>
      </c>
      <c r="BH190" s="152">
        <f>IF(N190="zníž. prenesená",J190,0)</f>
        <v>0</v>
      </c>
      <c r="BI190" s="152">
        <f>IF(N190="nulová",J190,0)</f>
        <v>0</v>
      </c>
      <c r="BJ190" s="13" t="s">
        <v>84</v>
      </c>
      <c r="BK190" s="152">
        <f>ROUND(I190*H190,2)</f>
        <v>0</v>
      </c>
      <c r="BL190" s="13" t="s">
        <v>109</v>
      </c>
      <c r="BM190" s="151" t="s">
        <v>2675</v>
      </c>
    </row>
    <row r="191" spans="2:65" s="1" customFormat="1" ht="24.25" customHeight="1">
      <c r="B191" s="138"/>
      <c r="C191" s="139" t="s">
        <v>491</v>
      </c>
      <c r="D191" s="139" t="s">
        <v>195</v>
      </c>
      <c r="E191" s="140" t="s">
        <v>1745</v>
      </c>
      <c r="F191" s="141" t="s">
        <v>1746</v>
      </c>
      <c r="G191" s="142" t="s">
        <v>296</v>
      </c>
      <c r="H191" s="143">
        <v>1.863</v>
      </c>
      <c r="I191" s="144"/>
      <c r="J191" s="145">
        <f>ROUND(I191*H191,2)</f>
        <v>0</v>
      </c>
      <c r="K191" s="146"/>
      <c r="L191" s="28"/>
      <c r="M191" s="147" t="s">
        <v>1</v>
      </c>
      <c r="N191" s="148" t="s">
        <v>38</v>
      </c>
      <c r="P191" s="149">
        <f>O191*H191</f>
        <v>0</v>
      </c>
      <c r="Q191" s="149">
        <v>0</v>
      </c>
      <c r="R191" s="149">
        <f>Q191*H191</f>
        <v>0</v>
      </c>
      <c r="S191" s="149">
        <v>0</v>
      </c>
      <c r="T191" s="150">
        <f>S191*H191</f>
        <v>0</v>
      </c>
      <c r="AR191" s="151" t="s">
        <v>109</v>
      </c>
      <c r="AT191" s="151" t="s">
        <v>195</v>
      </c>
      <c r="AU191" s="151" t="s">
        <v>84</v>
      </c>
      <c r="AY191" s="13" t="s">
        <v>193</v>
      </c>
      <c r="BE191" s="152">
        <f>IF(N191="základná",J191,0)</f>
        <v>0</v>
      </c>
      <c r="BF191" s="152">
        <f>IF(N191="znížená",J191,0)</f>
        <v>0</v>
      </c>
      <c r="BG191" s="152">
        <f>IF(N191="zákl. prenesená",J191,0)</f>
        <v>0</v>
      </c>
      <c r="BH191" s="152">
        <f>IF(N191="zníž. prenesená",J191,0)</f>
        <v>0</v>
      </c>
      <c r="BI191" s="152">
        <f>IF(N191="nulová",J191,0)</f>
        <v>0</v>
      </c>
      <c r="BJ191" s="13" t="s">
        <v>84</v>
      </c>
      <c r="BK191" s="152">
        <f>ROUND(I191*H191,2)</f>
        <v>0</v>
      </c>
      <c r="BL191" s="13" t="s">
        <v>109</v>
      </c>
      <c r="BM191" s="151" t="s">
        <v>2676</v>
      </c>
    </row>
    <row r="192" spans="2:65" s="1" customFormat="1" ht="24.25" customHeight="1">
      <c r="B192" s="138"/>
      <c r="C192" s="139" t="s">
        <v>495</v>
      </c>
      <c r="D192" s="139" t="s">
        <v>195</v>
      </c>
      <c r="E192" s="140" t="s">
        <v>1748</v>
      </c>
      <c r="F192" s="141" t="s">
        <v>1749</v>
      </c>
      <c r="G192" s="142" t="s">
        <v>296</v>
      </c>
      <c r="H192" s="143">
        <v>0.20699999999999999</v>
      </c>
      <c r="I192" s="144"/>
      <c r="J192" s="145">
        <f>ROUND(I192*H192,2)</f>
        <v>0</v>
      </c>
      <c r="K192" s="146"/>
      <c r="L192" s="28"/>
      <c r="M192" s="147" t="s">
        <v>1</v>
      </c>
      <c r="N192" s="148" t="s">
        <v>38</v>
      </c>
      <c r="P192" s="149">
        <f>O192*H192</f>
        <v>0</v>
      </c>
      <c r="Q192" s="149">
        <v>0</v>
      </c>
      <c r="R192" s="149">
        <f>Q192*H192</f>
        <v>0</v>
      </c>
      <c r="S192" s="149">
        <v>0</v>
      </c>
      <c r="T192" s="150">
        <f>S192*H192</f>
        <v>0</v>
      </c>
      <c r="AR192" s="151" t="s">
        <v>109</v>
      </c>
      <c r="AT192" s="151" t="s">
        <v>195</v>
      </c>
      <c r="AU192" s="151" t="s">
        <v>84</v>
      </c>
      <c r="AY192" s="13" t="s">
        <v>193</v>
      </c>
      <c r="BE192" s="152">
        <f>IF(N192="základná",J192,0)</f>
        <v>0</v>
      </c>
      <c r="BF192" s="152">
        <f>IF(N192="znížená",J192,0)</f>
        <v>0</v>
      </c>
      <c r="BG192" s="152">
        <f>IF(N192="zákl. prenesená",J192,0)</f>
        <v>0</v>
      </c>
      <c r="BH192" s="152">
        <f>IF(N192="zníž. prenesená",J192,0)</f>
        <v>0</v>
      </c>
      <c r="BI192" s="152">
        <f>IF(N192="nulová",J192,0)</f>
        <v>0</v>
      </c>
      <c r="BJ192" s="13" t="s">
        <v>84</v>
      </c>
      <c r="BK192" s="152">
        <f>ROUND(I192*H192,2)</f>
        <v>0</v>
      </c>
      <c r="BL192" s="13" t="s">
        <v>109</v>
      </c>
      <c r="BM192" s="151" t="s">
        <v>2677</v>
      </c>
    </row>
    <row r="193" spans="2:65" s="1" customFormat="1" ht="24.25" customHeight="1">
      <c r="B193" s="138"/>
      <c r="C193" s="139" t="s">
        <v>499</v>
      </c>
      <c r="D193" s="139" t="s">
        <v>195</v>
      </c>
      <c r="E193" s="140" t="s">
        <v>1751</v>
      </c>
      <c r="F193" s="141" t="s">
        <v>2351</v>
      </c>
      <c r="G193" s="142" t="s">
        <v>296</v>
      </c>
      <c r="H193" s="143">
        <v>0.20699999999999999</v>
      </c>
      <c r="I193" s="144"/>
      <c r="J193" s="145">
        <f>ROUND(I193*H193,2)</f>
        <v>0</v>
      </c>
      <c r="K193" s="146"/>
      <c r="L193" s="28"/>
      <c r="M193" s="147" t="s">
        <v>1</v>
      </c>
      <c r="N193" s="148" t="s">
        <v>38</v>
      </c>
      <c r="P193" s="149">
        <f>O193*H193</f>
        <v>0</v>
      </c>
      <c r="Q193" s="149">
        <v>0</v>
      </c>
      <c r="R193" s="149">
        <f>Q193*H193</f>
        <v>0</v>
      </c>
      <c r="S193" s="149">
        <v>0</v>
      </c>
      <c r="T193" s="150">
        <f>S193*H193</f>
        <v>0</v>
      </c>
      <c r="AR193" s="151" t="s">
        <v>109</v>
      </c>
      <c r="AT193" s="151" t="s">
        <v>195</v>
      </c>
      <c r="AU193" s="151" t="s">
        <v>84</v>
      </c>
      <c r="AY193" s="13" t="s">
        <v>193</v>
      </c>
      <c r="BE193" s="152">
        <f>IF(N193="základná",J193,0)</f>
        <v>0</v>
      </c>
      <c r="BF193" s="152">
        <f>IF(N193="znížená",J193,0)</f>
        <v>0</v>
      </c>
      <c r="BG193" s="152">
        <f>IF(N193="zákl. prenesená",J193,0)</f>
        <v>0</v>
      </c>
      <c r="BH193" s="152">
        <f>IF(N193="zníž. prenesená",J193,0)</f>
        <v>0</v>
      </c>
      <c r="BI193" s="152">
        <f>IF(N193="nulová",J193,0)</f>
        <v>0</v>
      </c>
      <c r="BJ193" s="13" t="s">
        <v>84</v>
      </c>
      <c r="BK193" s="152">
        <f>ROUND(I193*H193,2)</f>
        <v>0</v>
      </c>
      <c r="BL193" s="13" t="s">
        <v>109</v>
      </c>
      <c r="BM193" s="151" t="s">
        <v>2678</v>
      </c>
    </row>
    <row r="194" spans="2:65" s="1" customFormat="1" ht="24.25" customHeight="1">
      <c r="B194" s="138"/>
      <c r="C194" s="139" t="s">
        <v>503</v>
      </c>
      <c r="D194" s="139" t="s">
        <v>195</v>
      </c>
      <c r="E194" s="140" t="s">
        <v>1754</v>
      </c>
      <c r="F194" s="141" t="s">
        <v>1755</v>
      </c>
      <c r="G194" s="142" t="s">
        <v>296</v>
      </c>
      <c r="H194" s="143">
        <v>0.20699999999999999</v>
      </c>
      <c r="I194" s="144"/>
      <c r="J194" s="145">
        <f>ROUND(I194*H194,2)</f>
        <v>0</v>
      </c>
      <c r="K194" s="146"/>
      <c r="L194" s="28"/>
      <c r="M194" s="147" t="s">
        <v>1</v>
      </c>
      <c r="N194" s="148" t="s">
        <v>38</v>
      </c>
      <c r="P194" s="149">
        <f>O194*H194</f>
        <v>0</v>
      </c>
      <c r="Q194" s="149">
        <v>0</v>
      </c>
      <c r="R194" s="149">
        <f>Q194*H194</f>
        <v>0</v>
      </c>
      <c r="S194" s="149">
        <v>0</v>
      </c>
      <c r="T194" s="150">
        <f>S194*H194</f>
        <v>0</v>
      </c>
      <c r="AR194" s="151" t="s">
        <v>109</v>
      </c>
      <c r="AT194" s="151" t="s">
        <v>195</v>
      </c>
      <c r="AU194" s="151" t="s">
        <v>84</v>
      </c>
      <c r="AY194" s="13" t="s">
        <v>193</v>
      </c>
      <c r="BE194" s="152">
        <f>IF(N194="základná",J194,0)</f>
        <v>0</v>
      </c>
      <c r="BF194" s="152">
        <f>IF(N194="znížená",J194,0)</f>
        <v>0</v>
      </c>
      <c r="BG194" s="152">
        <f>IF(N194="zákl. prenesená",J194,0)</f>
        <v>0</v>
      </c>
      <c r="BH194" s="152">
        <f>IF(N194="zníž. prenesená",J194,0)</f>
        <v>0</v>
      </c>
      <c r="BI194" s="152">
        <f>IF(N194="nulová",J194,0)</f>
        <v>0</v>
      </c>
      <c r="BJ194" s="13" t="s">
        <v>84</v>
      </c>
      <c r="BK194" s="152">
        <f>ROUND(I194*H194,2)</f>
        <v>0</v>
      </c>
      <c r="BL194" s="13" t="s">
        <v>109</v>
      </c>
      <c r="BM194" s="151" t="s">
        <v>2679</v>
      </c>
    </row>
    <row r="195" spans="2:65" s="11" customFormat="1" ht="22.75" customHeight="1">
      <c r="B195" s="126"/>
      <c r="D195" s="127" t="s">
        <v>71</v>
      </c>
      <c r="E195" s="136" t="s">
        <v>477</v>
      </c>
      <c r="F195" s="136" t="s">
        <v>478</v>
      </c>
      <c r="I195" s="129"/>
      <c r="J195" s="137">
        <f>BK195</f>
        <v>0</v>
      </c>
      <c r="L195" s="126"/>
      <c r="M195" s="131"/>
      <c r="P195" s="132">
        <f>P196</f>
        <v>0</v>
      </c>
      <c r="R195" s="132">
        <f>R196</f>
        <v>0</v>
      </c>
      <c r="T195" s="133">
        <f>T196</f>
        <v>0</v>
      </c>
      <c r="AR195" s="127" t="s">
        <v>76</v>
      </c>
      <c r="AT195" s="134" t="s">
        <v>71</v>
      </c>
      <c r="AU195" s="134" t="s">
        <v>76</v>
      </c>
      <c r="AY195" s="127" t="s">
        <v>193</v>
      </c>
      <c r="BK195" s="135">
        <f>BK196</f>
        <v>0</v>
      </c>
    </row>
    <row r="196" spans="2:65" s="1" customFormat="1" ht="33" customHeight="1">
      <c r="B196" s="138"/>
      <c r="C196" s="139" t="s">
        <v>507</v>
      </c>
      <c r="D196" s="139" t="s">
        <v>195</v>
      </c>
      <c r="E196" s="140" t="s">
        <v>1757</v>
      </c>
      <c r="F196" s="141" t="s">
        <v>1758</v>
      </c>
      <c r="G196" s="142" t="s">
        <v>296</v>
      </c>
      <c r="H196" s="143">
        <v>46.875999999999998</v>
      </c>
      <c r="I196" s="144"/>
      <c r="J196" s="145">
        <f>ROUND(I196*H196,2)</f>
        <v>0</v>
      </c>
      <c r="K196" s="146"/>
      <c r="L196" s="28"/>
      <c r="M196" s="147" t="s">
        <v>1</v>
      </c>
      <c r="N196" s="148" t="s">
        <v>38</v>
      </c>
      <c r="P196" s="149">
        <f>O196*H196</f>
        <v>0</v>
      </c>
      <c r="Q196" s="149">
        <v>0</v>
      </c>
      <c r="R196" s="149">
        <f>Q196*H196</f>
        <v>0</v>
      </c>
      <c r="S196" s="149">
        <v>0</v>
      </c>
      <c r="T196" s="150">
        <f>S196*H196</f>
        <v>0</v>
      </c>
      <c r="AR196" s="151" t="s">
        <v>109</v>
      </c>
      <c r="AT196" s="151" t="s">
        <v>195</v>
      </c>
      <c r="AU196" s="151" t="s">
        <v>84</v>
      </c>
      <c r="AY196" s="13" t="s">
        <v>193</v>
      </c>
      <c r="BE196" s="152">
        <f>IF(N196="základná",J196,0)</f>
        <v>0</v>
      </c>
      <c r="BF196" s="152">
        <f>IF(N196="znížená",J196,0)</f>
        <v>0</v>
      </c>
      <c r="BG196" s="152">
        <f>IF(N196="zákl. prenesená",J196,0)</f>
        <v>0</v>
      </c>
      <c r="BH196" s="152">
        <f>IF(N196="zníž. prenesená",J196,0)</f>
        <v>0</v>
      </c>
      <c r="BI196" s="152">
        <f>IF(N196="nulová",J196,0)</f>
        <v>0</v>
      </c>
      <c r="BJ196" s="13" t="s">
        <v>84</v>
      </c>
      <c r="BK196" s="152">
        <f>ROUND(I196*H196,2)</f>
        <v>0</v>
      </c>
      <c r="BL196" s="13" t="s">
        <v>109</v>
      </c>
      <c r="BM196" s="151" t="s">
        <v>2680</v>
      </c>
    </row>
    <row r="197" spans="2:65" s="11" customFormat="1" ht="26" customHeight="1">
      <c r="B197" s="126"/>
      <c r="D197" s="127" t="s">
        <v>71</v>
      </c>
      <c r="E197" s="128" t="s">
        <v>236</v>
      </c>
      <c r="F197" s="128" t="s">
        <v>1098</v>
      </c>
      <c r="I197" s="129"/>
      <c r="J197" s="130">
        <f>BK197</f>
        <v>0</v>
      </c>
      <c r="L197" s="126"/>
      <c r="M197" s="131"/>
      <c r="P197" s="132">
        <f>P198+P200</f>
        <v>0</v>
      </c>
      <c r="R197" s="132">
        <f>R198+R200</f>
        <v>1.4030000000000001E-2</v>
      </c>
      <c r="T197" s="133">
        <f>T198+T200</f>
        <v>0</v>
      </c>
      <c r="AR197" s="127" t="s">
        <v>106</v>
      </c>
      <c r="AT197" s="134" t="s">
        <v>71</v>
      </c>
      <c r="AU197" s="134" t="s">
        <v>72</v>
      </c>
      <c r="AY197" s="127" t="s">
        <v>193</v>
      </c>
      <c r="BK197" s="135">
        <f>BK198+BK200</f>
        <v>0</v>
      </c>
    </row>
    <row r="198" spans="2:65" s="11" customFormat="1" ht="22.75" customHeight="1">
      <c r="B198" s="126"/>
      <c r="D198" s="127" t="s">
        <v>71</v>
      </c>
      <c r="E198" s="136" t="s">
        <v>1170</v>
      </c>
      <c r="F198" s="136" t="s">
        <v>1171</v>
      </c>
      <c r="I198" s="129"/>
      <c r="J198" s="137">
        <f>BK198</f>
        <v>0</v>
      </c>
      <c r="L198" s="126"/>
      <c r="M198" s="131"/>
      <c r="P198" s="132">
        <f>P199</f>
        <v>0</v>
      </c>
      <c r="R198" s="132">
        <f>R199</f>
        <v>0</v>
      </c>
      <c r="T198" s="133">
        <f>T199</f>
        <v>0</v>
      </c>
      <c r="AR198" s="127" t="s">
        <v>106</v>
      </c>
      <c r="AT198" s="134" t="s">
        <v>71</v>
      </c>
      <c r="AU198" s="134" t="s">
        <v>76</v>
      </c>
      <c r="AY198" s="127" t="s">
        <v>193</v>
      </c>
      <c r="BK198" s="135">
        <f>BK199</f>
        <v>0</v>
      </c>
    </row>
    <row r="199" spans="2:65" s="1" customFormat="1" ht="16.5" customHeight="1">
      <c r="B199" s="138"/>
      <c r="C199" s="139" t="s">
        <v>511</v>
      </c>
      <c r="D199" s="139" t="s">
        <v>195</v>
      </c>
      <c r="E199" s="140" t="s">
        <v>1802</v>
      </c>
      <c r="F199" s="141" t="s">
        <v>1803</v>
      </c>
      <c r="G199" s="142" t="s">
        <v>319</v>
      </c>
      <c r="H199" s="143">
        <v>2</v>
      </c>
      <c r="I199" s="144"/>
      <c r="J199" s="145">
        <f>ROUND(I199*H199,2)</f>
        <v>0</v>
      </c>
      <c r="K199" s="146"/>
      <c r="L199" s="28"/>
      <c r="M199" s="147" t="s">
        <v>1</v>
      </c>
      <c r="N199" s="148" t="s">
        <v>38</v>
      </c>
      <c r="P199" s="149">
        <f>O199*H199</f>
        <v>0</v>
      </c>
      <c r="Q199" s="149">
        <v>0</v>
      </c>
      <c r="R199" s="149">
        <f>Q199*H199</f>
        <v>0</v>
      </c>
      <c r="S199" s="149">
        <v>0</v>
      </c>
      <c r="T199" s="150">
        <f>S199*H199</f>
        <v>0</v>
      </c>
      <c r="AR199" s="151" t="s">
        <v>519</v>
      </c>
      <c r="AT199" s="151" t="s">
        <v>195</v>
      </c>
      <c r="AU199" s="151" t="s">
        <v>84</v>
      </c>
      <c r="AY199" s="13" t="s">
        <v>193</v>
      </c>
      <c r="BE199" s="152">
        <f>IF(N199="základná",J199,0)</f>
        <v>0</v>
      </c>
      <c r="BF199" s="152">
        <f>IF(N199="znížená",J199,0)</f>
        <v>0</v>
      </c>
      <c r="BG199" s="152">
        <f>IF(N199="zákl. prenesená",J199,0)</f>
        <v>0</v>
      </c>
      <c r="BH199" s="152">
        <f>IF(N199="zníž. prenesená",J199,0)</f>
        <v>0</v>
      </c>
      <c r="BI199" s="152">
        <f>IF(N199="nulová",J199,0)</f>
        <v>0</v>
      </c>
      <c r="BJ199" s="13" t="s">
        <v>84</v>
      </c>
      <c r="BK199" s="152">
        <f>ROUND(I199*H199,2)</f>
        <v>0</v>
      </c>
      <c r="BL199" s="13" t="s">
        <v>519</v>
      </c>
      <c r="BM199" s="151" t="s">
        <v>2681</v>
      </c>
    </row>
    <row r="200" spans="2:65" s="11" customFormat="1" ht="22.75" customHeight="1">
      <c r="B200" s="126"/>
      <c r="D200" s="127" t="s">
        <v>71</v>
      </c>
      <c r="E200" s="136" t="s">
        <v>1099</v>
      </c>
      <c r="F200" s="136" t="s">
        <v>1100</v>
      </c>
      <c r="I200" s="129"/>
      <c r="J200" s="137">
        <f>BK200</f>
        <v>0</v>
      </c>
      <c r="L200" s="126"/>
      <c r="M200" s="131"/>
      <c r="P200" s="132">
        <f>SUM(P201:P212)</f>
        <v>0</v>
      </c>
      <c r="R200" s="132">
        <f>SUM(R201:R212)</f>
        <v>1.4030000000000001E-2</v>
      </c>
      <c r="T200" s="133">
        <f>SUM(T201:T212)</f>
        <v>0</v>
      </c>
      <c r="AR200" s="127" t="s">
        <v>106</v>
      </c>
      <c r="AT200" s="134" t="s">
        <v>71</v>
      </c>
      <c r="AU200" s="134" t="s">
        <v>76</v>
      </c>
      <c r="AY200" s="127" t="s">
        <v>193</v>
      </c>
      <c r="BK200" s="135">
        <f>SUM(BK201:BK212)</f>
        <v>0</v>
      </c>
    </row>
    <row r="201" spans="2:65" s="1" customFormat="1" ht="21.75" customHeight="1">
      <c r="B201" s="138"/>
      <c r="C201" s="139" t="s">
        <v>515</v>
      </c>
      <c r="D201" s="139" t="s">
        <v>195</v>
      </c>
      <c r="E201" s="140" t="s">
        <v>1814</v>
      </c>
      <c r="F201" s="141" t="s">
        <v>1815</v>
      </c>
      <c r="G201" s="142" t="s">
        <v>319</v>
      </c>
      <c r="H201" s="143">
        <v>3</v>
      </c>
      <c r="I201" s="144"/>
      <c r="J201" s="145">
        <f t="shared" ref="J201:J212" si="30">ROUND(I201*H201,2)</f>
        <v>0</v>
      </c>
      <c r="K201" s="146"/>
      <c r="L201" s="28"/>
      <c r="M201" s="147" t="s">
        <v>1</v>
      </c>
      <c r="N201" s="148" t="s">
        <v>38</v>
      </c>
      <c r="P201" s="149">
        <f t="shared" ref="P201:P212" si="31">O201*H201</f>
        <v>0</v>
      </c>
      <c r="Q201" s="149">
        <v>0</v>
      </c>
      <c r="R201" s="149">
        <f t="shared" ref="R201:R212" si="32">Q201*H201</f>
        <v>0</v>
      </c>
      <c r="S201" s="149">
        <v>0</v>
      </c>
      <c r="T201" s="150">
        <f t="shared" ref="T201:T212" si="33">S201*H201</f>
        <v>0</v>
      </c>
      <c r="AR201" s="151" t="s">
        <v>519</v>
      </c>
      <c r="AT201" s="151" t="s">
        <v>195</v>
      </c>
      <c r="AU201" s="151" t="s">
        <v>84</v>
      </c>
      <c r="AY201" s="13" t="s">
        <v>193</v>
      </c>
      <c r="BE201" s="152">
        <f t="shared" ref="BE201:BE212" si="34">IF(N201="základná",J201,0)</f>
        <v>0</v>
      </c>
      <c r="BF201" s="152">
        <f t="shared" ref="BF201:BF212" si="35">IF(N201="znížená",J201,0)</f>
        <v>0</v>
      </c>
      <c r="BG201" s="152">
        <f t="shared" ref="BG201:BG212" si="36">IF(N201="zákl. prenesená",J201,0)</f>
        <v>0</v>
      </c>
      <c r="BH201" s="152">
        <f t="shared" ref="BH201:BH212" si="37">IF(N201="zníž. prenesená",J201,0)</f>
        <v>0</v>
      </c>
      <c r="BI201" s="152">
        <f t="shared" ref="BI201:BI212" si="38">IF(N201="nulová",J201,0)</f>
        <v>0</v>
      </c>
      <c r="BJ201" s="13" t="s">
        <v>84</v>
      </c>
      <c r="BK201" s="152">
        <f t="shared" ref="BK201:BK212" si="39">ROUND(I201*H201,2)</f>
        <v>0</v>
      </c>
      <c r="BL201" s="13" t="s">
        <v>519</v>
      </c>
      <c r="BM201" s="151" t="s">
        <v>2682</v>
      </c>
    </row>
    <row r="202" spans="2:65" s="1" customFormat="1" ht="24.25" customHeight="1">
      <c r="B202" s="138"/>
      <c r="C202" s="153" t="s">
        <v>519</v>
      </c>
      <c r="D202" s="153" t="s">
        <v>236</v>
      </c>
      <c r="E202" s="154" t="s">
        <v>1817</v>
      </c>
      <c r="F202" s="155" t="s">
        <v>1818</v>
      </c>
      <c r="G202" s="156" t="s">
        <v>319</v>
      </c>
      <c r="H202" s="157">
        <v>3</v>
      </c>
      <c r="I202" s="158"/>
      <c r="J202" s="159">
        <f t="shared" si="30"/>
        <v>0</v>
      </c>
      <c r="K202" s="160"/>
      <c r="L202" s="161"/>
      <c r="M202" s="162" t="s">
        <v>1</v>
      </c>
      <c r="N202" s="163" t="s">
        <v>38</v>
      </c>
      <c r="P202" s="149">
        <f t="shared" si="31"/>
        <v>0</v>
      </c>
      <c r="Q202" s="149">
        <v>7.1000000000000002E-4</v>
      </c>
      <c r="R202" s="149">
        <f t="shared" si="32"/>
        <v>2.1299999999999999E-3</v>
      </c>
      <c r="S202" s="149">
        <v>0</v>
      </c>
      <c r="T202" s="150">
        <f t="shared" si="33"/>
        <v>0</v>
      </c>
      <c r="AR202" s="151" t="s">
        <v>972</v>
      </c>
      <c r="AT202" s="151" t="s">
        <v>236</v>
      </c>
      <c r="AU202" s="151" t="s">
        <v>84</v>
      </c>
      <c r="AY202" s="13" t="s">
        <v>193</v>
      </c>
      <c r="BE202" s="152">
        <f t="shared" si="34"/>
        <v>0</v>
      </c>
      <c r="BF202" s="152">
        <f t="shared" si="35"/>
        <v>0</v>
      </c>
      <c r="BG202" s="152">
        <f t="shared" si="36"/>
        <v>0</v>
      </c>
      <c r="BH202" s="152">
        <f t="shared" si="37"/>
        <v>0</v>
      </c>
      <c r="BI202" s="152">
        <f t="shared" si="38"/>
        <v>0</v>
      </c>
      <c r="BJ202" s="13" t="s">
        <v>84</v>
      </c>
      <c r="BK202" s="152">
        <f t="shared" si="39"/>
        <v>0</v>
      </c>
      <c r="BL202" s="13" t="s">
        <v>972</v>
      </c>
      <c r="BM202" s="151" t="s">
        <v>2683</v>
      </c>
    </row>
    <row r="203" spans="2:65" s="1" customFormat="1" ht="24.25" customHeight="1">
      <c r="B203" s="138"/>
      <c r="C203" s="139" t="s">
        <v>525</v>
      </c>
      <c r="D203" s="139" t="s">
        <v>195</v>
      </c>
      <c r="E203" s="140" t="s">
        <v>2220</v>
      </c>
      <c r="F203" s="141" t="s">
        <v>2221</v>
      </c>
      <c r="G203" s="142" t="s">
        <v>319</v>
      </c>
      <c r="H203" s="143">
        <v>1</v>
      </c>
      <c r="I203" s="144"/>
      <c r="J203" s="145">
        <f t="shared" si="30"/>
        <v>0</v>
      </c>
      <c r="K203" s="146"/>
      <c r="L203" s="28"/>
      <c r="M203" s="147" t="s">
        <v>1</v>
      </c>
      <c r="N203" s="148" t="s">
        <v>38</v>
      </c>
      <c r="P203" s="149">
        <f t="shared" si="31"/>
        <v>0</v>
      </c>
      <c r="Q203" s="149">
        <v>0</v>
      </c>
      <c r="R203" s="149">
        <f t="shared" si="32"/>
        <v>0</v>
      </c>
      <c r="S203" s="149">
        <v>0</v>
      </c>
      <c r="T203" s="150">
        <f t="shared" si="33"/>
        <v>0</v>
      </c>
      <c r="AR203" s="151" t="s">
        <v>519</v>
      </c>
      <c r="AT203" s="151" t="s">
        <v>195</v>
      </c>
      <c r="AU203" s="151" t="s">
        <v>84</v>
      </c>
      <c r="AY203" s="13" t="s">
        <v>193</v>
      </c>
      <c r="BE203" s="152">
        <f t="shared" si="34"/>
        <v>0</v>
      </c>
      <c r="BF203" s="152">
        <f t="shared" si="35"/>
        <v>0</v>
      </c>
      <c r="BG203" s="152">
        <f t="shared" si="36"/>
        <v>0</v>
      </c>
      <c r="BH203" s="152">
        <f t="shared" si="37"/>
        <v>0</v>
      </c>
      <c r="BI203" s="152">
        <f t="shared" si="38"/>
        <v>0</v>
      </c>
      <c r="BJ203" s="13" t="s">
        <v>84</v>
      </c>
      <c r="BK203" s="152">
        <f t="shared" si="39"/>
        <v>0</v>
      </c>
      <c r="BL203" s="13" t="s">
        <v>519</v>
      </c>
      <c r="BM203" s="151" t="s">
        <v>2684</v>
      </c>
    </row>
    <row r="204" spans="2:65" s="1" customFormat="1" ht="24.25" customHeight="1">
      <c r="B204" s="138"/>
      <c r="C204" s="153" t="s">
        <v>529</v>
      </c>
      <c r="D204" s="153" t="s">
        <v>236</v>
      </c>
      <c r="E204" s="154" t="s">
        <v>2223</v>
      </c>
      <c r="F204" s="155" t="s">
        <v>2224</v>
      </c>
      <c r="G204" s="156" t="s">
        <v>319</v>
      </c>
      <c r="H204" s="157">
        <v>1</v>
      </c>
      <c r="I204" s="158"/>
      <c r="J204" s="159">
        <f t="shared" si="30"/>
        <v>0</v>
      </c>
      <c r="K204" s="160"/>
      <c r="L204" s="161"/>
      <c r="M204" s="162" t="s">
        <v>1</v>
      </c>
      <c r="N204" s="163" t="s">
        <v>38</v>
      </c>
      <c r="P204" s="149">
        <f t="shared" si="31"/>
        <v>0</v>
      </c>
      <c r="Q204" s="149">
        <v>8.9999999999999998E-4</v>
      </c>
      <c r="R204" s="149">
        <f t="shared" si="32"/>
        <v>8.9999999999999998E-4</v>
      </c>
      <c r="S204" s="149">
        <v>0</v>
      </c>
      <c r="T204" s="150">
        <f t="shared" si="33"/>
        <v>0</v>
      </c>
      <c r="AR204" s="151" t="s">
        <v>972</v>
      </c>
      <c r="AT204" s="151" t="s">
        <v>236</v>
      </c>
      <c r="AU204" s="151" t="s">
        <v>84</v>
      </c>
      <c r="AY204" s="13" t="s">
        <v>193</v>
      </c>
      <c r="BE204" s="152">
        <f t="shared" si="34"/>
        <v>0</v>
      </c>
      <c r="BF204" s="152">
        <f t="shared" si="35"/>
        <v>0</v>
      </c>
      <c r="BG204" s="152">
        <f t="shared" si="36"/>
        <v>0</v>
      </c>
      <c r="BH204" s="152">
        <f t="shared" si="37"/>
        <v>0</v>
      </c>
      <c r="BI204" s="152">
        <f t="shared" si="38"/>
        <v>0</v>
      </c>
      <c r="BJ204" s="13" t="s">
        <v>84</v>
      </c>
      <c r="BK204" s="152">
        <f t="shared" si="39"/>
        <v>0</v>
      </c>
      <c r="BL204" s="13" t="s">
        <v>972</v>
      </c>
      <c r="BM204" s="151" t="s">
        <v>2685</v>
      </c>
    </row>
    <row r="205" spans="2:65" s="1" customFormat="1" ht="24.25" customHeight="1">
      <c r="B205" s="138"/>
      <c r="C205" s="139" t="s">
        <v>533</v>
      </c>
      <c r="D205" s="139" t="s">
        <v>195</v>
      </c>
      <c r="E205" s="140" t="s">
        <v>1826</v>
      </c>
      <c r="F205" s="141" t="s">
        <v>1827</v>
      </c>
      <c r="G205" s="142" t="s">
        <v>319</v>
      </c>
      <c r="H205" s="143">
        <v>2</v>
      </c>
      <c r="I205" s="144"/>
      <c r="J205" s="145">
        <f t="shared" si="30"/>
        <v>0</v>
      </c>
      <c r="K205" s="146"/>
      <c r="L205" s="28"/>
      <c r="M205" s="147" t="s">
        <v>1</v>
      </c>
      <c r="N205" s="148" t="s">
        <v>38</v>
      </c>
      <c r="P205" s="149">
        <f t="shared" si="31"/>
        <v>0</v>
      </c>
      <c r="Q205" s="149">
        <v>0</v>
      </c>
      <c r="R205" s="149">
        <f t="shared" si="32"/>
        <v>0</v>
      </c>
      <c r="S205" s="149">
        <v>0</v>
      </c>
      <c r="T205" s="150">
        <f t="shared" si="33"/>
        <v>0</v>
      </c>
      <c r="AR205" s="151" t="s">
        <v>519</v>
      </c>
      <c r="AT205" s="151" t="s">
        <v>195</v>
      </c>
      <c r="AU205" s="151" t="s">
        <v>84</v>
      </c>
      <c r="AY205" s="13" t="s">
        <v>193</v>
      </c>
      <c r="BE205" s="152">
        <f t="shared" si="34"/>
        <v>0</v>
      </c>
      <c r="BF205" s="152">
        <f t="shared" si="35"/>
        <v>0</v>
      </c>
      <c r="BG205" s="152">
        <f t="shared" si="36"/>
        <v>0</v>
      </c>
      <c r="BH205" s="152">
        <f t="shared" si="37"/>
        <v>0</v>
      </c>
      <c r="BI205" s="152">
        <f t="shared" si="38"/>
        <v>0</v>
      </c>
      <c r="BJ205" s="13" t="s">
        <v>84</v>
      </c>
      <c r="BK205" s="152">
        <f t="shared" si="39"/>
        <v>0</v>
      </c>
      <c r="BL205" s="13" t="s">
        <v>519</v>
      </c>
      <c r="BM205" s="151" t="s">
        <v>2686</v>
      </c>
    </row>
    <row r="206" spans="2:65" s="1" customFormat="1" ht="24.25" customHeight="1">
      <c r="B206" s="138"/>
      <c r="C206" s="153" t="s">
        <v>539</v>
      </c>
      <c r="D206" s="153" t="s">
        <v>236</v>
      </c>
      <c r="E206" s="154" t="s">
        <v>1830</v>
      </c>
      <c r="F206" s="155" t="s">
        <v>1831</v>
      </c>
      <c r="G206" s="156" t="s">
        <v>319</v>
      </c>
      <c r="H206" s="157">
        <v>2</v>
      </c>
      <c r="I206" s="158"/>
      <c r="J206" s="159">
        <f t="shared" si="30"/>
        <v>0</v>
      </c>
      <c r="K206" s="160"/>
      <c r="L206" s="161"/>
      <c r="M206" s="162" t="s">
        <v>1</v>
      </c>
      <c r="N206" s="163" t="s">
        <v>38</v>
      </c>
      <c r="P206" s="149">
        <f t="shared" si="31"/>
        <v>0</v>
      </c>
      <c r="Q206" s="149">
        <v>9.2000000000000003E-4</v>
      </c>
      <c r="R206" s="149">
        <f t="shared" si="32"/>
        <v>1.8400000000000001E-3</v>
      </c>
      <c r="S206" s="149">
        <v>0</v>
      </c>
      <c r="T206" s="150">
        <f t="shared" si="33"/>
        <v>0</v>
      </c>
      <c r="AR206" s="151" t="s">
        <v>972</v>
      </c>
      <c r="AT206" s="151" t="s">
        <v>236</v>
      </c>
      <c r="AU206" s="151" t="s">
        <v>84</v>
      </c>
      <c r="AY206" s="13" t="s">
        <v>193</v>
      </c>
      <c r="BE206" s="152">
        <f t="shared" si="34"/>
        <v>0</v>
      </c>
      <c r="BF206" s="152">
        <f t="shared" si="35"/>
        <v>0</v>
      </c>
      <c r="BG206" s="152">
        <f t="shared" si="36"/>
        <v>0</v>
      </c>
      <c r="BH206" s="152">
        <f t="shared" si="37"/>
        <v>0</v>
      </c>
      <c r="BI206" s="152">
        <f t="shared" si="38"/>
        <v>0</v>
      </c>
      <c r="BJ206" s="13" t="s">
        <v>84</v>
      </c>
      <c r="BK206" s="152">
        <f t="shared" si="39"/>
        <v>0</v>
      </c>
      <c r="BL206" s="13" t="s">
        <v>972</v>
      </c>
      <c r="BM206" s="151" t="s">
        <v>2687</v>
      </c>
    </row>
    <row r="207" spans="2:65" s="1" customFormat="1" ht="24.25" customHeight="1">
      <c r="B207" s="138"/>
      <c r="C207" s="139" t="s">
        <v>543</v>
      </c>
      <c r="D207" s="139" t="s">
        <v>195</v>
      </c>
      <c r="E207" s="140" t="s">
        <v>1866</v>
      </c>
      <c r="F207" s="141" t="s">
        <v>1867</v>
      </c>
      <c r="G207" s="142" t="s">
        <v>319</v>
      </c>
      <c r="H207" s="143">
        <v>2</v>
      </c>
      <c r="I207" s="144"/>
      <c r="J207" s="145">
        <f t="shared" si="30"/>
        <v>0</v>
      </c>
      <c r="K207" s="146"/>
      <c r="L207" s="28"/>
      <c r="M207" s="147" t="s">
        <v>1</v>
      </c>
      <c r="N207" s="148" t="s">
        <v>38</v>
      </c>
      <c r="P207" s="149">
        <f t="shared" si="31"/>
        <v>0</v>
      </c>
      <c r="Q207" s="149">
        <v>0</v>
      </c>
      <c r="R207" s="149">
        <f t="shared" si="32"/>
        <v>0</v>
      </c>
      <c r="S207" s="149">
        <v>0</v>
      </c>
      <c r="T207" s="150">
        <f t="shared" si="33"/>
        <v>0</v>
      </c>
      <c r="AR207" s="151" t="s">
        <v>519</v>
      </c>
      <c r="AT207" s="151" t="s">
        <v>195</v>
      </c>
      <c r="AU207" s="151" t="s">
        <v>84</v>
      </c>
      <c r="AY207" s="13" t="s">
        <v>193</v>
      </c>
      <c r="BE207" s="152">
        <f t="shared" si="34"/>
        <v>0</v>
      </c>
      <c r="BF207" s="152">
        <f t="shared" si="35"/>
        <v>0</v>
      </c>
      <c r="BG207" s="152">
        <f t="shared" si="36"/>
        <v>0</v>
      </c>
      <c r="BH207" s="152">
        <f t="shared" si="37"/>
        <v>0</v>
      </c>
      <c r="BI207" s="152">
        <f t="shared" si="38"/>
        <v>0</v>
      </c>
      <c r="BJ207" s="13" t="s">
        <v>84</v>
      </c>
      <c r="BK207" s="152">
        <f t="shared" si="39"/>
        <v>0</v>
      </c>
      <c r="BL207" s="13" t="s">
        <v>519</v>
      </c>
      <c r="BM207" s="151" t="s">
        <v>2688</v>
      </c>
    </row>
    <row r="208" spans="2:65" s="1" customFormat="1" ht="24.25" customHeight="1">
      <c r="B208" s="138"/>
      <c r="C208" s="153" t="s">
        <v>547</v>
      </c>
      <c r="D208" s="153" t="s">
        <v>236</v>
      </c>
      <c r="E208" s="154" t="s">
        <v>1869</v>
      </c>
      <c r="F208" s="155" t="s">
        <v>1870</v>
      </c>
      <c r="G208" s="156" t="s">
        <v>319</v>
      </c>
      <c r="H208" s="157">
        <v>2</v>
      </c>
      <c r="I208" s="158"/>
      <c r="J208" s="159">
        <f t="shared" si="30"/>
        <v>0</v>
      </c>
      <c r="K208" s="160"/>
      <c r="L208" s="161"/>
      <c r="M208" s="162" t="s">
        <v>1</v>
      </c>
      <c r="N208" s="163" t="s">
        <v>38</v>
      </c>
      <c r="P208" s="149">
        <f t="shared" si="31"/>
        <v>0</v>
      </c>
      <c r="Q208" s="149">
        <v>3.31E-3</v>
      </c>
      <c r="R208" s="149">
        <f t="shared" si="32"/>
        <v>6.62E-3</v>
      </c>
      <c r="S208" s="149">
        <v>0</v>
      </c>
      <c r="T208" s="150">
        <f t="shared" si="33"/>
        <v>0</v>
      </c>
      <c r="AR208" s="151" t="s">
        <v>972</v>
      </c>
      <c r="AT208" s="151" t="s">
        <v>236</v>
      </c>
      <c r="AU208" s="151" t="s">
        <v>84</v>
      </c>
      <c r="AY208" s="13" t="s">
        <v>193</v>
      </c>
      <c r="BE208" s="152">
        <f t="shared" si="34"/>
        <v>0</v>
      </c>
      <c r="BF208" s="152">
        <f t="shared" si="35"/>
        <v>0</v>
      </c>
      <c r="BG208" s="152">
        <f t="shared" si="36"/>
        <v>0</v>
      </c>
      <c r="BH208" s="152">
        <f t="shared" si="37"/>
        <v>0</v>
      </c>
      <c r="BI208" s="152">
        <f t="shared" si="38"/>
        <v>0</v>
      </c>
      <c r="BJ208" s="13" t="s">
        <v>84</v>
      </c>
      <c r="BK208" s="152">
        <f t="shared" si="39"/>
        <v>0</v>
      </c>
      <c r="BL208" s="13" t="s">
        <v>972</v>
      </c>
      <c r="BM208" s="151" t="s">
        <v>2689</v>
      </c>
    </row>
    <row r="209" spans="2:65" s="1" customFormat="1" ht="24.25" customHeight="1">
      <c r="B209" s="138"/>
      <c r="C209" s="139" t="s">
        <v>551</v>
      </c>
      <c r="D209" s="139" t="s">
        <v>195</v>
      </c>
      <c r="E209" s="140" t="s">
        <v>2256</v>
      </c>
      <c r="F209" s="141" t="s">
        <v>2257</v>
      </c>
      <c r="G209" s="142" t="s">
        <v>319</v>
      </c>
      <c r="H209" s="143">
        <v>1</v>
      </c>
      <c r="I209" s="144"/>
      <c r="J209" s="145">
        <f t="shared" si="30"/>
        <v>0</v>
      </c>
      <c r="K209" s="146"/>
      <c r="L209" s="28"/>
      <c r="M209" s="147" t="s">
        <v>1</v>
      </c>
      <c r="N209" s="148" t="s">
        <v>38</v>
      </c>
      <c r="P209" s="149">
        <f t="shared" si="31"/>
        <v>0</v>
      </c>
      <c r="Q209" s="149">
        <v>0</v>
      </c>
      <c r="R209" s="149">
        <f t="shared" si="32"/>
        <v>0</v>
      </c>
      <c r="S209" s="149">
        <v>0</v>
      </c>
      <c r="T209" s="150">
        <f t="shared" si="33"/>
        <v>0</v>
      </c>
      <c r="AR209" s="151" t="s">
        <v>519</v>
      </c>
      <c r="AT209" s="151" t="s">
        <v>195</v>
      </c>
      <c r="AU209" s="151" t="s">
        <v>84</v>
      </c>
      <c r="AY209" s="13" t="s">
        <v>193</v>
      </c>
      <c r="BE209" s="152">
        <f t="shared" si="34"/>
        <v>0</v>
      </c>
      <c r="BF209" s="152">
        <f t="shared" si="35"/>
        <v>0</v>
      </c>
      <c r="BG209" s="152">
        <f t="shared" si="36"/>
        <v>0</v>
      </c>
      <c r="BH209" s="152">
        <f t="shared" si="37"/>
        <v>0</v>
      </c>
      <c r="BI209" s="152">
        <f t="shared" si="38"/>
        <v>0</v>
      </c>
      <c r="BJ209" s="13" t="s">
        <v>84</v>
      </c>
      <c r="BK209" s="152">
        <f t="shared" si="39"/>
        <v>0</v>
      </c>
      <c r="BL209" s="13" t="s">
        <v>519</v>
      </c>
      <c r="BM209" s="151" t="s">
        <v>2690</v>
      </c>
    </row>
    <row r="210" spans="2:65" s="1" customFormat="1" ht="24.25" customHeight="1">
      <c r="B210" s="138"/>
      <c r="C210" s="153" t="s">
        <v>555</v>
      </c>
      <c r="D210" s="153" t="s">
        <v>236</v>
      </c>
      <c r="E210" s="154" t="s">
        <v>2259</v>
      </c>
      <c r="F210" s="155" t="s">
        <v>2260</v>
      </c>
      <c r="G210" s="156" t="s">
        <v>319</v>
      </c>
      <c r="H210" s="157">
        <v>1</v>
      </c>
      <c r="I210" s="158"/>
      <c r="J210" s="159">
        <f t="shared" si="30"/>
        <v>0</v>
      </c>
      <c r="K210" s="160"/>
      <c r="L210" s="161"/>
      <c r="M210" s="162" t="s">
        <v>1</v>
      </c>
      <c r="N210" s="163" t="s">
        <v>38</v>
      </c>
      <c r="P210" s="149">
        <f t="shared" si="31"/>
        <v>0</v>
      </c>
      <c r="Q210" s="149">
        <v>2.5400000000000002E-3</v>
      </c>
      <c r="R210" s="149">
        <f t="shared" si="32"/>
        <v>2.5400000000000002E-3</v>
      </c>
      <c r="S210" s="149">
        <v>0</v>
      </c>
      <c r="T210" s="150">
        <f t="shared" si="33"/>
        <v>0</v>
      </c>
      <c r="AR210" s="151" t="s">
        <v>972</v>
      </c>
      <c r="AT210" s="151" t="s">
        <v>236</v>
      </c>
      <c r="AU210" s="151" t="s">
        <v>84</v>
      </c>
      <c r="AY210" s="13" t="s">
        <v>193</v>
      </c>
      <c r="BE210" s="152">
        <f t="shared" si="34"/>
        <v>0</v>
      </c>
      <c r="BF210" s="152">
        <f t="shared" si="35"/>
        <v>0</v>
      </c>
      <c r="BG210" s="152">
        <f t="shared" si="36"/>
        <v>0</v>
      </c>
      <c r="BH210" s="152">
        <f t="shared" si="37"/>
        <v>0</v>
      </c>
      <c r="BI210" s="152">
        <f t="shared" si="38"/>
        <v>0</v>
      </c>
      <c r="BJ210" s="13" t="s">
        <v>84</v>
      </c>
      <c r="BK210" s="152">
        <f t="shared" si="39"/>
        <v>0</v>
      </c>
      <c r="BL210" s="13" t="s">
        <v>972</v>
      </c>
      <c r="BM210" s="151" t="s">
        <v>2691</v>
      </c>
    </row>
    <row r="211" spans="2:65" s="1" customFormat="1" ht="16.5" customHeight="1">
      <c r="B211" s="138"/>
      <c r="C211" s="139" t="s">
        <v>562</v>
      </c>
      <c r="D211" s="139" t="s">
        <v>195</v>
      </c>
      <c r="E211" s="140" t="s">
        <v>1873</v>
      </c>
      <c r="F211" s="141" t="s">
        <v>1874</v>
      </c>
      <c r="G211" s="142" t="s">
        <v>319</v>
      </c>
      <c r="H211" s="143">
        <v>1</v>
      </c>
      <c r="I211" s="144"/>
      <c r="J211" s="145">
        <f t="shared" si="30"/>
        <v>0</v>
      </c>
      <c r="K211" s="146"/>
      <c r="L211" s="28"/>
      <c r="M211" s="147" t="s">
        <v>1</v>
      </c>
      <c r="N211" s="148" t="s">
        <v>38</v>
      </c>
      <c r="P211" s="149">
        <f t="shared" si="31"/>
        <v>0</v>
      </c>
      <c r="Q211" s="149">
        <v>0</v>
      </c>
      <c r="R211" s="149">
        <f t="shared" si="32"/>
        <v>0</v>
      </c>
      <c r="S211" s="149">
        <v>0</v>
      </c>
      <c r="T211" s="150">
        <f t="shared" si="33"/>
        <v>0</v>
      </c>
      <c r="AR211" s="151" t="s">
        <v>519</v>
      </c>
      <c r="AT211" s="151" t="s">
        <v>195</v>
      </c>
      <c r="AU211" s="151" t="s">
        <v>84</v>
      </c>
      <c r="AY211" s="13" t="s">
        <v>193</v>
      </c>
      <c r="BE211" s="152">
        <f t="shared" si="34"/>
        <v>0</v>
      </c>
      <c r="BF211" s="152">
        <f t="shared" si="35"/>
        <v>0</v>
      </c>
      <c r="BG211" s="152">
        <f t="shared" si="36"/>
        <v>0</v>
      </c>
      <c r="BH211" s="152">
        <f t="shared" si="37"/>
        <v>0</v>
      </c>
      <c r="BI211" s="152">
        <f t="shared" si="38"/>
        <v>0</v>
      </c>
      <c r="BJ211" s="13" t="s">
        <v>84</v>
      </c>
      <c r="BK211" s="152">
        <f t="shared" si="39"/>
        <v>0</v>
      </c>
      <c r="BL211" s="13" t="s">
        <v>519</v>
      </c>
      <c r="BM211" s="151" t="s">
        <v>2692</v>
      </c>
    </row>
    <row r="212" spans="2:65" s="1" customFormat="1" ht="16.5" customHeight="1">
      <c r="B212" s="138"/>
      <c r="C212" s="153" t="s">
        <v>566</v>
      </c>
      <c r="D212" s="153" t="s">
        <v>236</v>
      </c>
      <c r="E212" s="154" t="s">
        <v>1877</v>
      </c>
      <c r="F212" s="155" t="s">
        <v>1878</v>
      </c>
      <c r="G212" s="156" t="s">
        <v>319</v>
      </c>
      <c r="H212" s="157">
        <v>1</v>
      </c>
      <c r="I212" s="158"/>
      <c r="J212" s="159">
        <f t="shared" si="30"/>
        <v>0</v>
      </c>
      <c r="K212" s="160"/>
      <c r="L212" s="161"/>
      <c r="M212" s="170" t="s">
        <v>1</v>
      </c>
      <c r="N212" s="171" t="s">
        <v>38</v>
      </c>
      <c r="O212" s="166"/>
      <c r="P212" s="167">
        <f t="shared" si="31"/>
        <v>0</v>
      </c>
      <c r="Q212" s="167">
        <v>0</v>
      </c>
      <c r="R212" s="167">
        <f t="shared" si="32"/>
        <v>0</v>
      </c>
      <c r="S212" s="167">
        <v>0</v>
      </c>
      <c r="T212" s="168">
        <f t="shared" si="33"/>
        <v>0</v>
      </c>
      <c r="AR212" s="151" t="s">
        <v>163</v>
      </c>
      <c r="AT212" s="151" t="s">
        <v>236</v>
      </c>
      <c r="AU212" s="151" t="s">
        <v>84</v>
      </c>
      <c r="AY212" s="13" t="s">
        <v>193</v>
      </c>
      <c r="BE212" s="152">
        <f t="shared" si="34"/>
        <v>0</v>
      </c>
      <c r="BF212" s="152">
        <f t="shared" si="35"/>
        <v>0</v>
      </c>
      <c r="BG212" s="152">
        <f t="shared" si="36"/>
        <v>0</v>
      </c>
      <c r="BH212" s="152">
        <f t="shared" si="37"/>
        <v>0</v>
      </c>
      <c r="BI212" s="152">
        <f t="shared" si="38"/>
        <v>0</v>
      </c>
      <c r="BJ212" s="13" t="s">
        <v>84</v>
      </c>
      <c r="BK212" s="152">
        <f t="shared" si="39"/>
        <v>0</v>
      </c>
      <c r="BL212" s="13" t="s">
        <v>109</v>
      </c>
      <c r="BM212" s="151" t="s">
        <v>2693</v>
      </c>
    </row>
    <row r="213" spans="2:65" s="1" customFormat="1" ht="7" customHeight="1">
      <c r="B213" s="43"/>
      <c r="C213" s="44"/>
      <c r="D213" s="44"/>
      <c r="E213" s="44"/>
      <c r="F213" s="44"/>
      <c r="G213" s="44"/>
      <c r="H213" s="44"/>
      <c r="I213" s="44"/>
      <c r="J213" s="44"/>
      <c r="K213" s="44"/>
      <c r="L213" s="28"/>
    </row>
  </sheetData>
  <autoFilter ref="C128:K212" xr:uid="{00000000-0009-0000-0000-000011000000}"/>
  <mergeCells count="12">
    <mergeCell ref="E121:H121"/>
    <mergeCell ref="L2:V2"/>
    <mergeCell ref="E85:H85"/>
    <mergeCell ref="E87:H87"/>
    <mergeCell ref="E89:H89"/>
    <mergeCell ref="E117:H117"/>
    <mergeCell ref="E119:H119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B2:BM223"/>
  <sheetViews>
    <sheetView showGridLines="0" workbookViewId="0">
      <selection activeCell="V215" sqref="V215"/>
    </sheetView>
  </sheetViews>
  <sheetFormatPr baseColWidth="10" defaultRowHeight="11"/>
  <cols>
    <col min="1" max="1" width="8.25" customWidth="1"/>
    <col min="2" max="2" width="1.25" customWidth="1"/>
    <col min="3" max="4" width="4.25" customWidth="1"/>
    <col min="5" max="5" width="17.25" customWidth="1"/>
    <col min="6" max="6" width="50.75" customWidth="1"/>
    <col min="7" max="7" width="7.5" customWidth="1"/>
    <col min="8" max="8" width="14" customWidth="1"/>
    <col min="9" max="9" width="15.75" customWidth="1"/>
    <col min="10" max="10" width="22.25" customWidth="1"/>
    <col min="11" max="11" width="22.25" hidden="1" customWidth="1"/>
    <col min="12" max="12" width="9.25" customWidth="1"/>
    <col min="13" max="13" width="10.75" hidden="1" customWidth="1"/>
    <col min="14" max="14" width="9.25" hidden="1"/>
    <col min="15" max="20" width="14.25" hidden="1" customWidth="1"/>
    <col min="21" max="21" width="16.25" hidden="1" customWidth="1"/>
    <col min="22" max="22" width="12.25" customWidth="1"/>
    <col min="23" max="23" width="16.25" customWidth="1"/>
    <col min="24" max="24" width="12.25" customWidth="1"/>
    <col min="25" max="25" width="15" customWidth="1"/>
    <col min="26" max="26" width="11" customWidth="1"/>
    <col min="27" max="27" width="15" customWidth="1"/>
    <col min="28" max="28" width="16.25" customWidth="1"/>
    <col min="29" max="29" width="11" customWidth="1"/>
    <col min="30" max="30" width="15" customWidth="1"/>
    <col min="31" max="31" width="16.25" customWidth="1"/>
    <col min="44" max="65" width="9.25" hidden="1"/>
  </cols>
  <sheetData>
    <row r="2" spans="2:46" ht="37" customHeight="1">
      <c r="L2" s="210" t="s">
        <v>5</v>
      </c>
      <c r="M2" s="211"/>
      <c r="N2" s="211"/>
      <c r="O2" s="211"/>
      <c r="P2" s="211"/>
      <c r="Q2" s="211"/>
      <c r="R2" s="211"/>
      <c r="S2" s="211"/>
      <c r="T2" s="211"/>
      <c r="U2" s="211"/>
      <c r="V2" s="211"/>
      <c r="AT2" s="13" t="s">
        <v>138</v>
      </c>
    </row>
    <row r="3" spans="2:46" ht="7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72</v>
      </c>
    </row>
    <row r="4" spans="2:46" ht="25" customHeight="1">
      <c r="B4" s="16"/>
      <c r="D4" s="17" t="s">
        <v>166</v>
      </c>
      <c r="L4" s="16"/>
      <c r="M4" s="92" t="s">
        <v>9</v>
      </c>
      <c r="AT4" s="13" t="s">
        <v>3</v>
      </c>
    </row>
    <row r="5" spans="2:46" ht="7" customHeight="1">
      <c r="B5" s="16"/>
      <c r="L5" s="16"/>
    </row>
    <row r="6" spans="2:46" ht="12" customHeight="1">
      <c r="B6" s="16"/>
      <c r="D6" s="23" t="s">
        <v>15</v>
      </c>
      <c r="L6" s="16"/>
    </row>
    <row r="7" spans="2:46" ht="16.5" customHeight="1">
      <c r="B7" s="16"/>
      <c r="E7" s="231" t="str">
        <f>'Rekapitulácia stavby'!K6</f>
        <v>Rokycany - Infraštruktúra, 100 Zásobovanie vodou</v>
      </c>
      <c r="F7" s="232"/>
      <c r="G7" s="232"/>
      <c r="H7" s="232"/>
      <c r="L7" s="16"/>
    </row>
    <row r="8" spans="2:46" ht="12" customHeight="1">
      <c r="B8" s="16"/>
      <c r="D8" s="23" t="s">
        <v>167</v>
      </c>
      <c r="L8" s="16"/>
    </row>
    <row r="9" spans="2:46" s="1" customFormat="1" ht="16.5" customHeight="1">
      <c r="B9" s="28"/>
      <c r="E9" s="231" t="s">
        <v>1977</v>
      </c>
      <c r="F9" s="230"/>
      <c r="G9" s="230"/>
      <c r="H9" s="230"/>
      <c r="L9" s="28"/>
    </row>
    <row r="10" spans="2:46" s="1" customFormat="1" ht="12" customHeight="1">
      <c r="B10" s="28"/>
      <c r="D10" s="23" t="s">
        <v>169</v>
      </c>
      <c r="L10" s="28"/>
    </row>
    <row r="11" spans="2:46" s="1" customFormat="1" ht="16.5" customHeight="1">
      <c r="B11" s="28"/>
      <c r="E11" s="187" t="s">
        <v>2694</v>
      </c>
      <c r="F11" s="230"/>
      <c r="G11" s="230"/>
      <c r="H11" s="230"/>
      <c r="L11" s="28"/>
    </row>
    <row r="12" spans="2:46" s="1" customFormat="1">
      <c r="B12" s="28"/>
      <c r="L12" s="28"/>
    </row>
    <row r="13" spans="2:46" s="1" customFormat="1" ht="12" customHeight="1">
      <c r="B13" s="28"/>
      <c r="D13" s="23" t="s">
        <v>17</v>
      </c>
      <c r="F13" s="21" t="s">
        <v>1</v>
      </c>
      <c r="I13" s="23" t="s">
        <v>18</v>
      </c>
      <c r="J13" s="21" t="s">
        <v>1</v>
      </c>
      <c r="L13" s="28"/>
    </row>
    <row r="14" spans="2:46" s="1" customFormat="1" ht="12" customHeight="1">
      <c r="B14" s="28"/>
      <c r="D14" s="23" t="s">
        <v>19</v>
      </c>
      <c r="F14" s="21" t="s">
        <v>20</v>
      </c>
      <c r="I14" s="23" t="s">
        <v>21</v>
      </c>
      <c r="J14" s="51" t="str">
        <f>'Rekapitulácia stavby'!AN8</f>
        <v>Vyplň údaj</v>
      </c>
      <c r="L14" s="28"/>
    </row>
    <row r="15" spans="2:46" s="1" customFormat="1" ht="10.75" customHeight="1">
      <c r="B15" s="28"/>
      <c r="L15" s="28"/>
    </row>
    <row r="16" spans="2:46" s="1" customFormat="1" ht="12" customHeight="1">
      <c r="B16" s="28"/>
      <c r="D16" s="23" t="s">
        <v>22</v>
      </c>
      <c r="I16" s="23" t="s">
        <v>23</v>
      </c>
      <c r="J16" s="21" t="str">
        <f>IF('Rekapitulácia stavby'!AN10="","",'Rekapitulácia stavby'!AN10)</f>
        <v/>
      </c>
      <c r="L16" s="28"/>
    </row>
    <row r="17" spans="2:12" s="1" customFormat="1" ht="18" customHeight="1">
      <c r="B17" s="28"/>
      <c r="E17" s="21" t="str">
        <f>IF('Rekapitulácia stavby'!E11="","",'Rekapitulácia stavby'!E11)</f>
        <v xml:space="preserve"> </v>
      </c>
      <c r="I17" s="23" t="s">
        <v>25</v>
      </c>
      <c r="J17" s="21" t="str">
        <f>IF('Rekapitulácia stavby'!AN11="","",'Rekapitulácia stavby'!AN11)</f>
        <v/>
      </c>
      <c r="L17" s="28"/>
    </row>
    <row r="18" spans="2:12" s="1" customFormat="1" ht="7" customHeight="1">
      <c r="B18" s="28"/>
      <c r="L18" s="28"/>
    </row>
    <row r="19" spans="2:12" s="1" customFormat="1" ht="12" customHeight="1">
      <c r="B19" s="28"/>
      <c r="D19" s="23" t="s">
        <v>26</v>
      </c>
      <c r="I19" s="23" t="s">
        <v>23</v>
      </c>
      <c r="J19" s="179" t="str">
        <f>'Rekapitulácia stavby'!AN13</f>
        <v>Vyplň údaj</v>
      </c>
      <c r="L19" s="28"/>
    </row>
    <row r="20" spans="2:12" s="1" customFormat="1" ht="18" customHeight="1">
      <c r="B20" s="28"/>
      <c r="E20" s="233" t="str">
        <f>'Rekapitulácia stavby'!E14</f>
        <v>Vyplň údaj</v>
      </c>
      <c r="F20" s="215"/>
      <c r="G20" s="215"/>
      <c r="H20" s="215"/>
      <c r="I20" s="23" t="s">
        <v>25</v>
      </c>
      <c r="J20" s="179" t="str">
        <f>'Rekapitulácia stavby'!AN14</f>
        <v>Vyplň údaj</v>
      </c>
      <c r="L20" s="28"/>
    </row>
    <row r="21" spans="2:12" s="1" customFormat="1" ht="7" customHeight="1">
      <c r="B21" s="28"/>
      <c r="L21" s="28"/>
    </row>
    <row r="22" spans="2:12" s="1" customFormat="1" ht="12" customHeight="1">
      <c r="B22" s="28"/>
      <c r="D22" s="23" t="s">
        <v>28</v>
      </c>
      <c r="I22" s="23" t="s">
        <v>23</v>
      </c>
      <c r="J22" s="21" t="str">
        <f>IF('Rekapitulácia stavby'!AN16="","",'Rekapitulácia stavby'!AN16)</f>
        <v/>
      </c>
      <c r="L22" s="28"/>
    </row>
    <row r="23" spans="2:12" s="1" customFormat="1" ht="18" customHeight="1">
      <c r="B23" s="28"/>
      <c r="E23" s="21" t="str">
        <f>IF('Rekapitulácia stavby'!E17="","",'Rekapitulácia stavby'!E17)</f>
        <v xml:space="preserve"> </v>
      </c>
      <c r="I23" s="23" t="s">
        <v>25</v>
      </c>
      <c r="J23" s="21" t="str">
        <f>IF('Rekapitulácia stavby'!AN17="","",'Rekapitulácia stavby'!AN17)</f>
        <v/>
      </c>
      <c r="L23" s="28"/>
    </row>
    <row r="24" spans="2:12" s="1" customFormat="1" ht="7" customHeight="1">
      <c r="B24" s="28"/>
      <c r="L24" s="28"/>
    </row>
    <row r="25" spans="2:12" s="1" customFormat="1" ht="12" customHeight="1">
      <c r="B25" s="28"/>
      <c r="D25" s="23" t="s">
        <v>30</v>
      </c>
      <c r="I25" s="23" t="s">
        <v>23</v>
      </c>
      <c r="J25" s="21" t="str">
        <f>IF('Rekapitulácia stavby'!AN19="","",'Rekapitulácia stavby'!AN19)</f>
        <v/>
      </c>
      <c r="L25" s="28"/>
    </row>
    <row r="26" spans="2:12" s="1" customFormat="1" ht="18" customHeight="1">
      <c r="B26" s="28"/>
      <c r="E26" s="21" t="str">
        <f>IF('Rekapitulácia stavby'!E20="","",'Rekapitulácia stavby'!E20)</f>
        <v xml:space="preserve"> </v>
      </c>
      <c r="I26" s="23" t="s">
        <v>25</v>
      </c>
      <c r="J26" s="21" t="str">
        <f>IF('Rekapitulácia stavby'!AN20="","",'Rekapitulácia stavby'!AN20)</f>
        <v/>
      </c>
      <c r="L26" s="28"/>
    </row>
    <row r="27" spans="2:12" s="1" customFormat="1" ht="7" customHeight="1">
      <c r="B27" s="28"/>
      <c r="L27" s="28"/>
    </row>
    <row r="28" spans="2:12" s="1" customFormat="1" ht="12" customHeight="1">
      <c r="B28" s="28"/>
      <c r="D28" s="23" t="s">
        <v>31</v>
      </c>
      <c r="L28" s="28"/>
    </row>
    <row r="29" spans="2:12" s="7" customFormat="1" ht="16.5" customHeight="1">
      <c r="B29" s="93"/>
      <c r="E29" s="219" t="s">
        <v>1</v>
      </c>
      <c r="F29" s="219"/>
      <c r="G29" s="219"/>
      <c r="H29" s="219"/>
      <c r="L29" s="93"/>
    </row>
    <row r="30" spans="2:12" s="1" customFormat="1" ht="7" customHeight="1">
      <c r="B30" s="28"/>
      <c r="L30" s="28"/>
    </row>
    <row r="31" spans="2:12" s="1" customFormat="1" ht="7" customHeight="1">
      <c r="B31" s="28"/>
      <c r="D31" s="52"/>
      <c r="E31" s="52"/>
      <c r="F31" s="52"/>
      <c r="G31" s="52"/>
      <c r="H31" s="52"/>
      <c r="I31" s="52"/>
      <c r="J31" s="52"/>
      <c r="K31" s="52"/>
      <c r="L31" s="28"/>
    </row>
    <row r="32" spans="2:12" s="1" customFormat="1" ht="25.5" customHeight="1">
      <c r="B32" s="28"/>
      <c r="D32" s="94" t="s">
        <v>32</v>
      </c>
      <c r="J32" s="65">
        <f>ROUND(J130, 2)</f>
        <v>0</v>
      </c>
      <c r="L32" s="28"/>
    </row>
    <row r="33" spans="2:12" s="1" customFormat="1" ht="7" customHeight="1">
      <c r="B33" s="28"/>
      <c r="D33" s="52"/>
      <c r="E33" s="52"/>
      <c r="F33" s="52"/>
      <c r="G33" s="52"/>
      <c r="H33" s="52"/>
      <c r="I33" s="52"/>
      <c r="J33" s="52"/>
      <c r="K33" s="52"/>
      <c r="L33" s="28"/>
    </row>
    <row r="34" spans="2:12" s="1" customFormat="1" ht="14.5" customHeight="1">
      <c r="B34" s="28"/>
      <c r="F34" s="31" t="s">
        <v>34</v>
      </c>
      <c r="I34" s="31" t="s">
        <v>33</v>
      </c>
      <c r="J34" s="31" t="s">
        <v>35</v>
      </c>
      <c r="L34" s="28"/>
    </row>
    <row r="35" spans="2:12" s="1" customFormat="1" ht="14.5" customHeight="1">
      <c r="B35" s="28"/>
      <c r="D35" s="54" t="s">
        <v>36</v>
      </c>
      <c r="E35" s="33" t="s">
        <v>37</v>
      </c>
      <c r="F35" s="95">
        <f>ROUND((SUM(BE130:BE222)),  2)</f>
        <v>0</v>
      </c>
      <c r="G35" s="96"/>
      <c r="H35" s="96"/>
      <c r="I35" s="97">
        <v>0.23</v>
      </c>
      <c r="J35" s="95">
        <f>ROUND(((SUM(BE130:BE222))*I35),  2)</f>
        <v>0</v>
      </c>
      <c r="L35" s="28"/>
    </row>
    <row r="36" spans="2:12" s="1" customFormat="1" ht="14.5" customHeight="1">
      <c r="B36" s="28"/>
      <c r="E36" s="33" t="s">
        <v>38</v>
      </c>
      <c r="F36" s="85">
        <f>ROUND((SUM(BF130:BF222)),  2)</f>
        <v>0</v>
      </c>
      <c r="I36" s="178">
        <v>0.23</v>
      </c>
      <c r="J36" s="85">
        <f>ROUND(((SUM(BF130:BF222))*I36),  2)</f>
        <v>0</v>
      </c>
      <c r="L36" s="28"/>
    </row>
    <row r="37" spans="2:12" s="1" customFormat="1" ht="14.5" customHeight="1">
      <c r="B37" s="28"/>
      <c r="E37" s="23" t="s">
        <v>39</v>
      </c>
      <c r="F37" s="85">
        <f>ROUND((SUM(BG130:BG222)),  2)</f>
        <v>0</v>
      </c>
      <c r="I37" s="178">
        <v>0.23</v>
      </c>
      <c r="J37" s="85">
        <f>0</f>
        <v>0</v>
      </c>
      <c r="L37" s="28"/>
    </row>
    <row r="38" spans="2:12" s="1" customFormat="1" ht="14.5" customHeight="1">
      <c r="B38" s="28"/>
      <c r="E38" s="23" t="s">
        <v>40</v>
      </c>
      <c r="F38" s="85">
        <f>ROUND((SUM(BH130:BH222)),  2)</f>
        <v>0</v>
      </c>
      <c r="I38" s="178">
        <v>0.23</v>
      </c>
      <c r="J38" s="85">
        <f>0</f>
        <v>0</v>
      </c>
      <c r="L38" s="28"/>
    </row>
    <row r="39" spans="2:12" s="1" customFormat="1" ht="14.5" customHeight="1">
      <c r="B39" s="28"/>
      <c r="E39" s="33" t="s">
        <v>41</v>
      </c>
      <c r="F39" s="95">
        <f>ROUND((SUM(BI130:BI222)),  2)</f>
        <v>0</v>
      </c>
      <c r="G39" s="96"/>
      <c r="H39" s="96"/>
      <c r="I39" s="97">
        <v>0</v>
      </c>
      <c r="J39" s="95">
        <f>0</f>
        <v>0</v>
      </c>
      <c r="L39" s="28"/>
    </row>
    <row r="40" spans="2:12" s="1" customFormat="1" ht="7" customHeight="1">
      <c r="B40" s="28"/>
      <c r="L40" s="28"/>
    </row>
    <row r="41" spans="2:12" s="1" customFormat="1" ht="25.5" customHeight="1">
      <c r="B41" s="28"/>
      <c r="C41" s="98"/>
      <c r="D41" s="99" t="s">
        <v>42</v>
      </c>
      <c r="E41" s="56"/>
      <c r="F41" s="56"/>
      <c r="G41" s="100" t="s">
        <v>43</v>
      </c>
      <c r="H41" s="101" t="s">
        <v>44</v>
      </c>
      <c r="I41" s="56"/>
      <c r="J41" s="102">
        <f>SUM(J32:J39)</f>
        <v>0</v>
      </c>
      <c r="K41" s="103"/>
      <c r="L41" s="28"/>
    </row>
    <row r="42" spans="2:12" s="1" customFormat="1" ht="14.5" customHeight="1">
      <c r="B42" s="28"/>
      <c r="L42" s="28"/>
    </row>
    <row r="43" spans="2:12" ht="14.5" customHeight="1">
      <c r="B43" s="16"/>
      <c r="L43" s="16"/>
    </row>
    <row r="44" spans="2:12" ht="14.5" customHeight="1">
      <c r="B44" s="16"/>
      <c r="L44" s="16"/>
    </row>
    <row r="45" spans="2:12" ht="14.5" customHeight="1">
      <c r="B45" s="16"/>
      <c r="L45" s="16"/>
    </row>
    <row r="46" spans="2:12" ht="14.5" customHeight="1">
      <c r="B46" s="16"/>
      <c r="L46" s="16"/>
    </row>
    <row r="47" spans="2:12" ht="14.5" customHeight="1">
      <c r="B47" s="16"/>
      <c r="L47" s="16"/>
    </row>
    <row r="48" spans="2:12" ht="14.5" customHeight="1">
      <c r="B48" s="16"/>
      <c r="L48" s="16"/>
    </row>
    <row r="49" spans="2:12" ht="14.5" customHeight="1">
      <c r="B49" s="16"/>
      <c r="L49" s="16"/>
    </row>
    <row r="50" spans="2:12" s="1" customFormat="1" ht="14.5" customHeight="1">
      <c r="B50" s="28"/>
      <c r="D50" s="40" t="s">
        <v>45</v>
      </c>
      <c r="E50" s="41"/>
      <c r="F50" s="41"/>
      <c r="G50" s="40" t="s">
        <v>46</v>
      </c>
      <c r="H50" s="41"/>
      <c r="I50" s="41"/>
      <c r="J50" s="41"/>
      <c r="K50" s="41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3">
      <c r="B61" s="28"/>
      <c r="D61" s="42" t="s">
        <v>47</v>
      </c>
      <c r="E61" s="30"/>
      <c r="F61" s="104" t="s">
        <v>48</v>
      </c>
      <c r="G61" s="42" t="s">
        <v>47</v>
      </c>
      <c r="H61" s="30"/>
      <c r="I61" s="30"/>
      <c r="J61" s="105" t="s">
        <v>48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3">
      <c r="B65" s="28"/>
      <c r="D65" s="40" t="s">
        <v>49</v>
      </c>
      <c r="E65" s="41"/>
      <c r="F65" s="41"/>
      <c r="G65" s="40" t="s">
        <v>50</v>
      </c>
      <c r="H65" s="41"/>
      <c r="I65" s="41"/>
      <c r="J65" s="41"/>
      <c r="K65" s="41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3">
      <c r="B76" s="28"/>
      <c r="D76" s="42" t="s">
        <v>47</v>
      </c>
      <c r="E76" s="30"/>
      <c r="F76" s="104" t="s">
        <v>48</v>
      </c>
      <c r="G76" s="42" t="s">
        <v>47</v>
      </c>
      <c r="H76" s="30"/>
      <c r="I76" s="30"/>
      <c r="J76" s="105" t="s">
        <v>48</v>
      </c>
      <c r="K76" s="30"/>
      <c r="L76" s="28"/>
    </row>
    <row r="77" spans="2:12" s="1" customFormat="1" ht="14.5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28"/>
    </row>
    <row r="81" spans="2:12" s="1" customFormat="1" ht="7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28"/>
    </row>
    <row r="82" spans="2:12" s="1" customFormat="1" ht="25" customHeight="1">
      <c r="B82" s="28"/>
      <c r="C82" s="17" t="s">
        <v>171</v>
      </c>
      <c r="L82" s="28"/>
    </row>
    <row r="83" spans="2:12" s="1" customFormat="1" ht="7" customHeight="1">
      <c r="B83" s="28"/>
      <c r="L83" s="28"/>
    </row>
    <row r="84" spans="2:12" s="1" customFormat="1" ht="12" customHeight="1">
      <c r="B84" s="28"/>
      <c r="C84" s="23" t="s">
        <v>15</v>
      </c>
      <c r="L84" s="28"/>
    </row>
    <row r="85" spans="2:12" s="1" customFormat="1" ht="16.5" customHeight="1">
      <c r="B85" s="28"/>
      <c r="E85" s="231" t="str">
        <f>E7</f>
        <v>Rokycany - Infraštruktúra, 100 Zásobovanie vodou</v>
      </c>
      <c r="F85" s="232"/>
      <c r="G85" s="232"/>
      <c r="H85" s="232"/>
      <c r="L85" s="28"/>
    </row>
    <row r="86" spans="2:12" ht="12" customHeight="1">
      <c r="B86" s="16"/>
      <c r="C86" s="23" t="s">
        <v>167</v>
      </c>
      <c r="L86" s="16"/>
    </row>
    <row r="87" spans="2:12" s="1" customFormat="1" ht="16.5" customHeight="1">
      <c r="B87" s="28"/>
      <c r="E87" s="231" t="s">
        <v>1977</v>
      </c>
      <c r="F87" s="230"/>
      <c r="G87" s="230"/>
      <c r="H87" s="230"/>
      <c r="L87" s="28"/>
    </row>
    <row r="88" spans="2:12" s="1" customFormat="1" ht="12" customHeight="1">
      <c r="B88" s="28"/>
      <c r="C88" s="23" t="s">
        <v>169</v>
      </c>
      <c r="L88" s="28"/>
    </row>
    <row r="89" spans="2:12" s="1" customFormat="1" ht="16.5" customHeight="1">
      <c r="B89" s="28"/>
      <c r="E89" s="187" t="str">
        <f>E11</f>
        <v>507 - Potrubie A-2-1b</v>
      </c>
      <c r="F89" s="230"/>
      <c r="G89" s="230"/>
      <c r="H89" s="230"/>
      <c r="L89" s="28"/>
    </row>
    <row r="90" spans="2:12" s="1" customFormat="1" ht="7" customHeight="1">
      <c r="B90" s="28"/>
      <c r="L90" s="28"/>
    </row>
    <row r="91" spans="2:12" s="1" customFormat="1" ht="12" customHeight="1">
      <c r="B91" s="28"/>
      <c r="C91" s="23" t="s">
        <v>19</v>
      </c>
      <c r="F91" s="21" t="str">
        <f>F14</f>
        <v>Rokycany</v>
      </c>
      <c r="I91" s="23" t="s">
        <v>21</v>
      </c>
      <c r="J91" s="51" t="str">
        <f>IF(J14="","",J14)</f>
        <v>Vyplň údaj</v>
      </c>
      <c r="L91" s="28"/>
    </row>
    <row r="92" spans="2:12" s="1" customFormat="1" ht="7" customHeight="1">
      <c r="B92" s="28"/>
      <c r="L92" s="28"/>
    </row>
    <row r="93" spans="2:12" s="1" customFormat="1" ht="15.25" customHeight="1">
      <c r="B93" s="28"/>
      <c r="C93" s="23" t="s">
        <v>22</v>
      </c>
      <c r="F93" s="21" t="str">
        <f>E17</f>
        <v xml:space="preserve"> </v>
      </c>
      <c r="I93" s="23" t="s">
        <v>28</v>
      </c>
      <c r="J93" s="26" t="str">
        <f>E23</f>
        <v xml:space="preserve"> </v>
      </c>
      <c r="L93" s="28"/>
    </row>
    <row r="94" spans="2:12" s="1" customFormat="1" ht="15.25" customHeight="1">
      <c r="B94" s="28"/>
      <c r="C94" s="23" t="s">
        <v>26</v>
      </c>
      <c r="F94" s="21" t="str">
        <f>IF(E20="","",E20)</f>
        <v>Vyplň údaj</v>
      </c>
      <c r="I94" s="23" t="s">
        <v>30</v>
      </c>
      <c r="J94" s="26" t="str">
        <f>E26</f>
        <v xml:space="preserve"> </v>
      </c>
      <c r="L94" s="28"/>
    </row>
    <row r="95" spans="2:12" s="1" customFormat="1" ht="10.25" customHeight="1">
      <c r="B95" s="28"/>
      <c r="L95" s="28"/>
    </row>
    <row r="96" spans="2:12" s="1" customFormat="1" ht="29.25" customHeight="1">
      <c r="B96" s="28"/>
      <c r="C96" s="106" t="s">
        <v>172</v>
      </c>
      <c r="D96" s="98"/>
      <c r="E96" s="98"/>
      <c r="F96" s="98"/>
      <c r="G96" s="98"/>
      <c r="H96" s="98"/>
      <c r="I96" s="98"/>
      <c r="J96" s="107" t="s">
        <v>173</v>
      </c>
      <c r="K96" s="98"/>
      <c r="L96" s="28"/>
    </row>
    <row r="97" spans="2:47" s="1" customFormat="1" ht="10.25" customHeight="1">
      <c r="B97" s="28"/>
      <c r="L97" s="28"/>
    </row>
    <row r="98" spans="2:47" s="1" customFormat="1" ht="22.75" customHeight="1">
      <c r="B98" s="28"/>
      <c r="C98" s="108" t="s">
        <v>174</v>
      </c>
      <c r="J98" s="65">
        <f>J130</f>
        <v>0</v>
      </c>
      <c r="L98" s="28"/>
      <c r="AU98" s="13" t="s">
        <v>175</v>
      </c>
    </row>
    <row r="99" spans="2:47" s="8" customFormat="1" ht="25" customHeight="1">
      <c r="B99" s="109"/>
      <c r="D99" s="110" t="s">
        <v>176</v>
      </c>
      <c r="E99" s="111"/>
      <c r="F99" s="111"/>
      <c r="G99" s="111"/>
      <c r="H99" s="111"/>
      <c r="I99" s="111"/>
      <c r="J99" s="112">
        <f>J131</f>
        <v>0</v>
      </c>
      <c r="L99" s="109"/>
    </row>
    <row r="100" spans="2:47" s="9" customFormat="1" ht="20" customHeight="1">
      <c r="B100" s="113"/>
      <c r="D100" s="114" t="s">
        <v>177</v>
      </c>
      <c r="E100" s="115"/>
      <c r="F100" s="115"/>
      <c r="G100" s="115"/>
      <c r="H100" s="115"/>
      <c r="I100" s="115"/>
      <c r="J100" s="116">
        <f>J132</f>
        <v>0</v>
      </c>
      <c r="L100" s="113"/>
    </row>
    <row r="101" spans="2:47" s="9" customFormat="1" ht="20" customHeight="1">
      <c r="B101" s="113"/>
      <c r="D101" s="114" t="s">
        <v>261</v>
      </c>
      <c r="E101" s="115"/>
      <c r="F101" s="115"/>
      <c r="G101" s="115"/>
      <c r="H101" s="115"/>
      <c r="I101" s="115"/>
      <c r="J101" s="116">
        <f>J157</f>
        <v>0</v>
      </c>
      <c r="L101" s="113"/>
    </row>
    <row r="102" spans="2:47" s="9" customFormat="1" ht="20" customHeight="1">
      <c r="B102" s="113"/>
      <c r="D102" s="114" t="s">
        <v>262</v>
      </c>
      <c r="E102" s="115"/>
      <c r="F102" s="115"/>
      <c r="G102" s="115"/>
      <c r="H102" s="115"/>
      <c r="I102" s="115"/>
      <c r="J102" s="116">
        <f>J161</f>
        <v>0</v>
      </c>
      <c r="L102" s="113"/>
    </row>
    <row r="103" spans="2:47" s="9" customFormat="1" ht="20" customHeight="1">
      <c r="B103" s="113"/>
      <c r="D103" s="114" t="s">
        <v>611</v>
      </c>
      <c r="E103" s="115"/>
      <c r="F103" s="115"/>
      <c r="G103" s="115"/>
      <c r="H103" s="115"/>
      <c r="I103" s="115"/>
      <c r="J103" s="116">
        <f>J168</f>
        <v>0</v>
      </c>
      <c r="L103" s="113"/>
    </row>
    <row r="104" spans="2:47" s="9" customFormat="1" ht="20" customHeight="1">
      <c r="B104" s="113"/>
      <c r="D104" s="114" t="s">
        <v>264</v>
      </c>
      <c r="E104" s="115"/>
      <c r="F104" s="115"/>
      <c r="G104" s="115"/>
      <c r="H104" s="115"/>
      <c r="I104" s="115"/>
      <c r="J104" s="116">
        <f>J193</f>
        <v>0</v>
      </c>
      <c r="L104" s="113"/>
    </row>
    <row r="105" spans="2:47" s="9" customFormat="1" ht="20" customHeight="1">
      <c r="B105" s="113"/>
      <c r="D105" s="114" t="s">
        <v>265</v>
      </c>
      <c r="E105" s="115"/>
      <c r="F105" s="115"/>
      <c r="G105" s="115"/>
      <c r="H105" s="115"/>
      <c r="I105" s="115"/>
      <c r="J105" s="116">
        <f>J200</f>
        <v>0</v>
      </c>
      <c r="L105" s="113"/>
    </row>
    <row r="106" spans="2:47" s="8" customFormat="1" ht="25" customHeight="1">
      <c r="B106" s="109"/>
      <c r="D106" s="110" t="s">
        <v>959</v>
      </c>
      <c r="E106" s="111"/>
      <c r="F106" s="111"/>
      <c r="G106" s="111"/>
      <c r="H106" s="111"/>
      <c r="I106" s="111"/>
      <c r="J106" s="112">
        <f>J202</f>
        <v>0</v>
      </c>
      <c r="L106" s="109"/>
    </row>
    <row r="107" spans="2:47" s="9" customFormat="1" ht="20" customHeight="1">
      <c r="B107" s="113"/>
      <c r="D107" s="114" t="s">
        <v>1163</v>
      </c>
      <c r="E107" s="115"/>
      <c r="F107" s="115"/>
      <c r="G107" s="115"/>
      <c r="H107" s="115"/>
      <c r="I107" s="115"/>
      <c r="J107" s="116">
        <f>J203</f>
        <v>0</v>
      </c>
      <c r="L107" s="113"/>
    </row>
    <row r="108" spans="2:47" s="9" customFormat="1" ht="20" customHeight="1">
      <c r="B108" s="113"/>
      <c r="D108" s="114" t="s">
        <v>960</v>
      </c>
      <c r="E108" s="115"/>
      <c r="F108" s="115"/>
      <c r="G108" s="115"/>
      <c r="H108" s="115"/>
      <c r="I108" s="115"/>
      <c r="J108" s="116">
        <f>J205</f>
        <v>0</v>
      </c>
      <c r="L108" s="113"/>
    </row>
    <row r="109" spans="2:47" s="1" customFormat="1" ht="21.75" customHeight="1">
      <c r="B109" s="28"/>
      <c r="L109" s="28"/>
    </row>
    <row r="110" spans="2:47" s="1" customFormat="1" ht="7" customHeight="1">
      <c r="B110" s="43"/>
      <c r="C110" s="44"/>
      <c r="D110" s="44"/>
      <c r="E110" s="44"/>
      <c r="F110" s="44"/>
      <c r="G110" s="44"/>
      <c r="H110" s="44"/>
      <c r="I110" s="44"/>
      <c r="J110" s="44"/>
      <c r="K110" s="44"/>
      <c r="L110" s="28"/>
    </row>
    <row r="114" spans="2:12" s="1" customFormat="1" ht="7" customHeight="1">
      <c r="B114" s="45"/>
      <c r="C114" s="46"/>
      <c r="D114" s="46"/>
      <c r="E114" s="46"/>
      <c r="F114" s="46"/>
      <c r="G114" s="46"/>
      <c r="H114" s="46"/>
      <c r="I114" s="46"/>
      <c r="J114" s="46"/>
      <c r="K114" s="46"/>
      <c r="L114" s="28"/>
    </row>
    <row r="115" spans="2:12" s="1" customFormat="1" ht="25" customHeight="1">
      <c r="B115" s="28"/>
      <c r="C115" s="17" t="s">
        <v>179</v>
      </c>
      <c r="L115" s="28"/>
    </row>
    <row r="116" spans="2:12" s="1" customFormat="1" ht="7" customHeight="1">
      <c r="B116" s="28"/>
      <c r="L116" s="28"/>
    </row>
    <row r="117" spans="2:12" s="1" customFormat="1" ht="12" customHeight="1">
      <c r="B117" s="28"/>
      <c r="C117" s="23" t="s">
        <v>15</v>
      </c>
      <c r="L117" s="28"/>
    </row>
    <row r="118" spans="2:12" s="1" customFormat="1" ht="16.5" customHeight="1">
      <c r="B118" s="28"/>
      <c r="E118" s="231" t="str">
        <f>E7</f>
        <v>Rokycany - Infraštruktúra, 100 Zásobovanie vodou</v>
      </c>
      <c r="F118" s="232"/>
      <c r="G118" s="232"/>
      <c r="H118" s="232"/>
      <c r="L118" s="28"/>
    </row>
    <row r="119" spans="2:12" ht="12" customHeight="1">
      <c r="B119" s="16"/>
      <c r="C119" s="23" t="s">
        <v>167</v>
      </c>
      <c r="L119" s="16"/>
    </row>
    <row r="120" spans="2:12" s="1" customFormat="1" ht="16.5" customHeight="1">
      <c r="B120" s="28"/>
      <c r="E120" s="231" t="s">
        <v>1977</v>
      </c>
      <c r="F120" s="230"/>
      <c r="G120" s="230"/>
      <c r="H120" s="230"/>
      <c r="L120" s="28"/>
    </row>
    <row r="121" spans="2:12" s="1" customFormat="1" ht="12" customHeight="1">
      <c r="B121" s="28"/>
      <c r="C121" s="23" t="s">
        <v>169</v>
      </c>
      <c r="L121" s="28"/>
    </row>
    <row r="122" spans="2:12" s="1" customFormat="1" ht="16.5" customHeight="1">
      <c r="B122" s="28"/>
      <c r="E122" s="187" t="str">
        <f>E11</f>
        <v>507 - Potrubie A-2-1b</v>
      </c>
      <c r="F122" s="230"/>
      <c r="G122" s="230"/>
      <c r="H122" s="230"/>
      <c r="L122" s="28"/>
    </row>
    <row r="123" spans="2:12" s="1" customFormat="1" ht="7" customHeight="1">
      <c r="B123" s="28"/>
      <c r="L123" s="28"/>
    </row>
    <row r="124" spans="2:12" s="1" customFormat="1" ht="12" customHeight="1">
      <c r="B124" s="28"/>
      <c r="C124" s="23" t="s">
        <v>19</v>
      </c>
      <c r="F124" s="21" t="str">
        <f>F14</f>
        <v>Rokycany</v>
      </c>
      <c r="I124" s="23" t="s">
        <v>21</v>
      </c>
      <c r="J124" s="51" t="str">
        <f>IF(J14="","",J14)</f>
        <v>Vyplň údaj</v>
      </c>
      <c r="L124" s="28"/>
    </row>
    <row r="125" spans="2:12" s="1" customFormat="1" ht="7" customHeight="1">
      <c r="B125" s="28"/>
      <c r="L125" s="28"/>
    </row>
    <row r="126" spans="2:12" s="1" customFormat="1" ht="15.25" customHeight="1">
      <c r="B126" s="28"/>
      <c r="C126" s="23" t="s">
        <v>22</v>
      </c>
      <c r="F126" s="21" t="str">
        <f>E17</f>
        <v xml:space="preserve"> </v>
      </c>
      <c r="I126" s="23" t="s">
        <v>28</v>
      </c>
      <c r="J126" s="26" t="str">
        <f>E23</f>
        <v xml:space="preserve"> </v>
      </c>
      <c r="L126" s="28"/>
    </row>
    <row r="127" spans="2:12" s="1" customFormat="1" ht="15.25" customHeight="1">
      <c r="B127" s="28"/>
      <c r="C127" s="23" t="s">
        <v>26</v>
      </c>
      <c r="F127" s="21" t="str">
        <f>IF(E20="","",E20)</f>
        <v>Vyplň údaj</v>
      </c>
      <c r="I127" s="23" t="s">
        <v>30</v>
      </c>
      <c r="J127" s="26" t="str">
        <f>E26</f>
        <v xml:space="preserve"> </v>
      </c>
      <c r="L127" s="28"/>
    </row>
    <row r="128" spans="2:12" s="1" customFormat="1" ht="10.25" customHeight="1">
      <c r="B128" s="28"/>
      <c r="L128" s="28"/>
    </row>
    <row r="129" spans="2:65" s="10" customFormat="1" ht="29.25" customHeight="1">
      <c r="B129" s="117"/>
      <c r="C129" s="118" t="s">
        <v>180</v>
      </c>
      <c r="D129" s="119" t="s">
        <v>57</v>
      </c>
      <c r="E129" s="119" t="s">
        <v>53</v>
      </c>
      <c r="F129" s="119" t="s">
        <v>54</v>
      </c>
      <c r="G129" s="119" t="s">
        <v>181</v>
      </c>
      <c r="H129" s="119" t="s">
        <v>182</v>
      </c>
      <c r="I129" s="119" t="s">
        <v>183</v>
      </c>
      <c r="J129" s="120" t="s">
        <v>173</v>
      </c>
      <c r="K129" s="121" t="s">
        <v>184</v>
      </c>
      <c r="L129" s="117"/>
      <c r="M129" s="58" t="s">
        <v>1</v>
      </c>
      <c r="N129" s="59" t="s">
        <v>36</v>
      </c>
      <c r="O129" s="59" t="s">
        <v>185</v>
      </c>
      <c r="P129" s="59" t="s">
        <v>186</v>
      </c>
      <c r="Q129" s="59" t="s">
        <v>187</v>
      </c>
      <c r="R129" s="59" t="s">
        <v>188</v>
      </c>
      <c r="S129" s="59" t="s">
        <v>189</v>
      </c>
      <c r="T129" s="60" t="s">
        <v>190</v>
      </c>
    </row>
    <row r="130" spans="2:65" s="1" customFormat="1" ht="22.75" customHeight="1">
      <c r="B130" s="28"/>
      <c r="C130" s="63" t="s">
        <v>174</v>
      </c>
      <c r="J130" s="122">
        <f>BK130</f>
        <v>0</v>
      </c>
      <c r="L130" s="28"/>
      <c r="M130" s="61"/>
      <c r="N130" s="52"/>
      <c r="O130" s="52"/>
      <c r="P130" s="123">
        <f>P131+P202</f>
        <v>0</v>
      </c>
      <c r="Q130" s="52"/>
      <c r="R130" s="123">
        <f>R131+R202</f>
        <v>258.00201422999999</v>
      </c>
      <c r="S130" s="52"/>
      <c r="T130" s="124">
        <f>T131+T202</f>
        <v>74.920999999999992</v>
      </c>
      <c r="AT130" s="13" t="s">
        <v>71</v>
      </c>
      <c r="AU130" s="13" t="s">
        <v>175</v>
      </c>
      <c r="BK130" s="125">
        <f>BK131+BK202</f>
        <v>0</v>
      </c>
    </row>
    <row r="131" spans="2:65" s="11" customFormat="1" ht="26" customHeight="1">
      <c r="B131" s="126"/>
      <c r="D131" s="127" t="s">
        <v>71</v>
      </c>
      <c r="E131" s="128" t="s">
        <v>191</v>
      </c>
      <c r="F131" s="128" t="s">
        <v>192</v>
      </c>
      <c r="I131" s="129"/>
      <c r="J131" s="130">
        <f>BK131</f>
        <v>0</v>
      </c>
      <c r="L131" s="126"/>
      <c r="M131" s="131"/>
      <c r="P131" s="132">
        <f>P132+P157+P161+P168+P193+P200</f>
        <v>0</v>
      </c>
      <c r="R131" s="132">
        <f>R132+R157+R161+R168+R193+R200</f>
        <v>257.70397422999997</v>
      </c>
      <c r="T131" s="133">
        <f>T132+T157+T161+T168+T193+T200</f>
        <v>74.920999999999992</v>
      </c>
      <c r="AR131" s="127" t="s">
        <v>76</v>
      </c>
      <c r="AT131" s="134" t="s">
        <v>71</v>
      </c>
      <c r="AU131" s="134" t="s">
        <v>72</v>
      </c>
      <c r="AY131" s="127" t="s">
        <v>193</v>
      </c>
      <c r="BK131" s="135">
        <f>BK132+BK157+BK161+BK168+BK193+BK200</f>
        <v>0</v>
      </c>
    </row>
    <row r="132" spans="2:65" s="11" customFormat="1" ht="22.75" customHeight="1">
      <c r="B132" s="126"/>
      <c r="D132" s="127" t="s">
        <v>71</v>
      </c>
      <c r="E132" s="136" t="s">
        <v>76</v>
      </c>
      <c r="F132" s="136" t="s">
        <v>194</v>
      </c>
      <c r="I132" s="129"/>
      <c r="J132" s="137">
        <f>BK132</f>
        <v>0</v>
      </c>
      <c r="L132" s="126"/>
      <c r="M132" s="131"/>
      <c r="P132" s="132">
        <f>SUM(P133:P156)</f>
        <v>0</v>
      </c>
      <c r="R132" s="132">
        <f>SUM(R133:R156)</f>
        <v>129.17882895</v>
      </c>
      <c r="T132" s="133">
        <f>SUM(T133:T156)</f>
        <v>74.920999999999992</v>
      </c>
      <c r="AR132" s="127" t="s">
        <v>76</v>
      </c>
      <c r="AT132" s="134" t="s">
        <v>71</v>
      </c>
      <c r="AU132" s="134" t="s">
        <v>76</v>
      </c>
      <c r="AY132" s="127" t="s">
        <v>193</v>
      </c>
      <c r="BK132" s="135">
        <f>SUM(BK133:BK156)</f>
        <v>0</v>
      </c>
    </row>
    <row r="133" spans="2:65" s="1" customFormat="1" ht="37.75" customHeight="1">
      <c r="B133" s="138"/>
      <c r="C133" s="139" t="s">
        <v>76</v>
      </c>
      <c r="D133" s="139" t="s">
        <v>195</v>
      </c>
      <c r="E133" s="140" t="s">
        <v>2492</v>
      </c>
      <c r="F133" s="141" t="s">
        <v>2493</v>
      </c>
      <c r="G133" s="142" t="s">
        <v>234</v>
      </c>
      <c r="H133" s="143">
        <v>107.8</v>
      </c>
      <c r="I133" s="144"/>
      <c r="J133" s="145">
        <f t="shared" ref="J133:J156" si="0">ROUND(I133*H133,2)</f>
        <v>0</v>
      </c>
      <c r="K133" s="146"/>
      <c r="L133" s="28"/>
      <c r="M133" s="147" t="s">
        <v>1</v>
      </c>
      <c r="N133" s="148" t="s">
        <v>38</v>
      </c>
      <c r="P133" s="149">
        <f t="shared" ref="P133:P156" si="1">O133*H133</f>
        <v>0</v>
      </c>
      <c r="Q133" s="149">
        <v>0</v>
      </c>
      <c r="R133" s="149">
        <f t="shared" ref="R133:R156" si="2">Q133*H133</f>
        <v>0</v>
      </c>
      <c r="S133" s="149">
        <v>0.24</v>
      </c>
      <c r="T133" s="150">
        <f t="shared" ref="T133:T156" si="3">S133*H133</f>
        <v>25.872</v>
      </c>
      <c r="AR133" s="151" t="s">
        <v>109</v>
      </c>
      <c r="AT133" s="151" t="s">
        <v>195</v>
      </c>
      <c r="AU133" s="151" t="s">
        <v>84</v>
      </c>
      <c r="AY133" s="13" t="s">
        <v>193</v>
      </c>
      <c r="BE133" s="152">
        <f t="shared" ref="BE133:BE156" si="4">IF(N133="základná",J133,0)</f>
        <v>0</v>
      </c>
      <c r="BF133" s="152">
        <f t="shared" ref="BF133:BF156" si="5">IF(N133="znížená",J133,0)</f>
        <v>0</v>
      </c>
      <c r="BG133" s="152">
        <f t="shared" ref="BG133:BG156" si="6">IF(N133="zákl. prenesená",J133,0)</f>
        <v>0</v>
      </c>
      <c r="BH133" s="152">
        <f t="shared" ref="BH133:BH156" si="7">IF(N133="zníž. prenesená",J133,0)</f>
        <v>0</v>
      </c>
      <c r="BI133" s="152">
        <f t="shared" ref="BI133:BI156" si="8">IF(N133="nulová",J133,0)</f>
        <v>0</v>
      </c>
      <c r="BJ133" s="13" t="s">
        <v>84</v>
      </c>
      <c r="BK133" s="152">
        <f t="shared" ref="BK133:BK156" si="9">ROUND(I133*H133,2)</f>
        <v>0</v>
      </c>
      <c r="BL133" s="13" t="s">
        <v>109</v>
      </c>
      <c r="BM133" s="151" t="s">
        <v>2695</v>
      </c>
    </row>
    <row r="134" spans="2:65" s="1" customFormat="1" ht="37.75" customHeight="1">
      <c r="B134" s="138"/>
      <c r="C134" s="139" t="s">
        <v>84</v>
      </c>
      <c r="D134" s="139" t="s">
        <v>195</v>
      </c>
      <c r="E134" s="140" t="s">
        <v>2696</v>
      </c>
      <c r="F134" s="141" t="s">
        <v>2697</v>
      </c>
      <c r="G134" s="142" t="s">
        <v>234</v>
      </c>
      <c r="H134" s="143">
        <v>107.8</v>
      </c>
      <c r="I134" s="144"/>
      <c r="J134" s="145">
        <f t="shared" si="0"/>
        <v>0</v>
      </c>
      <c r="K134" s="146"/>
      <c r="L134" s="28"/>
      <c r="M134" s="147" t="s">
        <v>1</v>
      </c>
      <c r="N134" s="148" t="s">
        <v>38</v>
      </c>
      <c r="P134" s="149">
        <f t="shared" si="1"/>
        <v>0</v>
      </c>
      <c r="Q134" s="149">
        <v>0</v>
      </c>
      <c r="R134" s="149">
        <f t="shared" si="2"/>
        <v>0</v>
      </c>
      <c r="S134" s="149">
        <v>0.23499999999999999</v>
      </c>
      <c r="T134" s="150">
        <f t="shared" si="3"/>
        <v>25.332999999999998</v>
      </c>
      <c r="AR134" s="151" t="s">
        <v>109</v>
      </c>
      <c r="AT134" s="151" t="s">
        <v>195</v>
      </c>
      <c r="AU134" s="151" t="s">
        <v>84</v>
      </c>
      <c r="AY134" s="13" t="s">
        <v>193</v>
      </c>
      <c r="BE134" s="152">
        <f t="shared" si="4"/>
        <v>0</v>
      </c>
      <c r="BF134" s="152">
        <f t="shared" si="5"/>
        <v>0</v>
      </c>
      <c r="BG134" s="152">
        <f t="shared" si="6"/>
        <v>0</v>
      </c>
      <c r="BH134" s="152">
        <f t="shared" si="7"/>
        <v>0</v>
      </c>
      <c r="BI134" s="152">
        <f t="shared" si="8"/>
        <v>0</v>
      </c>
      <c r="BJ134" s="13" t="s">
        <v>84</v>
      </c>
      <c r="BK134" s="152">
        <f t="shared" si="9"/>
        <v>0</v>
      </c>
      <c r="BL134" s="13" t="s">
        <v>109</v>
      </c>
      <c r="BM134" s="151" t="s">
        <v>2698</v>
      </c>
    </row>
    <row r="135" spans="2:65" s="1" customFormat="1" ht="37.75" customHeight="1">
      <c r="B135" s="138"/>
      <c r="C135" s="139" t="s">
        <v>106</v>
      </c>
      <c r="D135" s="139" t="s">
        <v>195</v>
      </c>
      <c r="E135" s="140" t="s">
        <v>2059</v>
      </c>
      <c r="F135" s="141" t="s">
        <v>2060</v>
      </c>
      <c r="G135" s="142" t="s">
        <v>234</v>
      </c>
      <c r="H135" s="143">
        <v>107.8</v>
      </c>
      <c r="I135" s="144"/>
      <c r="J135" s="145">
        <f t="shared" si="0"/>
        <v>0</v>
      </c>
      <c r="K135" s="146"/>
      <c r="L135" s="28"/>
      <c r="M135" s="147" t="s">
        <v>1</v>
      </c>
      <c r="N135" s="148" t="s">
        <v>38</v>
      </c>
      <c r="P135" s="149">
        <f t="shared" si="1"/>
        <v>0</v>
      </c>
      <c r="Q135" s="149">
        <v>0</v>
      </c>
      <c r="R135" s="149">
        <f t="shared" si="2"/>
        <v>0</v>
      </c>
      <c r="S135" s="149">
        <v>0.22</v>
      </c>
      <c r="T135" s="150">
        <f t="shared" si="3"/>
        <v>23.716000000000001</v>
      </c>
      <c r="AR135" s="151" t="s">
        <v>109</v>
      </c>
      <c r="AT135" s="151" t="s">
        <v>195</v>
      </c>
      <c r="AU135" s="151" t="s">
        <v>84</v>
      </c>
      <c r="AY135" s="13" t="s">
        <v>193</v>
      </c>
      <c r="BE135" s="152">
        <f t="shared" si="4"/>
        <v>0</v>
      </c>
      <c r="BF135" s="152">
        <f t="shared" si="5"/>
        <v>0</v>
      </c>
      <c r="BG135" s="152">
        <f t="shared" si="6"/>
        <v>0</v>
      </c>
      <c r="BH135" s="152">
        <f t="shared" si="7"/>
        <v>0</v>
      </c>
      <c r="BI135" s="152">
        <f t="shared" si="8"/>
        <v>0</v>
      </c>
      <c r="BJ135" s="13" t="s">
        <v>84</v>
      </c>
      <c r="BK135" s="152">
        <f t="shared" si="9"/>
        <v>0</v>
      </c>
      <c r="BL135" s="13" t="s">
        <v>109</v>
      </c>
      <c r="BM135" s="151" t="s">
        <v>2699</v>
      </c>
    </row>
    <row r="136" spans="2:65" s="1" customFormat="1" ht="24.25" customHeight="1">
      <c r="B136" s="138"/>
      <c r="C136" s="139" t="s">
        <v>109</v>
      </c>
      <c r="D136" s="139" t="s">
        <v>195</v>
      </c>
      <c r="E136" s="140" t="s">
        <v>1520</v>
      </c>
      <c r="F136" s="141" t="s">
        <v>1521</v>
      </c>
      <c r="G136" s="142" t="s">
        <v>257</v>
      </c>
      <c r="H136" s="143">
        <v>15</v>
      </c>
      <c r="I136" s="144"/>
      <c r="J136" s="145">
        <f t="shared" si="0"/>
        <v>0</v>
      </c>
      <c r="K136" s="146"/>
      <c r="L136" s="28"/>
      <c r="M136" s="147" t="s">
        <v>1</v>
      </c>
      <c r="N136" s="148" t="s">
        <v>38</v>
      </c>
      <c r="P136" s="149">
        <f t="shared" si="1"/>
        <v>0</v>
      </c>
      <c r="Q136" s="149">
        <v>7.2899999999999996E-3</v>
      </c>
      <c r="R136" s="149">
        <f t="shared" si="2"/>
        <v>0.10934999999999999</v>
      </c>
      <c r="S136" s="149">
        <v>0</v>
      </c>
      <c r="T136" s="150">
        <f t="shared" si="3"/>
        <v>0</v>
      </c>
      <c r="AR136" s="151" t="s">
        <v>109</v>
      </c>
      <c r="AT136" s="151" t="s">
        <v>195</v>
      </c>
      <c r="AU136" s="151" t="s">
        <v>84</v>
      </c>
      <c r="AY136" s="13" t="s">
        <v>193</v>
      </c>
      <c r="BE136" s="152">
        <f t="shared" si="4"/>
        <v>0</v>
      </c>
      <c r="BF136" s="152">
        <f t="shared" si="5"/>
        <v>0</v>
      </c>
      <c r="BG136" s="152">
        <f t="shared" si="6"/>
        <v>0</v>
      </c>
      <c r="BH136" s="152">
        <f t="shared" si="7"/>
        <v>0</v>
      </c>
      <c r="BI136" s="152">
        <f t="shared" si="8"/>
        <v>0</v>
      </c>
      <c r="BJ136" s="13" t="s">
        <v>84</v>
      </c>
      <c r="BK136" s="152">
        <f t="shared" si="9"/>
        <v>0</v>
      </c>
      <c r="BL136" s="13" t="s">
        <v>109</v>
      </c>
      <c r="BM136" s="151" t="s">
        <v>2700</v>
      </c>
    </row>
    <row r="137" spans="2:65" s="1" customFormat="1" ht="33" customHeight="1">
      <c r="B137" s="138"/>
      <c r="C137" s="139" t="s">
        <v>112</v>
      </c>
      <c r="D137" s="139" t="s">
        <v>195</v>
      </c>
      <c r="E137" s="140" t="s">
        <v>1523</v>
      </c>
      <c r="F137" s="141" t="s">
        <v>1524</v>
      </c>
      <c r="G137" s="142" t="s">
        <v>1419</v>
      </c>
      <c r="H137" s="143">
        <v>15</v>
      </c>
      <c r="I137" s="144"/>
      <c r="J137" s="145">
        <f t="shared" si="0"/>
        <v>0</v>
      </c>
      <c r="K137" s="146"/>
      <c r="L137" s="28"/>
      <c r="M137" s="147" t="s">
        <v>1</v>
      </c>
      <c r="N137" s="148" t="s">
        <v>38</v>
      </c>
      <c r="P137" s="149">
        <f t="shared" si="1"/>
        <v>0</v>
      </c>
      <c r="Q137" s="149">
        <v>0</v>
      </c>
      <c r="R137" s="149">
        <f t="shared" si="2"/>
        <v>0</v>
      </c>
      <c r="S137" s="149">
        <v>0</v>
      </c>
      <c r="T137" s="150">
        <f t="shared" si="3"/>
        <v>0</v>
      </c>
      <c r="AR137" s="151" t="s">
        <v>109</v>
      </c>
      <c r="AT137" s="151" t="s">
        <v>195</v>
      </c>
      <c r="AU137" s="151" t="s">
        <v>84</v>
      </c>
      <c r="AY137" s="13" t="s">
        <v>193</v>
      </c>
      <c r="BE137" s="152">
        <f t="shared" si="4"/>
        <v>0</v>
      </c>
      <c r="BF137" s="152">
        <f t="shared" si="5"/>
        <v>0</v>
      </c>
      <c r="BG137" s="152">
        <f t="shared" si="6"/>
        <v>0</v>
      </c>
      <c r="BH137" s="152">
        <f t="shared" si="7"/>
        <v>0</v>
      </c>
      <c r="BI137" s="152">
        <f t="shared" si="8"/>
        <v>0</v>
      </c>
      <c r="BJ137" s="13" t="s">
        <v>84</v>
      </c>
      <c r="BK137" s="152">
        <f t="shared" si="9"/>
        <v>0</v>
      </c>
      <c r="BL137" s="13" t="s">
        <v>109</v>
      </c>
      <c r="BM137" s="151" t="s">
        <v>2701</v>
      </c>
    </row>
    <row r="138" spans="2:65" s="1" customFormat="1" ht="21.75" customHeight="1">
      <c r="B138" s="138"/>
      <c r="C138" s="139" t="s">
        <v>115</v>
      </c>
      <c r="D138" s="139" t="s">
        <v>195</v>
      </c>
      <c r="E138" s="140" t="s">
        <v>1526</v>
      </c>
      <c r="F138" s="141" t="s">
        <v>1527</v>
      </c>
      <c r="G138" s="142" t="s">
        <v>257</v>
      </c>
      <c r="H138" s="143">
        <v>8</v>
      </c>
      <c r="I138" s="144"/>
      <c r="J138" s="145">
        <f t="shared" si="0"/>
        <v>0</v>
      </c>
      <c r="K138" s="146"/>
      <c r="L138" s="28"/>
      <c r="M138" s="147" t="s">
        <v>1</v>
      </c>
      <c r="N138" s="148" t="s">
        <v>38</v>
      </c>
      <c r="P138" s="149">
        <f t="shared" si="1"/>
        <v>0</v>
      </c>
      <c r="Q138" s="149">
        <v>1.0120000000000001E-2</v>
      </c>
      <c r="R138" s="149">
        <f t="shared" si="2"/>
        <v>8.0960000000000004E-2</v>
      </c>
      <c r="S138" s="149">
        <v>0</v>
      </c>
      <c r="T138" s="150">
        <f t="shared" si="3"/>
        <v>0</v>
      </c>
      <c r="AR138" s="151" t="s">
        <v>109</v>
      </c>
      <c r="AT138" s="151" t="s">
        <v>195</v>
      </c>
      <c r="AU138" s="151" t="s">
        <v>84</v>
      </c>
      <c r="AY138" s="13" t="s">
        <v>193</v>
      </c>
      <c r="BE138" s="152">
        <f t="shared" si="4"/>
        <v>0</v>
      </c>
      <c r="BF138" s="152">
        <f t="shared" si="5"/>
        <v>0</v>
      </c>
      <c r="BG138" s="152">
        <f t="shared" si="6"/>
        <v>0</v>
      </c>
      <c r="BH138" s="152">
        <f t="shared" si="7"/>
        <v>0</v>
      </c>
      <c r="BI138" s="152">
        <f t="shared" si="8"/>
        <v>0</v>
      </c>
      <c r="BJ138" s="13" t="s">
        <v>84</v>
      </c>
      <c r="BK138" s="152">
        <f t="shared" si="9"/>
        <v>0</v>
      </c>
      <c r="BL138" s="13" t="s">
        <v>109</v>
      </c>
      <c r="BM138" s="151" t="s">
        <v>2702</v>
      </c>
    </row>
    <row r="139" spans="2:65" s="1" customFormat="1" ht="21.75" customHeight="1">
      <c r="B139" s="138"/>
      <c r="C139" s="139" t="s">
        <v>160</v>
      </c>
      <c r="D139" s="139" t="s">
        <v>195</v>
      </c>
      <c r="E139" s="140" t="s">
        <v>2074</v>
      </c>
      <c r="F139" s="141" t="s">
        <v>2075</v>
      </c>
      <c r="G139" s="142" t="s">
        <v>257</v>
      </c>
      <c r="H139" s="143">
        <v>3</v>
      </c>
      <c r="I139" s="144"/>
      <c r="J139" s="145">
        <f t="shared" si="0"/>
        <v>0</v>
      </c>
      <c r="K139" s="146"/>
      <c r="L139" s="28"/>
      <c r="M139" s="147" t="s">
        <v>1</v>
      </c>
      <c r="N139" s="148" t="s">
        <v>38</v>
      </c>
      <c r="P139" s="149">
        <f t="shared" si="1"/>
        <v>0</v>
      </c>
      <c r="Q139" s="149">
        <v>5.9157750000000002E-2</v>
      </c>
      <c r="R139" s="149">
        <f t="shared" si="2"/>
        <v>0.17747325</v>
      </c>
      <c r="S139" s="149">
        <v>0</v>
      </c>
      <c r="T139" s="150">
        <f t="shared" si="3"/>
        <v>0</v>
      </c>
      <c r="AR139" s="151" t="s">
        <v>109</v>
      </c>
      <c r="AT139" s="151" t="s">
        <v>195</v>
      </c>
      <c r="AU139" s="151" t="s">
        <v>84</v>
      </c>
      <c r="AY139" s="13" t="s">
        <v>193</v>
      </c>
      <c r="BE139" s="152">
        <f t="shared" si="4"/>
        <v>0</v>
      </c>
      <c r="BF139" s="152">
        <f t="shared" si="5"/>
        <v>0</v>
      </c>
      <c r="BG139" s="152">
        <f t="shared" si="6"/>
        <v>0</v>
      </c>
      <c r="BH139" s="152">
        <f t="shared" si="7"/>
        <v>0</v>
      </c>
      <c r="BI139" s="152">
        <f t="shared" si="8"/>
        <v>0</v>
      </c>
      <c r="BJ139" s="13" t="s">
        <v>84</v>
      </c>
      <c r="BK139" s="152">
        <f t="shared" si="9"/>
        <v>0</v>
      </c>
      <c r="BL139" s="13" t="s">
        <v>109</v>
      </c>
      <c r="BM139" s="151" t="s">
        <v>2703</v>
      </c>
    </row>
    <row r="140" spans="2:65" s="1" customFormat="1" ht="24.25" customHeight="1">
      <c r="B140" s="138"/>
      <c r="C140" s="139" t="s">
        <v>163</v>
      </c>
      <c r="D140" s="139" t="s">
        <v>195</v>
      </c>
      <c r="E140" s="140" t="s">
        <v>1529</v>
      </c>
      <c r="F140" s="141" t="s">
        <v>1530</v>
      </c>
      <c r="G140" s="142" t="s">
        <v>257</v>
      </c>
      <c r="H140" s="143">
        <v>20</v>
      </c>
      <c r="I140" s="144"/>
      <c r="J140" s="145">
        <f t="shared" si="0"/>
        <v>0</v>
      </c>
      <c r="K140" s="146"/>
      <c r="L140" s="28"/>
      <c r="M140" s="147" t="s">
        <v>1</v>
      </c>
      <c r="N140" s="148" t="s">
        <v>38</v>
      </c>
      <c r="P140" s="149">
        <f t="shared" si="1"/>
        <v>0</v>
      </c>
      <c r="Q140" s="149">
        <v>3.5950000000000001E-3</v>
      </c>
      <c r="R140" s="149">
        <f t="shared" si="2"/>
        <v>7.1900000000000006E-2</v>
      </c>
      <c r="S140" s="149">
        <v>0</v>
      </c>
      <c r="T140" s="150">
        <f t="shared" si="3"/>
        <v>0</v>
      </c>
      <c r="AR140" s="151" t="s">
        <v>109</v>
      </c>
      <c r="AT140" s="151" t="s">
        <v>195</v>
      </c>
      <c r="AU140" s="151" t="s">
        <v>84</v>
      </c>
      <c r="AY140" s="13" t="s">
        <v>193</v>
      </c>
      <c r="BE140" s="152">
        <f t="shared" si="4"/>
        <v>0</v>
      </c>
      <c r="BF140" s="152">
        <f t="shared" si="5"/>
        <v>0</v>
      </c>
      <c r="BG140" s="152">
        <f t="shared" si="6"/>
        <v>0</v>
      </c>
      <c r="BH140" s="152">
        <f t="shared" si="7"/>
        <v>0</v>
      </c>
      <c r="BI140" s="152">
        <f t="shared" si="8"/>
        <v>0</v>
      </c>
      <c r="BJ140" s="13" t="s">
        <v>84</v>
      </c>
      <c r="BK140" s="152">
        <f t="shared" si="9"/>
        <v>0</v>
      </c>
      <c r="BL140" s="13" t="s">
        <v>109</v>
      </c>
      <c r="BM140" s="151" t="s">
        <v>2704</v>
      </c>
    </row>
    <row r="141" spans="2:65" s="1" customFormat="1" ht="24.25" customHeight="1">
      <c r="B141" s="138"/>
      <c r="C141" s="139" t="s">
        <v>221</v>
      </c>
      <c r="D141" s="139" t="s">
        <v>195</v>
      </c>
      <c r="E141" s="140" t="s">
        <v>1532</v>
      </c>
      <c r="F141" s="141" t="s">
        <v>1533</v>
      </c>
      <c r="G141" s="142" t="s">
        <v>198</v>
      </c>
      <c r="H141" s="143">
        <v>15.19</v>
      </c>
      <c r="I141" s="144"/>
      <c r="J141" s="145">
        <f t="shared" si="0"/>
        <v>0</v>
      </c>
      <c r="K141" s="146"/>
      <c r="L141" s="28"/>
      <c r="M141" s="147" t="s">
        <v>1</v>
      </c>
      <c r="N141" s="148" t="s">
        <v>38</v>
      </c>
      <c r="P141" s="149">
        <f t="shared" si="1"/>
        <v>0</v>
      </c>
      <c r="Q141" s="149">
        <v>0</v>
      </c>
      <c r="R141" s="149">
        <f t="shared" si="2"/>
        <v>0</v>
      </c>
      <c r="S141" s="149">
        <v>0</v>
      </c>
      <c r="T141" s="150">
        <f t="shared" si="3"/>
        <v>0</v>
      </c>
      <c r="AR141" s="151" t="s">
        <v>109</v>
      </c>
      <c r="AT141" s="151" t="s">
        <v>195</v>
      </c>
      <c r="AU141" s="151" t="s">
        <v>84</v>
      </c>
      <c r="AY141" s="13" t="s">
        <v>193</v>
      </c>
      <c r="BE141" s="152">
        <f t="shared" si="4"/>
        <v>0</v>
      </c>
      <c r="BF141" s="152">
        <f t="shared" si="5"/>
        <v>0</v>
      </c>
      <c r="BG141" s="152">
        <f t="shared" si="6"/>
        <v>0</v>
      </c>
      <c r="BH141" s="152">
        <f t="shared" si="7"/>
        <v>0</v>
      </c>
      <c r="BI141" s="152">
        <f t="shared" si="8"/>
        <v>0</v>
      </c>
      <c r="BJ141" s="13" t="s">
        <v>84</v>
      </c>
      <c r="BK141" s="152">
        <f t="shared" si="9"/>
        <v>0</v>
      </c>
      <c r="BL141" s="13" t="s">
        <v>109</v>
      </c>
      <c r="BM141" s="151" t="s">
        <v>2705</v>
      </c>
    </row>
    <row r="142" spans="2:65" s="1" customFormat="1" ht="24.25" customHeight="1">
      <c r="B142" s="138"/>
      <c r="C142" s="139" t="s">
        <v>225</v>
      </c>
      <c r="D142" s="139" t="s">
        <v>195</v>
      </c>
      <c r="E142" s="140" t="s">
        <v>2614</v>
      </c>
      <c r="F142" s="141" t="s">
        <v>2615</v>
      </c>
      <c r="G142" s="142" t="s">
        <v>198</v>
      </c>
      <c r="H142" s="143">
        <v>97.238</v>
      </c>
      <c r="I142" s="144"/>
      <c r="J142" s="145">
        <f t="shared" si="0"/>
        <v>0</v>
      </c>
      <c r="K142" s="146"/>
      <c r="L142" s="28"/>
      <c r="M142" s="147" t="s">
        <v>1</v>
      </c>
      <c r="N142" s="148" t="s">
        <v>38</v>
      </c>
      <c r="P142" s="149">
        <f t="shared" si="1"/>
        <v>0</v>
      </c>
      <c r="Q142" s="149">
        <v>0</v>
      </c>
      <c r="R142" s="149">
        <f t="shared" si="2"/>
        <v>0</v>
      </c>
      <c r="S142" s="149">
        <v>0</v>
      </c>
      <c r="T142" s="150">
        <f t="shared" si="3"/>
        <v>0</v>
      </c>
      <c r="AR142" s="151" t="s">
        <v>109</v>
      </c>
      <c r="AT142" s="151" t="s">
        <v>195</v>
      </c>
      <c r="AU142" s="151" t="s">
        <v>84</v>
      </c>
      <c r="AY142" s="13" t="s">
        <v>193</v>
      </c>
      <c r="BE142" s="152">
        <f t="shared" si="4"/>
        <v>0</v>
      </c>
      <c r="BF142" s="152">
        <f t="shared" si="5"/>
        <v>0</v>
      </c>
      <c r="BG142" s="152">
        <f t="shared" si="6"/>
        <v>0</v>
      </c>
      <c r="BH142" s="152">
        <f t="shared" si="7"/>
        <v>0</v>
      </c>
      <c r="BI142" s="152">
        <f t="shared" si="8"/>
        <v>0</v>
      </c>
      <c r="BJ142" s="13" t="s">
        <v>84</v>
      </c>
      <c r="BK142" s="152">
        <f t="shared" si="9"/>
        <v>0</v>
      </c>
      <c r="BL142" s="13" t="s">
        <v>109</v>
      </c>
      <c r="BM142" s="151" t="s">
        <v>2706</v>
      </c>
    </row>
    <row r="143" spans="2:65" s="1" customFormat="1" ht="37.75" customHeight="1">
      <c r="B143" s="138"/>
      <c r="C143" s="139" t="s">
        <v>81</v>
      </c>
      <c r="D143" s="139" t="s">
        <v>195</v>
      </c>
      <c r="E143" s="140" t="s">
        <v>1919</v>
      </c>
      <c r="F143" s="141" t="s">
        <v>1920</v>
      </c>
      <c r="G143" s="142" t="s">
        <v>198</v>
      </c>
      <c r="H143" s="143">
        <v>97.238</v>
      </c>
      <c r="I143" s="144"/>
      <c r="J143" s="145">
        <f t="shared" si="0"/>
        <v>0</v>
      </c>
      <c r="K143" s="146"/>
      <c r="L143" s="28"/>
      <c r="M143" s="147" t="s">
        <v>1</v>
      </c>
      <c r="N143" s="148" t="s">
        <v>38</v>
      </c>
      <c r="P143" s="149">
        <f t="shared" si="1"/>
        <v>0</v>
      </c>
      <c r="Q143" s="149">
        <v>0</v>
      </c>
      <c r="R143" s="149">
        <f t="shared" si="2"/>
        <v>0</v>
      </c>
      <c r="S143" s="149">
        <v>0</v>
      </c>
      <c r="T143" s="150">
        <f t="shared" si="3"/>
        <v>0</v>
      </c>
      <c r="AR143" s="151" t="s">
        <v>109</v>
      </c>
      <c r="AT143" s="151" t="s">
        <v>195</v>
      </c>
      <c r="AU143" s="151" t="s">
        <v>84</v>
      </c>
      <c r="AY143" s="13" t="s">
        <v>193</v>
      </c>
      <c r="BE143" s="152">
        <f t="shared" si="4"/>
        <v>0</v>
      </c>
      <c r="BF143" s="152">
        <f t="shared" si="5"/>
        <v>0</v>
      </c>
      <c r="BG143" s="152">
        <f t="shared" si="6"/>
        <v>0</v>
      </c>
      <c r="BH143" s="152">
        <f t="shared" si="7"/>
        <v>0</v>
      </c>
      <c r="BI143" s="152">
        <f t="shared" si="8"/>
        <v>0</v>
      </c>
      <c r="BJ143" s="13" t="s">
        <v>84</v>
      </c>
      <c r="BK143" s="152">
        <f t="shared" si="9"/>
        <v>0</v>
      </c>
      <c r="BL143" s="13" t="s">
        <v>109</v>
      </c>
      <c r="BM143" s="151" t="s">
        <v>2707</v>
      </c>
    </row>
    <row r="144" spans="2:65" s="1" customFormat="1" ht="24.25" customHeight="1">
      <c r="B144" s="138"/>
      <c r="C144" s="139" t="s">
        <v>86</v>
      </c>
      <c r="D144" s="139" t="s">
        <v>195</v>
      </c>
      <c r="E144" s="140" t="s">
        <v>2708</v>
      </c>
      <c r="F144" s="141" t="s">
        <v>2709</v>
      </c>
      <c r="G144" s="142" t="s">
        <v>198</v>
      </c>
      <c r="H144" s="143">
        <v>33.741999999999997</v>
      </c>
      <c r="I144" s="144"/>
      <c r="J144" s="145">
        <f t="shared" si="0"/>
        <v>0</v>
      </c>
      <c r="K144" s="146"/>
      <c r="L144" s="28"/>
      <c r="M144" s="147" t="s">
        <v>1</v>
      </c>
      <c r="N144" s="148" t="s">
        <v>38</v>
      </c>
      <c r="P144" s="149">
        <f t="shared" si="1"/>
        <v>0</v>
      </c>
      <c r="Q144" s="149">
        <v>0</v>
      </c>
      <c r="R144" s="149">
        <f t="shared" si="2"/>
        <v>0</v>
      </c>
      <c r="S144" s="149">
        <v>0</v>
      </c>
      <c r="T144" s="150">
        <f t="shared" si="3"/>
        <v>0</v>
      </c>
      <c r="AR144" s="151" t="s">
        <v>109</v>
      </c>
      <c r="AT144" s="151" t="s">
        <v>195</v>
      </c>
      <c r="AU144" s="151" t="s">
        <v>84</v>
      </c>
      <c r="AY144" s="13" t="s">
        <v>193</v>
      </c>
      <c r="BE144" s="152">
        <f t="shared" si="4"/>
        <v>0</v>
      </c>
      <c r="BF144" s="152">
        <f t="shared" si="5"/>
        <v>0</v>
      </c>
      <c r="BG144" s="152">
        <f t="shared" si="6"/>
        <v>0</v>
      </c>
      <c r="BH144" s="152">
        <f t="shared" si="7"/>
        <v>0</v>
      </c>
      <c r="BI144" s="152">
        <f t="shared" si="8"/>
        <v>0</v>
      </c>
      <c r="BJ144" s="13" t="s">
        <v>84</v>
      </c>
      <c r="BK144" s="152">
        <f t="shared" si="9"/>
        <v>0</v>
      </c>
      <c r="BL144" s="13" t="s">
        <v>109</v>
      </c>
      <c r="BM144" s="151" t="s">
        <v>2710</v>
      </c>
    </row>
    <row r="145" spans="2:65" s="1" customFormat="1" ht="37.75" customHeight="1">
      <c r="B145" s="138"/>
      <c r="C145" s="139" t="s">
        <v>89</v>
      </c>
      <c r="D145" s="139" t="s">
        <v>195</v>
      </c>
      <c r="E145" s="140" t="s">
        <v>1925</v>
      </c>
      <c r="F145" s="141" t="s">
        <v>1926</v>
      </c>
      <c r="G145" s="142" t="s">
        <v>198</v>
      </c>
      <c r="H145" s="143">
        <v>33.741999999999997</v>
      </c>
      <c r="I145" s="144"/>
      <c r="J145" s="145">
        <f t="shared" si="0"/>
        <v>0</v>
      </c>
      <c r="K145" s="146"/>
      <c r="L145" s="28"/>
      <c r="M145" s="147" t="s">
        <v>1</v>
      </c>
      <c r="N145" s="148" t="s">
        <v>38</v>
      </c>
      <c r="P145" s="149">
        <f t="shared" si="1"/>
        <v>0</v>
      </c>
      <c r="Q145" s="149">
        <v>0</v>
      </c>
      <c r="R145" s="149">
        <f t="shared" si="2"/>
        <v>0</v>
      </c>
      <c r="S145" s="149">
        <v>0</v>
      </c>
      <c r="T145" s="150">
        <f t="shared" si="3"/>
        <v>0</v>
      </c>
      <c r="AR145" s="151" t="s">
        <v>109</v>
      </c>
      <c r="AT145" s="151" t="s">
        <v>195</v>
      </c>
      <c r="AU145" s="151" t="s">
        <v>84</v>
      </c>
      <c r="AY145" s="13" t="s">
        <v>193</v>
      </c>
      <c r="BE145" s="152">
        <f t="shared" si="4"/>
        <v>0</v>
      </c>
      <c r="BF145" s="152">
        <f t="shared" si="5"/>
        <v>0</v>
      </c>
      <c r="BG145" s="152">
        <f t="shared" si="6"/>
        <v>0</v>
      </c>
      <c r="BH145" s="152">
        <f t="shared" si="7"/>
        <v>0</v>
      </c>
      <c r="BI145" s="152">
        <f t="shared" si="8"/>
        <v>0</v>
      </c>
      <c r="BJ145" s="13" t="s">
        <v>84</v>
      </c>
      <c r="BK145" s="152">
        <f t="shared" si="9"/>
        <v>0</v>
      </c>
      <c r="BL145" s="13" t="s">
        <v>109</v>
      </c>
      <c r="BM145" s="151" t="s">
        <v>2711</v>
      </c>
    </row>
    <row r="146" spans="2:65" s="1" customFormat="1" ht="33" customHeight="1">
      <c r="B146" s="138"/>
      <c r="C146" s="139" t="s">
        <v>92</v>
      </c>
      <c r="D146" s="139" t="s">
        <v>195</v>
      </c>
      <c r="E146" s="140" t="s">
        <v>1553</v>
      </c>
      <c r="F146" s="141" t="s">
        <v>1554</v>
      </c>
      <c r="G146" s="142" t="s">
        <v>257</v>
      </c>
      <c r="H146" s="143">
        <v>11</v>
      </c>
      <c r="I146" s="144"/>
      <c r="J146" s="145">
        <f t="shared" si="0"/>
        <v>0</v>
      </c>
      <c r="K146" s="146"/>
      <c r="L146" s="28"/>
      <c r="M146" s="147" t="s">
        <v>1</v>
      </c>
      <c r="N146" s="148" t="s">
        <v>38</v>
      </c>
      <c r="P146" s="149">
        <f t="shared" si="1"/>
        <v>0</v>
      </c>
      <c r="Q146" s="149">
        <v>2.5999999999999999E-3</v>
      </c>
      <c r="R146" s="149">
        <f t="shared" si="2"/>
        <v>2.86E-2</v>
      </c>
      <c r="S146" s="149">
        <v>0</v>
      </c>
      <c r="T146" s="150">
        <f t="shared" si="3"/>
        <v>0</v>
      </c>
      <c r="AR146" s="151" t="s">
        <v>109</v>
      </c>
      <c r="AT146" s="151" t="s">
        <v>195</v>
      </c>
      <c r="AU146" s="151" t="s">
        <v>84</v>
      </c>
      <c r="AY146" s="13" t="s">
        <v>193</v>
      </c>
      <c r="BE146" s="152">
        <f t="shared" si="4"/>
        <v>0</v>
      </c>
      <c r="BF146" s="152">
        <f t="shared" si="5"/>
        <v>0</v>
      </c>
      <c r="BG146" s="152">
        <f t="shared" si="6"/>
        <v>0</v>
      </c>
      <c r="BH146" s="152">
        <f t="shared" si="7"/>
        <v>0</v>
      </c>
      <c r="BI146" s="152">
        <f t="shared" si="8"/>
        <v>0</v>
      </c>
      <c r="BJ146" s="13" t="s">
        <v>84</v>
      </c>
      <c r="BK146" s="152">
        <f t="shared" si="9"/>
        <v>0</v>
      </c>
      <c r="BL146" s="13" t="s">
        <v>109</v>
      </c>
      <c r="BM146" s="151" t="s">
        <v>2712</v>
      </c>
    </row>
    <row r="147" spans="2:65" s="1" customFormat="1" ht="33" customHeight="1">
      <c r="B147" s="138"/>
      <c r="C147" s="153" t="s">
        <v>95</v>
      </c>
      <c r="D147" s="153" t="s">
        <v>236</v>
      </c>
      <c r="E147" s="154" t="s">
        <v>1556</v>
      </c>
      <c r="F147" s="155" t="s">
        <v>1557</v>
      </c>
      <c r="G147" s="156" t="s">
        <v>257</v>
      </c>
      <c r="H147" s="157">
        <v>11</v>
      </c>
      <c r="I147" s="158"/>
      <c r="J147" s="159">
        <f t="shared" si="0"/>
        <v>0</v>
      </c>
      <c r="K147" s="160"/>
      <c r="L147" s="161"/>
      <c r="M147" s="162" t="s">
        <v>1</v>
      </c>
      <c r="N147" s="163" t="s">
        <v>38</v>
      </c>
      <c r="P147" s="149">
        <f t="shared" si="1"/>
        <v>0</v>
      </c>
      <c r="Q147" s="149">
        <v>1.11E-2</v>
      </c>
      <c r="R147" s="149">
        <f t="shared" si="2"/>
        <v>0.1221</v>
      </c>
      <c r="S147" s="149">
        <v>0</v>
      </c>
      <c r="T147" s="150">
        <f t="shared" si="3"/>
        <v>0</v>
      </c>
      <c r="AR147" s="151" t="s">
        <v>163</v>
      </c>
      <c r="AT147" s="151" t="s">
        <v>236</v>
      </c>
      <c r="AU147" s="151" t="s">
        <v>84</v>
      </c>
      <c r="AY147" s="13" t="s">
        <v>193</v>
      </c>
      <c r="BE147" s="152">
        <f t="shared" si="4"/>
        <v>0</v>
      </c>
      <c r="BF147" s="152">
        <f t="shared" si="5"/>
        <v>0</v>
      </c>
      <c r="BG147" s="152">
        <f t="shared" si="6"/>
        <v>0</v>
      </c>
      <c r="BH147" s="152">
        <f t="shared" si="7"/>
        <v>0</v>
      </c>
      <c r="BI147" s="152">
        <f t="shared" si="8"/>
        <v>0</v>
      </c>
      <c r="BJ147" s="13" t="s">
        <v>84</v>
      </c>
      <c r="BK147" s="152">
        <f t="shared" si="9"/>
        <v>0</v>
      </c>
      <c r="BL147" s="13" t="s">
        <v>109</v>
      </c>
      <c r="BM147" s="151" t="s">
        <v>2713</v>
      </c>
    </row>
    <row r="148" spans="2:65" s="1" customFormat="1" ht="24.25" customHeight="1">
      <c r="B148" s="138"/>
      <c r="C148" s="139" t="s">
        <v>98</v>
      </c>
      <c r="D148" s="139" t="s">
        <v>195</v>
      </c>
      <c r="E148" s="140" t="s">
        <v>1559</v>
      </c>
      <c r="F148" s="141" t="s">
        <v>1560</v>
      </c>
      <c r="G148" s="142" t="s">
        <v>234</v>
      </c>
      <c r="H148" s="143">
        <v>420.27</v>
      </c>
      <c r="I148" s="144"/>
      <c r="J148" s="145">
        <f t="shared" si="0"/>
        <v>0</v>
      </c>
      <c r="K148" s="146"/>
      <c r="L148" s="28"/>
      <c r="M148" s="147" t="s">
        <v>1</v>
      </c>
      <c r="N148" s="148" t="s">
        <v>38</v>
      </c>
      <c r="P148" s="149">
        <f t="shared" si="1"/>
        <v>0</v>
      </c>
      <c r="Q148" s="149">
        <v>9.1E-4</v>
      </c>
      <c r="R148" s="149">
        <f t="shared" si="2"/>
        <v>0.3824457</v>
      </c>
      <c r="S148" s="149">
        <v>0</v>
      </c>
      <c r="T148" s="150">
        <f t="shared" si="3"/>
        <v>0</v>
      </c>
      <c r="AR148" s="151" t="s">
        <v>109</v>
      </c>
      <c r="AT148" s="151" t="s">
        <v>195</v>
      </c>
      <c r="AU148" s="151" t="s">
        <v>84</v>
      </c>
      <c r="AY148" s="13" t="s">
        <v>193</v>
      </c>
      <c r="BE148" s="152">
        <f t="shared" si="4"/>
        <v>0</v>
      </c>
      <c r="BF148" s="152">
        <f t="shared" si="5"/>
        <v>0</v>
      </c>
      <c r="BG148" s="152">
        <f t="shared" si="6"/>
        <v>0</v>
      </c>
      <c r="BH148" s="152">
        <f t="shared" si="7"/>
        <v>0</v>
      </c>
      <c r="BI148" s="152">
        <f t="shared" si="8"/>
        <v>0</v>
      </c>
      <c r="BJ148" s="13" t="s">
        <v>84</v>
      </c>
      <c r="BK148" s="152">
        <f t="shared" si="9"/>
        <v>0</v>
      </c>
      <c r="BL148" s="13" t="s">
        <v>109</v>
      </c>
      <c r="BM148" s="151" t="s">
        <v>2714</v>
      </c>
    </row>
    <row r="149" spans="2:65" s="1" customFormat="1" ht="24.25" customHeight="1">
      <c r="B149" s="138"/>
      <c r="C149" s="139" t="s">
        <v>101</v>
      </c>
      <c r="D149" s="139" t="s">
        <v>195</v>
      </c>
      <c r="E149" s="140" t="s">
        <v>1565</v>
      </c>
      <c r="F149" s="141" t="s">
        <v>1566</v>
      </c>
      <c r="G149" s="142" t="s">
        <v>234</v>
      </c>
      <c r="H149" s="143">
        <v>420.27</v>
      </c>
      <c r="I149" s="144"/>
      <c r="J149" s="145">
        <f t="shared" si="0"/>
        <v>0</v>
      </c>
      <c r="K149" s="146"/>
      <c r="L149" s="28"/>
      <c r="M149" s="147" t="s">
        <v>1</v>
      </c>
      <c r="N149" s="148" t="s">
        <v>38</v>
      </c>
      <c r="P149" s="149">
        <f t="shared" si="1"/>
        <v>0</v>
      </c>
      <c r="Q149" s="149">
        <v>0</v>
      </c>
      <c r="R149" s="149">
        <f t="shared" si="2"/>
        <v>0</v>
      </c>
      <c r="S149" s="149">
        <v>0</v>
      </c>
      <c r="T149" s="150">
        <f t="shared" si="3"/>
        <v>0</v>
      </c>
      <c r="AR149" s="151" t="s">
        <v>109</v>
      </c>
      <c r="AT149" s="151" t="s">
        <v>195</v>
      </c>
      <c r="AU149" s="151" t="s">
        <v>84</v>
      </c>
      <c r="AY149" s="13" t="s">
        <v>193</v>
      </c>
      <c r="BE149" s="152">
        <f t="shared" si="4"/>
        <v>0</v>
      </c>
      <c r="BF149" s="152">
        <f t="shared" si="5"/>
        <v>0</v>
      </c>
      <c r="BG149" s="152">
        <f t="shared" si="6"/>
        <v>0</v>
      </c>
      <c r="BH149" s="152">
        <f t="shared" si="7"/>
        <v>0</v>
      </c>
      <c r="BI149" s="152">
        <f t="shared" si="8"/>
        <v>0</v>
      </c>
      <c r="BJ149" s="13" t="s">
        <v>84</v>
      </c>
      <c r="BK149" s="152">
        <f t="shared" si="9"/>
        <v>0</v>
      </c>
      <c r="BL149" s="13" t="s">
        <v>109</v>
      </c>
      <c r="BM149" s="151" t="s">
        <v>2715</v>
      </c>
    </row>
    <row r="150" spans="2:65" s="1" customFormat="1" ht="33" customHeight="1">
      <c r="B150" s="138"/>
      <c r="C150" s="139" t="s">
        <v>254</v>
      </c>
      <c r="D150" s="139" t="s">
        <v>195</v>
      </c>
      <c r="E150" s="140" t="s">
        <v>2623</v>
      </c>
      <c r="F150" s="141" t="s">
        <v>2624</v>
      </c>
      <c r="G150" s="142" t="s">
        <v>198</v>
      </c>
      <c r="H150" s="143">
        <v>66.55</v>
      </c>
      <c r="I150" s="144"/>
      <c r="J150" s="145">
        <f t="shared" si="0"/>
        <v>0</v>
      </c>
      <c r="K150" s="146"/>
      <c r="L150" s="28"/>
      <c r="M150" s="147" t="s">
        <v>1</v>
      </c>
      <c r="N150" s="148" t="s">
        <v>38</v>
      </c>
      <c r="P150" s="149">
        <f t="shared" si="1"/>
        <v>0</v>
      </c>
      <c r="Q150" s="149">
        <v>0</v>
      </c>
      <c r="R150" s="149">
        <f t="shared" si="2"/>
        <v>0</v>
      </c>
      <c r="S150" s="149">
        <v>0</v>
      </c>
      <c r="T150" s="150">
        <f t="shared" si="3"/>
        <v>0</v>
      </c>
      <c r="AR150" s="151" t="s">
        <v>109</v>
      </c>
      <c r="AT150" s="151" t="s">
        <v>195</v>
      </c>
      <c r="AU150" s="151" t="s">
        <v>84</v>
      </c>
      <c r="AY150" s="13" t="s">
        <v>193</v>
      </c>
      <c r="BE150" s="152">
        <f t="shared" si="4"/>
        <v>0</v>
      </c>
      <c r="BF150" s="152">
        <f t="shared" si="5"/>
        <v>0</v>
      </c>
      <c r="BG150" s="152">
        <f t="shared" si="6"/>
        <v>0</v>
      </c>
      <c r="BH150" s="152">
        <f t="shared" si="7"/>
        <v>0</v>
      </c>
      <c r="BI150" s="152">
        <f t="shared" si="8"/>
        <v>0</v>
      </c>
      <c r="BJ150" s="13" t="s">
        <v>84</v>
      </c>
      <c r="BK150" s="152">
        <f t="shared" si="9"/>
        <v>0</v>
      </c>
      <c r="BL150" s="13" t="s">
        <v>109</v>
      </c>
      <c r="BM150" s="151" t="s">
        <v>2716</v>
      </c>
    </row>
    <row r="151" spans="2:65" s="1" customFormat="1" ht="37.75" customHeight="1">
      <c r="B151" s="138"/>
      <c r="C151" s="139" t="s">
        <v>330</v>
      </c>
      <c r="D151" s="139" t="s">
        <v>195</v>
      </c>
      <c r="E151" s="140" t="s">
        <v>2626</v>
      </c>
      <c r="F151" s="141" t="s">
        <v>2627</v>
      </c>
      <c r="G151" s="142" t="s">
        <v>198</v>
      </c>
      <c r="H151" s="143">
        <v>133.1</v>
      </c>
      <c r="I151" s="144"/>
      <c r="J151" s="145">
        <f t="shared" si="0"/>
        <v>0</v>
      </c>
      <c r="K151" s="146"/>
      <c r="L151" s="28"/>
      <c r="M151" s="147" t="s">
        <v>1</v>
      </c>
      <c r="N151" s="148" t="s">
        <v>38</v>
      </c>
      <c r="P151" s="149">
        <f t="shared" si="1"/>
        <v>0</v>
      </c>
      <c r="Q151" s="149">
        <v>0</v>
      </c>
      <c r="R151" s="149">
        <f t="shared" si="2"/>
        <v>0</v>
      </c>
      <c r="S151" s="149">
        <v>0</v>
      </c>
      <c r="T151" s="150">
        <f t="shared" si="3"/>
        <v>0</v>
      </c>
      <c r="AR151" s="151" t="s">
        <v>109</v>
      </c>
      <c r="AT151" s="151" t="s">
        <v>195</v>
      </c>
      <c r="AU151" s="151" t="s">
        <v>84</v>
      </c>
      <c r="AY151" s="13" t="s">
        <v>193</v>
      </c>
      <c r="BE151" s="152">
        <f t="shared" si="4"/>
        <v>0</v>
      </c>
      <c r="BF151" s="152">
        <f t="shared" si="5"/>
        <v>0</v>
      </c>
      <c r="BG151" s="152">
        <f t="shared" si="6"/>
        <v>0</v>
      </c>
      <c r="BH151" s="152">
        <f t="shared" si="7"/>
        <v>0</v>
      </c>
      <c r="BI151" s="152">
        <f t="shared" si="8"/>
        <v>0</v>
      </c>
      <c r="BJ151" s="13" t="s">
        <v>84</v>
      </c>
      <c r="BK151" s="152">
        <f t="shared" si="9"/>
        <v>0</v>
      </c>
      <c r="BL151" s="13" t="s">
        <v>109</v>
      </c>
      <c r="BM151" s="151" t="s">
        <v>2717</v>
      </c>
    </row>
    <row r="152" spans="2:65" s="1" customFormat="1" ht="16.5" customHeight="1">
      <c r="B152" s="138"/>
      <c r="C152" s="139" t="s">
        <v>334</v>
      </c>
      <c r="D152" s="139" t="s">
        <v>195</v>
      </c>
      <c r="E152" s="140" t="s">
        <v>2629</v>
      </c>
      <c r="F152" s="141" t="s">
        <v>2630</v>
      </c>
      <c r="G152" s="142" t="s">
        <v>198</v>
      </c>
      <c r="H152" s="143">
        <v>66.55</v>
      </c>
      <c r="I152" s="144"/>
      <c r="J152" s="145">
        <f t="shared" si="0"/>
        <v>0</v>
      </c>
      <c r="K152" s="146"/>
      <c r="L152" s="28"/>
      <c r="M152" s="147" t="s">
        <v>1</v>
      </c>
      <c r="N152" s="148" t="s">
        <v>38</v>
      </c>
      <c r="P152" s="149">
        <f t="shared" si="1"/>
        <v>0</v>
      </c>
      <c r="Q152" s="149">
        <v>0</v>
      </c>
      <c r="R152" s="149">
        <f t="shared" si="2"/>
        <v>0</v>
      </c>
      <c r="S152" s="149">
        <v>0</v>
      </c>
      <c r="T152" s="150">
        <f t="shared" si="3"/>
        <v>0</v>
      </c>
      <c r="AR152" s="151" t="s">
        <v>109</v>
      </c>
      <c r="AT152" s="151" t="s">
        <v>195</v>
      </c>
      <c r="AU152" s="151" t="s">
        <v>84</v>
      </c>
      <c r="AY152" s="13" t="s">
        <v>193</v>
      </c>
      <c r="BE152" s="152">
        <f t="shared" si="4"/>
        <v>0</v>
      </c>
      <c r="BF152" s="152">
        <f t="shared" si="5"/>
        <v>0</v>
      </c>
      <c r="BG152" s="152">
        <f t="shared" si="6"/>
        <v>0</v>
      </c>
      <c r="BH152" s="152">
        <f t="shared" si="7"/>
        <v>0</v>
      </c>
      <c r="BI152" s="152">
        <f t="shared" si="8"/>
        <v>0</v>
      </c>
      <c r="BJ152" s="13" t="s">
        <v>84</v>
      </c>
      <c r="BK152" s="152">
        <f t="shared" si="9"/>
        <v>0</v>
      </c>
      <c r="BL152" s="13" t="s">
        <v>109</v>
      </c>
      <c r="BM152" s="151" t="s">
        <v>2718</v>
      </c>
    </row>
    <row r="153" spans="2:65" s="1" customFormat="1" ht="24.25" customHeight="1">
      <c r="B153" s="138"/>
      <c r="C153" s="139" t="s">
        <v>338</v>
      </c>
      <c r="D153" s="139" t="s">
        <v>195</v>
      </c>
      <c r="E153" s="140" t="s">
        <v>1580</v>
      </c>
      <c r="F153" s="141" t="s">
        <v>1581</v>
      </c>
      <c r="G153" s="142" t="s">
        <v>296</v>
      </c>
      <c r="H153" s="143">
        <v>99.825000000000003</v>
      </c>
      <c r="I153" s="144"/>
      <c r="J153" s="145">
        <f t="shared" si="0"/>
        <v>0</v>
      </c>
      <c r="K153" s="146"/>
      <c r="L153" s="28"/>
      <c r="M153" s="147" t="s">
        <v>1</v>
      </c>
      <c r="N153" s="148" t="s">
        <v>38</v>
      </c>
      <c r="P153" s="149">
        <f t="shared" si="1"/>
        <v>0</v>
      </c>
      <c r="Q153" s="149">
        <v>0</v>
      </c>
      <c r="R153" s="149">
        <f t="shared" si="2"/>
        <v>0</v>
      </c>
      <c r="S153" s="149">
        <v>0</v>
      </c>
      <c r="T153" s="150">
        <f t="shared" si="3"/>
        <v>0</v>
      </c>
      <c r="AR153" s="151" t="s">
        <v>109</v>
      </c>
      <c r="AT153" s="151" t="s">
        <v>195</v>
      </c>
      <c r="AU153" s="151" t="s">
        <v>84</v>
      </c>
      <c r="AY153" s="13" t="s">
        <v>193</v>
      </c>
      <c r="BE153" s="152">
        <f t="shared" si="4"/>
        <v>0</v>
      </c>
      <c r="BF153" s="152">
        <f t="shared" si="5"/>
        <v>0</v>
      </c>
      <c r="BG153" s="152">
        <f t="shared" si="6"/>
        <v>0</v>
      </c>
      <c r="BH153" s="152">
        <f t="shared" si="7"/>
        <v>0</v>
      </c>
      <c r="BI153" s="152">
        <f t="shared" si="8"/>
        <v>0</v>
      </c>
      <c r="BJ153" s="13" t="s">
        <v>84</v>
      </c>
      <c r="BK153" s="152">
        <f t="shared" si="9"/>
        <v>0</v>
      </c>
      <c r="BL153" s="13" t="s">
        <v>109</v>
      </c>
      <c r="BM153" s="151" t="s">
        <v>2719</v>
      </c>
    </row>
    <row r="154" spans="2:65" s="1" customFormat="1" ht="33" customHeight="1">
      <c r="B154" s="138"/>
      <c r="C154" s="139" t="s">
        <v>342</v>
      </c>
      <c r="D154" s="139" t="s">
        <v>195</v>
      </c>
      <c r="E154" s="140" t="s">
        <v>229</v>
      </c>
      <c r="F154" s="141" t="s">
        <v>230</v>
      </c>
      <c r="G154" s="142" t="s">
        <v>198</v>
      </c>
      <c r="H154" s="143">
        <v>64.430000000000007</v>
      </c>
      <c r="I154" s="144"/>
      <c r="J154" s="145">
        <f t="shared" si="0"/>
        <v>0</v>
      </c>
      <c r="K154" s="146"/>
      <c r="L154" s="28"/>
      <c r="M154" s="147" t="s">
        <v>1</v>
      </c>
      <c r="N154" s="148" t="s">
        <v>38</v>
      </c>
      <c r="P154" s="149">
        <f t="shared" si="1"/>
        <v>0</v>
      </c>
      <c r="Q154" s="149">
        <v>0</v>
      </c>
      <c r="R154" s="149">
        <f t="shared" si="2"/>
        <v>0</v>
      </c>
      <c r="S154" s="149">
        <v>0</v>
      </c>
      <c r="T154" s="150">
        <f t="shared" si="3"/>
        <v>0</v>
      </c>
      <c r="AR154" s="151" t="s">
        <v>109</v>
      </c>
      <c r="AT154" s="151" t="s">
        <v>195</v>
      </c>
      <c r="AU154" s="151" t="s">
        <v>84</v>
      </c>
      <c r="AY154" s="13" t="s">
        <v>193</v>
      </c>
      <c r="BE154" s="152">
        <f t="shared" si="4"/>
        <v>0</v>
      </c>
      <c r="BF154" s="152">
        <f t="shared" si="5"/>
        <v>0</v>
      </c>
      <c r="BG154" s="152">
        <f t="shared" si="6"/>
        <v>0</v>
      </c>
      <c r="BH154" s="152">
        <f t="shared" si="7"/>
        <v>0</v>
      </c>
      <c r="BI154" s="152">
        <f t="shared" si="8"/>
        <v>0</v>
      </c>
      <c r="BJ154" s="13" t="s">
        <v>84</v>
      </c>
      <c r="BK154" s="152">
        <f t="shared" si="9"/>
        <v>0</v>
      </c>
      <c r="BL154" s="13" t="s">
        <v>109</v>
      </c>
      <c r="BM154" s="151" t="s">
        <v>2720</v>
      </c>
    </row>
    <row r="155" spans="2:65" s="1" customFormat="1" ht="24.25" customHeight="1">
      <c r="B155" s="138"/>
      <c r="C155" s="139" t="s">
        <v>7</v>
      </c>
      <c r="D155" s="139" t="s">
        <v>195</v>
      </c>
      <c r="E155" s="140" t="s">
        <v>1586</v>
      </c>
      <c r="F155" s="141" t="s">
        <v>1587</v>
      </c>
      <c r="G155" s="142" t="s">
        <v>198</v>
      </c>
      <c r="H155" s="143">
        <v>80.129000000000005</v>
      </c>
      <c r="I155" s="144"/>
      <c r="J155" s="145">
        <f t="shared" si="0"/>
        <v>0</v>
      </c>
      <c r="K155" s="146"/>
      <c r="L155" s="28"/>
      <c r="M155" s="147" t="s">
        <v>1</v>
      </c>
      <c r="N155" s="148" t="s">
        <v>38</v>
      </c>
      <c r="P155" s="149">
        <f t="shared" si="1"/>
        <v>0</v>
      </c>
      <c r="Q155" s="149">
        <v>0</v>
      </c>
      <c r="R155" s="149">
        <f t="shared" si="2"/>
        <v>0</v>
      </c>
      <c r="S155" s="149">
        <v>0</v>
      </c>
      <c r="T155" s="150">
        <f t="shared" si="3"/>
        <v>0</v>
      </c>
      <c r="AR155" s="151" t="s">
        <v>109</v>
      </c>
      <c r="AT155" s="151" t="s">
        <v>195</v>
      </c>
      <c r="AU155" s="151" t="s">
        <v>84</v>
      </c>
      <c r="AY155" s="13" t="s">
        <v>193</v>
      </c>
      <c r="BE155" s="152">
        <f t="shared" si="4"/>
        <v>0</v>
      </c>
      <c r="BF155" s="152">
        <f t="shared" si="5"/>
        <v>0</v>
      </c>
      <c r="BG155" s="152">
        <f t="shared" si="6"/>
        <v>0</v>
      </c>
      <c r="BH155" s="152">
        <f t="shared" si="7"/>
        <v>0</v>
      </c>
      <c r="BI155" s="152">
        <f t="shared" si="8"/>
        <v>0</v>
      </c>
      <c r="BJ155" s="13" t="s">
        <v>84</v>
      </c>
      <c r="BK155" s="152">
        <f t="shared" si="9"/>
        <v>0</v>
      </c>
      <c r="BL155" s="13" t="s">
        <v>109</v>
      </c>
      <c r="BM155" s="151" t="s">
        <v>2721</v>
      </c>
    </row>
    <row r="156" spans="2:65" s="1" customFormat="1" ht="16.5" customHeight="1">
      <c r="B156" s="138"/>
      <c r="C156" s="153" t="s">
        <v>350</v>
      </c>
      <c r="D156" s="153" t="s">
        <v>236</v>
      </c>
      <c r="E156" s="154" t="s">
        <v>1589</v>
      </c>
      <c r="F156" s="155" t="s">
        <v>1590</v>
      </c>
      <c r="G156" s="156" t="s">
        <v>296</v>
      </c>
      <c r="H156" s="157">
        <v>128.20599999999999</v>
      </c>
      <c r="I156" s="158"/>
      <c r="J156" s="159">
        <f t="shared" si="0"/>
        <v>0</v>
      </c>
      <c r="K156" s="160"/>
      <c r="L156" s="161"/>
      <c r="M156" s="162" t="s">
        <v>1</v>
      </c>
      <c r="N156" s="163" t="s">
        <v>38</v>
      </c>
      <c r="P156" s="149">
        <f t="shared" si="1"/>
        <v>0</v>
      </c>
      <c r="Q156" s="149">
        <v>1</v>
      </c>
      <c r="R156" s="149">
        <f t="shared" si="2"/>
        <v>128.20599999999999</v>
      </c>
      <c r="S156" s="149">
        <v>0</v>
      </c>
      <c r="T156" s="150">
        <f t="shared" si="3"/>
        <v>0</v>
      </c>
      <c r="AR156" s="151" t="s">
        <v>163</v>
      </c>
      <c r="AT156" s="151" t="s">
        <v>236</v>
      </c>
      <c r="AU156" s="151" t="s">
        <v>84</v>
      </c>
      <c r="AY156" s="13" t="s">
        <v>193</v>
      </c>
      <c r="BE156" s="152">
        <f t="shared" si="4"/>
        <v>0</v>
      </c>
      <c r="BF156" s="152">
        <f t="shared" si="5"/>
        <v>0</v>
      </c>
      <c r="BG156" s="152">
        <f t="shared" si="6"/>
        <v>0</v>
      </c>
      <c r="BH156" s="152">
        <f t="shared" si="7"/>
        <v>0</v>
      </c>
      <c r="BI156" s="152">
        <f t="shared" si="8"/>
        <v>0</v>
      </c>
      <c r="BJ156" s="13" t="s">
        <v>84</v>
      </c>
      <c r="BK156" s="152">
        <f t="shared" si="9"/>
        <v>0</v>
      </c>
      <c r="BL156" s="13" t="s">
        <v>109</v>
      </c>
      <c r="BM156" s="151" t="s">
        <v>2722</v>
      </c>
    </row>
    <row r="157" spans="2:65" s="11" customFormat="1" ht="22.75" customHeight="1">
      <c r="B157" s="126"/>
      <c r="D157" s="127" t="s">
        <v>71</v>
      </c>
      <c r="E157" s="136" t="s">
        <v>109</v>
      </c>
      <c r="F157" s="136" t="s">
        <v>349</v>
      </c>
      <c r="I157" s="129"/>
      <c r="J157" s="137">
        <f>BK157</f>
        <v>0</v>
      </c>
      <c r="L157" s="126"/>
      <c r="M157" s="131"/>
      <c r="P157" s="132">
        <f>SUM(P158:P160)</f>
        <v>0</v>
      </c>
      <c r="R157" s="132">
        <f>SUM(R158:R160)</f>
        <v>26.469921280000001</v>
      </c>
      <c r="T157" s="133">
        <f>SUM(T158:T160)</f>
        <v>0</v>
      </c>
      <c r="AR157" s="127" t="s">
        <v>76</v>
      </c>
      <c r="AT157" s="134" t="s">
        <v>71</v>
      </c>
      <c r="AU157" s="134" t="s">
        <v>76</v>
      </c>
      <c r="AY157" s="127" t="s">
        <v>193</v>
      </c>
      <c r="BK157" s="135">
        <f>SUM(BK158:BK160)</f>
        <v>0</v>
      </c>
    </row>
    <row r="158" spans="2:65" s="1" customFormat="1" ht="37.75" customHeight="1">
      <c r="B158" s="138"/>
      <c r="C158" s="139" t="s">
        <v>354</v>
      </c>
      <c r="D158" s="139" t="s">
        <v>195</v>
      </c>
      <c r="E158" s="140" t="s">
        <v>1604</v>
      </c>
      <c r="F158" s="141" t="s">
        <v>1605</v>
      </c>
      <c r="G158" s="142" t="s">
        <v>198</v>
      </c>
      <c r="H158" s="143">
        <v>13.31</v>
      </c>
      <c r="I158" s="144"/>
      <c r="J158" s="145">
        <f>ROUND(I158*H158,2)</f>
        <v>0</v>
      </c>
      <c r="K158" s="146"/>
      <c r="L158" s="28"/>
      <c r="M158" s="147" t="s">
        <v>1</v>
      </c>
      <c r="N158" s="148" t="s">
        <v>38</v>
      </c>
      <c r="P158" s="149">
        <f>O158*H158</f>
        <v>0</v>
      </c>
      <c r="Q158" s="149">
        <v>1.8907700000000001</v>
      </c>
      <c r="R158" s="149">
        <f>Q158*H158</f>
        <v>25.166148700000001</v>
      </c>
      <c r="S158" s="149">
        <v>0</v>
      </c>
      <c r="T158" s="150">
        <f>S158*H158</f>
        <v>0</v>
      </c>
      <c r="AR158" s="151" t="s">
        <v>109</v>
      </c>
      <c r="AT158" s="151" t="s">
        <v>195</v>
      </c>
      <c r="AU158" s="151" t="s">
        <v>84</v>
      </c>
      <c r="AY158" s="13" t="s">
        <v>193</v>
      </c>
      <c r="BE158" s="152">
        <f>IF(N158="základná",J158,0)</f>
        <v>0</v>
      </c>
      <c r="BF158" s="152">
        <f>IF(N158="znížená",J158,0)</f>
        <v>0</v>
      </c>
      <c r="BG158" s="152">
        <f>IF(N158="zákl. prenesená",J158,0)</f>
        <v>0</v>
      </c>
      <c r="BH158" s="152">
        <f>IF(N158="zníž. prenesená",J158,0)</f>
        <v>0</v>
      </c>
      <c r="BI158" s="152">
        <f>IF(N158="nulová",J158,0)</f>
        <v>0</v>
      </c>
      <c r="BJ158" s="13" t="s">
        <v>84</v>
      </c>
      <c r="BK158" s="152">
        <f>ROUND(I158*H158,2)</f>
        <v>0</v>
      </c>
      <c r="BL158" s="13" t="s">
        <v>109</v>
      </c>
      <c r="BM158" s="151" t="s">
        <v>2723</v>
      </c>
    </row>
    <row r="159" spans="2:65" s="1" customFormat="1" ht="24.25" customHeight="1">
      <c r="B159" s="138"/>
      <c r="C159" s="139" t="s">
        <v>358</v>
      </c>
      <c r="D159" s="139" t="s">
        <v>195</v>
      </c>
      <c r="E159" s="140" t="s">
        <v>1607</v>
      </c>
      <c r="F159" s="141" t="s">
        <v>696</v>
      </c>
      <c r="G159" s="142" t="s">
        <v>198</v>
      </c>
      <c r="H159" s="143">
        <v>0.58599999999999997</v>
      </c>
      <c r="I159" s="144"/>
      <c r="J159" s="145">
        <f>ROUND(I159*H159,2)</f>
        <v>0</v>
      </c>
      <c r="K159" s="146"/>
      <c r="L159" s="28"/>
      <c r="M159" s="147" t="s">
        <v>1</v>
      </c>
      <c r="N159" s="148" t="s">
        <v>38</v>
      </c>
      <c r="P159" s="149">
        <f>O159*H159</f>
        <v>0</v>
      </c>
      <c r="Q159" s="149">
        <v>2.1922799999999998</v>
      </c>
      <c r="R159" s="149">
        <f>Q159*H159</f>
        <v>1.2846760799999999</v>
      </c>
      <c r="S159" s="149">
        <v>0</v>
      </c>
      <c r="T159" s="150">
        <f>S159*H159</f>
        <v>0</v>
      </c>
      <c r="AR159" s="151" t="s">
        <v>109</v>
      </c>
      <c r="AT159" s="151" t="s">
        <v>195</v>
      </c>
      <c r="AU159" s="151" t="s">
        <v>84</v>
      </c>
      <c r="AY159" s="13" t="s">
        <v>193</v>
      </c>
      <c r="BE159" s="152">
        <f>IF(N159="základná",J159,0)</f>
        <v>0</v>
      </c>
      <c r="BF159" s="152">
        <f>IF(N159="znížená",J159,0)</f>
        <v>0</v>
      </c>
      <c r="BG159" s="152">
        <f>IF(N159="zákl. prenesená",J159,0)</f>
        <v>0</v>
      </c>
      <c r="BH159" s="152">
        <f>IF(N159="zníž. prenesená",J159,0)</f>
        <v>0</v>
      </c>
      <c r="BI159" s="152">
        <f>IF(N159="nulová",J159,0)</f>
        <v>0</v>
      </c>
      <c r="BJ159" s="13" t="s">
        <v>84</v>
      </c>
      <c r="BK159" s="152">
        <f>ROUND(I159*H159,2)</f>
        <v>0</v>
      </c>
      <c r="BL159" s="13" t="s">
        <v>109</v>
      </c>
      <c r="BM159" s="151" t="s">
        <v>2724</v>
      </c>
    </row>
    <row r="160" spans="2:65" s="1" customFormat="1" ht="33" customHeight="1">
      <c r="B160" s="138"/>
      <c r="C160" s="139" t="s">
        <v>362</v>
      </c>
      <c r="D160" s="139" t="s">
        <v>195</v>
      </c>
      <c r="E160" s="140" t="s">
        <v>1609</v>
      </c>
      <c r="F160" s="141" t="s">
        <v>1610</v>
      </c>
      <c r="G160" s="142" t="s">
        <v>234</v>
      </c>
      <c r="H160" s="143">
        <v>4.3899999999999997</v>
      </c>
      <c r="I160" s="144"/>
      <c r="J160" s="145">
        <f>ROUND(I160*H160,2)</f>
        <v>0</v>
      </c>
      <c r="K160" s="146"/>
      <c r="L160" s="28"/>
      <c r="M160" s="147" t="s">
        <v>1</v>
      </c>
      <c r="N160" s="148" t="s">
        <v>38</v>
      </c>
      <c r="P160" s="149">
        <f>O160*H160</f>
        <v>0</v>
      </c>
      <c r="Q160" s="149">
        <v>4.3499999999999997E-3</v>
      </c>
      <c r="R160" s="149">
        <f>Q160*H160</f>
        <v>1.9096499999999999E-2</v>
      </c>
      <c r="S160" s="149">
        <v>0</v>
      </c>
      <c r="T160" s="150">
        <f>S160*H160</f>
        <v>0</v>
      </c>
      <c r="AR160" s="151" t="s">
        <v>109</v>
      </c>
      <c r="AT160" s="151" t="s">
        <v>195</v>
      </c>
      <c r="AU160" s="151" t="s">
        <v>84</v>
      </c>
      <c r="AY160" s="13" t="s">
        <v>193</v>
      </c>
      <c r="BE160" s="152">
        <f>IF(N160="základná",J160,0)</f>
        <v>0</v>
      </c>
      <c r="BF160" s="152">
        <f>IF(N160="znížená",J160,0)</f>
        <v>0</v>
      </c>
      <c r="BG160" s="152">
        <f>IF(N160="zákl. prenesená",J160,0)</f>
        <v>0</v>
      </c>
      <c r="BH160" s="152">
        <f>IF(N160="zníž. prenesená",J160,0)</f>
        <v>0</v>
      </c>
      <c r="BI160" s="152">
        <f>IF(N160="nulová",J160,0)</f>
        <v>0</v>
      </c>
      <c r="BJ160" s="13" t="s">
        <v>84</v>
      </c>
      <c r="BK160" s="152">
        <f>ROUND(I160*H160,2)</f>
        <v>0</v>
      </c>
      <c r="BL160" s="13" t="s">
        <v>109</v>
      </c>
      <c r="BM160" s="151" t="s">
        <v>2725</v>
      </c>
    </row>
    <row r="161" spans="2:65" s="11" customFormat="1" ht="22.75" customHeight="1">
      <c r="B161" s="126"/>
      <c r="D161" s="127" t="s">
        <v>71</v>
      </c>
      <c r="E161" s="136" t="s">
        <v>112</v>
      </c>
      <c r="F161" s="136" t="s">
        <v>426</v>
      </c>
      <c r="I161" s="129"/>
      <c r="J161" s="137">
        <f>BK161</f>
        <v>0</v>
      </c>
      <c r="L161" s="126"/>
      <c r="M161" s="131"/>
      <c r="P161" s="132">
        <f>SUM(P162:P167)</f>
        <v>0</v>
      </c>
      <c r="R161" s="132">
        <f>SUM(R162:R167)</f>
        <v>100.519552</v>
      </c>
      <c r="T161" s="133">
        <f>SUM(T162:T167)</f>
        <v>0</v>
      </c>
      <c r="AR161" s="127" t="s">
        <v>76</v>
      </c>
      <c r="AT161" s="134" t="s">
        <v>71</v>
      </c>
      <c r="AU161" s="134" t="s">
        <v>76</v>
      </c>
      <c r="AY161" s="127" t="s">
        <v>193</v>
      </c>
      <c r="BK161" s="135">
        <f>SUM(BK162:BK167)</f>
        <v>0</v>
      </c>
    </row>
    <row r="162" spans="2:65" s="1" customFormat="1" ht="37.75" customHeight="1">
      <c r="B162" s="138"/>
      <c r="C162" s="139" t="s">
        <v>366</v>
      </c>
      <c r="D162" s="139" t="s">
        <v>195</v>
      </c>
      <c r="E162" s="140" t="s">
        <v>2113</v>
      </c>
      <c r="F162" s="141" t="s">
        <v>2114</v>
      </c>
      <c r="G162" s="142" t="s">
        <v>234</v>
      </c>
      <c r="H162" s="143">
        <v>107.8</v>
      </c>
      <c r="I162" s="144"/>
      <c r="J162" s="145">
        <f t="shared" ref="J162:J167" si="10">ROUND(I162*H162,2)</f>
        <v>0</v>
      </c>
      <c r="K162" s="146"/>
      <c r="L162" s="28"/>
      <c r="M162" s="147" t="s">
        <v>1</v>
      </c>
      <c r="N162" s="148" t="s">
        <v>38</v>
      </c>
      <c r="P162" s="149">
        <f t="shared" ref="P162:P167" si="11">O162*H162</f>
        <v>0</v>
      </c>
      <c r="Q162" s="149">
        <v>0.34838999999999998</v>
      </c>
      <c r="R162" s="149">
        <f t="shared" ref="R162:R167" si="12">Q162*H162</f>
        <v>37.556441999999997</v>
      </c>
      <c r="S162" s="149">
        <v>0</v>
      </c>
      <c r="T162" s="150">
        <f t="shared" ref="T162:T167" si="13">S162*H162</f>
        <v>0</v>
      </c>
      <c r="AR162" s="151" t="s">
        <v>109</v>
      </c>
      <c r="AT162" s="151" t="s">
        <v>195</v>
      </c>
      <c r="AU162" s="151" t="s">
        <v>84</v>
      </c>
      <c r="AY162" s="13" t="s">
        <v>193</v>
      </c>
      <c r="BE162" s="152">
        <f t="shared" ref="BE162:BE167" si="14">IF(N162="základná",J162,0)</f>
        <v>0</v>
      </c>
      <c r="BF162" s="152">
        <f t="shared" ref="BF162:BF167" si="15">IF(N162="znížená",J162,0)</f>
        <v>0</v>
      </c>
      <c r="BG162" s="152">
        <f t="shared" ref="BG162:BG167" si="16">IF(N162="zákl. prenesená",J162,0)</f>
        <v>0</v>
      </c>
      <c r="BH162" s="152">
        <f t="shared" ref="BH162:BH167" si="17">IF(N162="zníž. prenesená",J162,0)</f>
        <v>0</v>
      </c>
      <c r="BI162" s="152">
        <f t="shared" ref="BI162:BI167" si="18">IF(N162="nulová",J162,0)</f>
        <v>0</v>
      </c>
      <c r="BJ162" s="13" t="s">
        <v>84</v>
      </c>
      <c r="BK162" s="152">
        <f t="shared" ref="BK162:BK167" si="19">ROUND(I162*H162,2)</f>
        <v>0</v>
      </c>
      <c r="BL162" s="13" t="s">
        <v>109</v>
      </c>
      <c r="BM162" s="151" t="s">
        <v>2726</v>
      </c>
    </row>
    <row r="163" spans="2:65" s="1" customFormat="1" ht="24.25" customHeight="1">
      <c r="B163" s="138"/>
      <c r="C163" s="139" t="s">
        <v>370</v>
      </c>
      <c r="D163" s="139" t="s">
        <v>195</v>
      </c>
      <c r="E163" s="140" t="s">
        <v>2119</v>
      </c>
      <c r="F163" s="141" t="s">
        <v>2120</v>
      </c>
      <c r="G163" s="142" t="s">
        <v>234</v>
      </c>
      <c r="H163" s="143">
        <v>107.8</v>
      </c>
      <c r="I163" s="144"/>
      <c r="J163" s="145">
        <f t="shared" si="10"/>
        <v>0</v>
      </c>
      <c r="K163" s="146"/>
      <c r="L163" s="28"/>
      <c r="M163" s="147" t="s">
        <v>1</v>
      </c>
      <c r="N163" s="148" t="s">
        <v>38</v>
      </c>
      <c r="P163" s="149">
        <f t="shared" si="11"/>
        <v>0</v>
      </c>
      <c r="Q163" s="149">
        <v>0.26177</v>
      </c>
      <c r="R163" s="149">
        <f t="shared" si="12"/>
        <v>28.218806000000001</v>
      </c>
      <c r="S163" s="149">
        <v>0</v>
      </c>
      <c r="T163" s="150">
        <f t="shared" si="13"/>
        <v>0</v>
      </c>
      <c r="AR163" s="151" t="s">
        <v>109</v>
      </c>
      <c r="AT163" s="151" t="s">
        <v>195</v>
      </c>
      <c r="AU163" s="151" t="s">
        <v>84</v>
      </c>
      <c r="AY163" s="13" t="s">
        <v>193</v>
      </c>
      <c r="BE163" s="152">
        <f t="shared" si="14"/>
        <v>0</v>
      </c>
      <c r="BF163" s="152">
        <f t="shared" si="15"/>
        <v>0</v>
      </c>
      <c r="BG163" s="152">
        <f t="shared" si="16"/>
        <v>0</v>
      </c>
      <c r="BH163" s="152">
        <f t="shared" si="17"/>
        <v>0</v>
      </c>
      <c r="BI163" s="152">
        <f t="shared" si="18"/>
        <v>0</v>
      </c>
      <c r="BJ163" s="13" t="s">
        <v>84</v>
      </c>
      <c r="BK163" s="152">
        <f t="shared" si="19"/>
        <v>0</v>
      </c>
      <c r="BL163" s="13" t="s">
        <v>109</v>
      </c>
      <c r="BM163" s="151" t="s">
        <v>2727</v>
      </c>
    </row>
    <row r="164" spans="2:65" s="1" customFormat="1" ht="33" customHeight="1">
      <c r="B164" s="138"/>
      <c r="C164" s="139" t="s">
        <v>374</v>
      </c>
      <c r="D164" s="139" t="s">
        <v>195</v>
      </c>
      <c r="E164" s="140" t="s">
        <v>1905</v>
      </c>
      <c r="F164" s="141" t="s">
        <v>1906</v>
      </c>
      <c r="G164" s="142" t="s">
        <v>234</v>
      </c>
      <c r="H164" s="143">
        <v>215.6</v>
      </c>
      <c r="I164" s="144"/>
      <c r="J164" s="145">
        <f t="shared" si="10"/>
        <v>0</v>
      </c>
      <c r="K164" s="146"/>
      <c r="L164" s="28"/>
      <c r="M164" s="147" t="s">
        <v>1</v>
      </c>
      <c r="N164" s="148" t="s">
        <v>38</v>
      </c>
      <c r="P164" s="149">
        <f t="shared" si="11"/>
        <v>0</v>
      </c>
      <c r="Q164" s="149">
        <v>7.1000000000000002E-4</v>
      </c>
      <c r="R164" s="149">
        <f t="shared" si="12"/>
        <v>0.15307599999999999</v>
      </c>
      <c r="S164" s="149">
        <v>0</v>
      </c>
      <c r="T164" s="150">
        <f t="shared" si="13"/>
        <v>0</v>
      </c>
      <c r="AR164" s="151" t="s">
        <v>109</v>
      </c>
      <c r="AT164" s="151" t="s">
        <v>195</v>
      </c>
      <c r="AU164" s="151" t="s">
        <v>84</v>
      </c>
      <c r="AY164" s="13" t="s">
        <v>193</v>
      </c>
      <c r="BE164" s="152">
        <f t="shared" si="14"/>
        <v>0</v>
      </c>
      <c r="BF164" s="152">
        <f t="shared" si="15"/>
        <v>0</v>
      </c>
      <c r="BG164" s="152">
        <f t="shared" si="16"/>
        <v>0</v>
      </c>
      <c r="BH164" s="152">
        <f t="shared" si="17"/>
        <v>0</v>
      </c>
      <c r="BI164" s="152">
        <f t="shared" si="18"/>
        <v>0</v>
      </c>
      <c r="BJ164" s="13" t="s">
        <v>84</v>
      </c>
      <c r="BK164" s="152">
        <f t="shared" si="19"/>
        <v>0</v>
      </c>
      <c r="BL164" s="13" t="s">
        <v>109</v>
      </c>
      <c r="BM164" s="151" t="s">
        <v>2728</v>
      </c>
    </row>
    <row r="165" spans="2:65" s="1" customFormat="1" ht="33" customHeight="1">
      <c r="B165" s="138"/>
      <c r="C165" s="139" t="s">
        <v>378</v>
      </c>
      <c r="D165" s="139" t="s">
        <v>195</v>
      </c>
      <c r="E165" s="140" t="s">
        <v>2126</v>
      </c>
      <c r="F165" s="141" t="s">
        <v>2127</v>
      </c>
      <c r="G165" s="142" t="s">
        <v>234</v>
      </c>
      <c r="H165" s="143">
        <v>107.8</v>
      </c>
      <c r="I165" s="144"/>
      <c r="J165" s="145">
        <f t="shared" si="10"/>
        <v>0</v>
      </c>
      <c r="K165" s="146"/>
      <c r="L165" s="28"/>
      <c r="M165" s="147" t="s">
        <v>1</v>
      </c>
      <c r="N165" s="148" t="s">
        <v>38</v>
      </c>
      <c r="P165" s="149">
        <f t="shared" si="11"/>
        <v>0</v>
      </c>
      <c r="Q165" s="149">
        <v>0.18740000000000001</v>
      </c>
      <c r="R165" s="149">
        <f t="shared" si="12"/>
        <v>20.201720000000002</v>
      </c>
      <c r="S165" s="149">
        <v>0</v>
      </c>
      <c r="T165" s="150">
        <f t="shared" si="13"/>
        <v>0</v>
      </c>
      <c r="AR165" s="151" t="s">
        <v>109</v>
      </c>
      <c r="AT165" s="151" t="s">
        <v>195</v>
      </c>
      <c r="AU165" s="151" t="s">
        <v>84</v>
      </c>
      <c r="AY165" s="13" t="s">
        <v>193</v>
      </c>
      <c r="BE165" s="152">
        <f t="shared" si="14"/>
        <v>0</v>
      </c>
      <c r="BF165" s="152">
        <f t="shared" si="15"/>
        <v>0</v>
      </c>
      <c r="BG165" s="152">
        <f t="shared" si="16"/>
        <v>0</v>
      </c>
      <c r="BH165" s="152">
        <f t="shared" si="17"/>
        <v>0</v>
      </c>
      <c r="BI165" s="152">
        <f t="shared" si="18"/>
        <v>0</v>
      </c>
      <c r="BJ165" s="13" t="s">
        <v>84</v>
      </c>
      <c r="BK165" s="152">
        <f t="shared" si="19"/>
        <v>0</v>
      </c>
      <c r="BL165" s="13" t="s">
        <v>109</v>
      </c>
      <c r="BM165" s="151" t="s">
        <v>2729</v>
      </c>
    </row>
    <row r="166" spans="2:65" s="1" customFormat="1" ht="33" customHeight="1">
      <c r="B166" s="138"/>
      <c r="C166" s="139" t="s">
        <v>382</v>
      </c>
      <c r="D166" s="139" t="s">
        <v>195</v>
      </c>
      <c r="E166" s="140" t="s">
        <v>2129</v>
      </c>
      <c r="F166" s="141" t="s">
        <v>2130</v>
      </c>
      <c r="G166" s="142" t="s">
        <v>234</v>
      </c>
      <c r="H166" s="143">
        <v>107.8</v>
      </c>
      <c r="I166" s="144"/>
      <c r="J166" s="145">
        <f t="shared" si="10"/>
        <v>0</v>
      </c>
      <c r="K166" s="146"/>
      <c r="L166" s="28"/>
      <c r="M166" s="147" t="s">
        <v>1</v>
      </c>
      <c r="N166" s="148" t="s">
        <v>38</v>
      </c>
      <c r="P166" s="149">
        <f t="shared" si="11"/>
        <v>0</v>
      </c>
      <c r="Q166" s="149">
        <v>0.12966</v>
      </c>
      <c r="R166" s="149">
        <f t="shared" si="12"/>
        <v>13.977347999999999</v>
      </c>
      <c r="S166" s="149">
        <v>0</v>
      </c>
      <c r="T166" s="150">
        <f t="shared" si="13"/>
        <v>0</v>
      </c>
      <c r="AR166" s="151" t="s">
        <v>109</v>
      </c>
      <c r="AT166" s="151" t="s">
        <v>195</v>
      </c>
      <c r="AU166" s="151" t="s">
        <v>84</v>
      </c>
      <c r="AY166" s="13" t="s">
        <v>193</v>
      </c>
      <c r="BE166" s="152">
        <f t="shared" si="14"/>
        <v>0</v>
      </c>
      <c r="BF166" s="152">
        <f t="shared" si="15"/>
        <v>0</v>
      </c>
      <c r="BG166" s="152">
        <f t="shared" si="16"/>
        <v>0</v>
      </c>
      <c r="BH166" s="152">
        <f t="shared" si="17"/>
        <v>0</v>
      </c>
      <c r="BI166" s="152">
        <f t="shared" si="18"/>
        <v>0</v>
      </c>
      <c r="BJ166" s="13" t="s">
        <v>84</v>
      </c>
      <c r="BK166" s="152">
        <f t="shared" si="19"/>
        <v>0</v>
      </c>
      <c r="BL166" s="13" t="s">
        <v>109</v>
      </c>
      <c r="BM166" s="151" t="s">
        <v>2730</v>
      </c>
    </row>
    <row r="167" spans="2:65" s="1" customFormat="1" ht="33" customHeight="1">
      <c r="B167" s="138"/>
      <c r="C167" s="139" t="s">
        <v>386</v>
      </c>
      <c r="D167" s="139" t="s">
        <v>195</v>
      </c>
      <c r="E167" s="140" t="s">
        <v>2134</v>
      </c>
      <c r="F167" s="141" t="s">
        <v>2135</v>
      </c>
      <c r="G167" s="142" t="s">
        <v>257</v>
      </c>
      <c r="H167" s="143">
        <v>184</v>
      </c>
      <c r="I167" s="144"/>
      <c r="J167" s="145">
        <f t="shared" si="10"/>
        <v>0</v>
      </c>
      <c r="K167" s="146"/>
      <c r="L167" s="28"/>
      <c r="M167" s="147" t="s">
        <v>1</v>
      </c>
      <c r="N167" s="148" t="s">
        <v>38</v>
      </c>
      <c r="P167" s="149">
        <f t="shared" si="11"/>
        <v>0</v>
      </c>
      <c r="Q167" s="149">
        <v>2.2399999999999998E-3</v>
      </c>
      <c r="R167" s="149">
        <f t="shared" si="12"/>
        <v>0.41215999999999997</v>
      </c>
      <c r="S167" s="149">
        <v>0</v>
      </c>
      <c r="T167" s="150">
        <f t="shared" si="13"/>
        <v>0</v>
      </c>
      <c r="AR167" s="151" t="s">
        <v>109</v>
      </c>
      <c r="AT167" s="151" t="s">
        <v>195</v>
      </c>
      <c r="AU167" s="151" t="s">
        <v>84</v>
      </c>
      <c r="AY167" s="13" t="s">
        <v>193</v>
      </c>
      <c r="BE167" s="152">
        <f t="shared" si="14"/>
        <v>0</v>
      </c>
      <c r="BF167" s="152">
        <f t="shared" si="15"/>
        <v>0</v>
      </c>
      <c r="BG167" s="152">
        <f t="shared" si="16"/>
        <v>0</v>
      </c>
      <c r="BH167" s="152">
        <f t="shared" si="17"/>
        <v>0</v>
      </c>
      <c r="BI167" s="152">
        <f t="shared" si="18"/>
        <v>0</v>
      </c>
      <c r="BJ167" s="13" t="s">
        <v>84</v>
      </c>
      <c r="BK167" s="152">
        <f t="shared" si="19"/>
        <v>0</v>
      </c>
      <c r="BL167" s="13" t="s">
        <v>109</v>
      </c>
      <c r="BM167" s="151" t="s">
        <v>2731</v>
      </c>
    </row>
    <row r="168" spans="2:65" s="11" customFormat="1" ht="22.75" customHeight="1">
      <c r="B168" s="126"/>
      <c r="D168" s="127" t="s">
        <v>71</v>
      </c>
      <c r="E168" s="136" t="s">
        <v>163</v>
      </c>
      <c r="F168" s="136" t="s">
        <v>732</v>
      </c>
      <c r="I168" s="129"/>
      <c r="J168" s="137">
        <f>BK168</f>
        <v>0</v>
      </c>
      <c r="L168" s="126"/>
      <c r="M168" s="131"/>
      <c r="P168" s="132">
        <f>SUM(P169:P192)</f>
        <v>0</v>
      </c>
      <c r="R168" s="132">
        <f>SUM(R169:R192)</f>
        <v>1.5356719999999999</v>
      </c>
      <c r="T168" s="133">
        <f>SUM(T169:T192)</f>
        <v>0</v>
      </c>
      <c r="AR168" s="127" t="s">
        <v>76</v>
      </c>
      <c r="AT168" s="134" t="s">
        <v>71</v>
      </c>
      <c r="AU168" s="134" t="s">
        <v>76</v>
      </c>
      <c r="AY168" s="127" t="s">
        <v>193</v>
      </c>
      <c r="BK168" s="135">
        <f>SUM(BK169:BK192)</f>
        <v>0</v>
      </c>
    </row>
    <row r="169" spans="2:65" s="1" customFormat="1" ht="24.25" customHeight="1">
      <c r="B169" s="138"/>
      <c r="C169" s="139" t="s">
        <v>390</v>
      </c>
      <c r="D169" s="139" t="s">
        <v>195</v>
      </c>
      <c r="E169" s="140" t="s">
        <v>1630</v>
      </c>
      <c r="F169" s="141" t="s">
        <v>1631</v>
      </c>
      <c r="G169" s="142" t="s">
        <v>319</v>
      </c>
      <c r="H169" s="143">
        <v>2</v>
      </c>
      <c r="I169" s="144"/>
      <c r="J169" s="145">
        <f t="shared" ref="J169:J192" si="20">ROUND(I169*H169,2)</f>
        <v>0</v>
      </c>
      <c r="K169" s="146"/>
      <c r="L169" s="28"/>
      <c r="M169" s="147" t="s">
        <v>1</v>
      </c>
      <c r="N169" s="148" t="s">
        <v>38</v>
      </c>
      <c r="P169" s="149">
        <f t="shared" ref="P169:P192" si="21">O169*H169</f>
        <v>0</v>
      </c>
      <c r="Q169" s="149">
        <v>3.82E-3</v>
      </c>
      <c r="R169" s="149">
        <f t="shared" ref="R169:R192" si="22">Q169*H169</f>
        <v>7.6400000000000001E-3</v>
      </c>
      <c r="S169" s="149">
        <v>0</v>
      </c>
      <c r="T169" s="150">
        <f t="shared" ref="T169:T192" si="23">S169*H169</f>
        <v>0</v>
      </c>
      <c r="AR169" s="151" t="s">
        <v>109</v>
      </c>
      <c r="AT169" s="151" t="s">
        <v>195</v>
      </c>
      <c r="AU169" s="151" t="s">
        <v>84</v>
      </c>
      <c r="AY169" s="13" t="s">
        <v>193</v>
      </c>
      <c r="BE169" s="152">
        <f t="shared" ref="BE169:BE192" si="24">IF(N169="základná",J169,0)</f>
        <v>0</v>
      </c>
      <c r="BF169" s="152">
        <f t="shared" ref="BF169:BF192" si="25">IF(N169="znížená",J169,0)</f>
        <v>0</v>
      </c>
      <c r="BG169" s="152">
        <f t="shared" ref="BG169:BG192" si="26">IF(N169="zákl. prenesená",J169,0)</f>
        <v>0</v>
      </c>
      <c r="BH169" s="152">
        <f t="shared" ref="BH169:BH192" si="27">IF(N169="zníž. prenesená",J169,0)</f>
        <v>0</v>
      </c>
      <c r="BI169" s="152">
        <f t="shared" ref="BI169:BI192" si="28">IF(N169="nulová",J169,0)</f>
        <v>0</v>
      </c>
      <c r="BJ169" s="13" t="s">
        <v>84</v>
      </c>
      <c r="BK169" s="152">
        <f t="shared" ref="BK169:BK192" si="29">ROUND(I169*H169,2)</f>
        <v>0</v>
      </c>
      <c r="BL169" s="13" t="s">
        <v>109</v>
      </c>
      <c r="BM169" s="151" t="s">
        <v>2732</v>
      </c>
    </row>
    <row r="170" spans="2:65" s="1" customFormat="1" ht="16.5" customHeight="1">
      <c r="B170" s="138"/>
      <c r="C170" s="153" t="s">
        <v>394</v>
      </c>
      <c r="D170" s="153" t="s">
        <v>236</v>
      </c>
      <c r="E170" s="154" t="s">
        <v>1633</v>
      </c>
      <c r="F170" s="155" t="s">
        <v>1634</v>
      </c>
      <c r="G170" s="156" t="s">
        <v>319</v>
      </c>
      <c r="H170" s="157">
        <v>2</v>
      </c>
      <c r="I170" s="158"/>
      <c r="J170" s="159">
        <f t="shared" si="20"/>
        <v>0</v>
      </c>
      <c r="K170" s="160"/>
      <c r="L170" s="161"/>
      <c r="M170" s="162" t="s">
        <v>1</v>
      </c>
      <c r="N170" s="163" t="s">
        <v>38</v>
      </c>
      <c r="P170" s="149">
        <f t="shared" si="21"/>
        <v>0</v>
      </c>
      <c r="Q170" s="149">
        <v>2.5000000000000001E-2</v>
      </c>
      <c r="R170" s="149">
        <f t="shared" si="22"/>
        <v>0.05</v>
      </c>
      <c r="S170" s="149">
        <v>0</v>
      </c>
      <c r="T170" s="150">
        <f t="shared" si="23"/>
        <v>0</v>
      </c>
      <c r="AR170" s="151" t="s">
        <v>163</v>
      </c>
      <c r="AT170" s="151" t="s">
        <v>236</v>
      </c>
      <c r="AU170" s="151" t="s">
        <v>84</v>
      </c>
      <c r="AY170" s="13" t="s">
        <v>193</v>
      </c>
      <c r="BE170" s="152">
        <f t="shared" si="24"/>
        <v>0</v>
      </c>
      <c r="BF170" s="152">
        <f t="shared" si="25"/>
        <v>0</v>
      </c>
      <c r="BG170" s="152">
        <f t="shared" si="26"/>
        <v>0</v>
      </c>
      <c r="BH170" s="152">
        <f t="shared" si="27"/>
        <v>0</v>
      </c>
      <c r="BI170" s="152">
        <f t="shared" si="28"/>
        <v>0</v>
      </c>
      <c r="BJ170" s="13" t="s">
        <v>84</v>
      </c>
      <c r="BK170" s="152">
        <f t="shared" si="29"/>
        <v>0</v>
      </c>
      <c r="BL170" s="13" t="s">
        <v>109</v>
      </c>
      <c r="BM170" s="151" t="s">
        <v>2733</v>
      </c>
    </row>
    <row r="171" spans="2:65" s="1" customFormat="1" ht="24.25" customHeight="1">
      <c r="B171" s="138"/>
      <c r="C171" s="139" t="s">
        <v>398</v>
      </c>
      <c r="D171" s="139" t="s">
        <v>195</v>
      </c>
      <c r="E171" s="140" t="s">
        <v>1636</v>
      </c>
      <c r="F171" s="141" t="s">
        <v>992</v>
      </c>
      <c r="G171" s="142" t="s">
        <v>319</v>
      </c>
      <c r="H171" s="143">
        <v>1</v>
      </c>
      <c r="I171" s="144"/>
      <c r="J171" s="145">
        <f t="shared" si="20"/>
        <v>0</v>
      </c>
      <c r="K171" s="146"/>
      <c r="L171" s="28"/>
      <c r="M171" s="147" t="s">
        <v>1</v>
      </c>
      <c r="N171" s="148" t="s">
        <v>38</v>
      </c>
      <c r="P171" s="149">
        <f t="shared" si="21"/>
        <v>0</v>
      </c>
      <c r="Q171" s="149">
        <v>3.8019999999999998E-3</v>
      </c>
      <c r="R171" s="149">
        <f t="shared" si="22"/>
        <v>3.8019999999999998E-3</v>
      </c>
      <c r="S171" s="149">
        <v>0</v>
      </c>
      <c r="T171" s="150">
        <f t="shared" si="23"/>
        <v>0</v>
      </c>
      <c r="AR171" s="151" t="s">
        <v>109</v>
      </c>
      <c r="AT171" s="151" t="s">
        <v>195</v>
      </c>
      <c r="AU171" s="151" t="s">
        <v>84</v>
      </c>
      <c r="AY171" s="13" t="s">
        <v>193</v>
      </c>
      <c r="BE171" s="152">
        <f t="shared" si="24"/>
        <v>0</v>
      </c>
      <c r="BF171" s="152">
        <f t="shared" si="25"/>
        <v>0</v>
      </c>
      <c r="BG171" s="152">
        <f t="shared" si="26"/>
        <v>0</v>
      </c>
      <c r="BH171" s="152">
        <f t="shared" si="27"/>
        <v>0</v>
      </c>
      <c r="BI171" s="152">
        <f t="shared" si="28"/>
        <v>0</v>
      </c>
      <c r="BJ171" s="13" t="s">
        <v>84</v>
      </c>
      <c r="BK171" s="152">
        <f t="shared" si="29"/>
        <v>0</v>
      </c>
      <c r="BL171" s="13" t="s">
        <v>109</v>
      </c>
      <c r="BM171" s="151" t="s">
        <v>2734</v>
      </c>
    </row>
    <row r="172" spans="2:65" s="1" customFormat="1" ht="16.5" customHeight="1">
      <c r="B172" s="138"/>
      <c r="C172" s="153" t="s">
        <v>402</v>
      </c>
      <c r="D172" s="153" t="s">
        <v>236</v>
      </c>
      <c r="E172" s="154" t="s">
        <v>2550</v>
      </c>
      <c r="F172" s="155" t="s">
        <v>2551</v>
      </c>
      <c r="G172" s="156" t="s">
        <v>319</v>
      </c>
      <c r="H172" s="157">
        <v>1</v>
      </c>
      <c r="I172" s="158"/>
      <c r="J172" s="159">
        <f t="shared" si="20"/>
        <v>0</v>
      </c>
      <c r="K172" s="160"/>
      <c r="L172" s="161"/>
      <c r="M172" s="162" t="s">
        <v>1</v>
      </c>
      <c r="N172" s="163" t="s">
        <v>38</v>
      </c>
      <c r="P172" s="149">
        <f t="shared" si="21"/>
        <v>0</v>
      </c>
      <c r="Q172" s="149">
        <v>6.0000000000000001E-3</v>
      </c>
      <c r="R172" s="149">
        <f t="shared" si="22"/>
        <v>6.0000000000000001E-3</v>
      </c>
      <c r="S172" s="149">
        <v>0</v>
      </c>
      <c r="T172" s="150">
        <f t="shared" si="23"/>
        <v>0</v>
      </c>
      <c r="AR172" s="151" t="s">
        <v>163</v>
      </c>
      <c r="AT172" s="151" t="s">
        <v>236</v>
      </c>
      <c r="AU172" s="151" t="s">
        <v>84</v>
      </c>
      <c r="AY172" s="13" t="s">
        <v>193</v>
      </c>
      <c r="BE172" s="152">
        <f t="shared" si="24"/>
        <v>0</v>
      </c>
      <c r="BF172" s="152">
        <f t="shared" si="25"/>
        <v>0</v>
      </c>
      <c r="BG172" s="152">
        <f t="shared" si="26"/>
        <v>0</v>
      </c>
      <c r="BH172" s="152">
        <f t="shared" si="27"/>
        <v>0</v>
      </c>
      <c r="BI172" s="152">
        <f t="shared" si="28"/>
        <v>0</v>
      </c>
      <c r="BJ172" s="13" t="s">
        <v>84</v>
      </c>
      <c r="BK172" s="152">
        <f t="shared" si="29"/>
        <v>0</v>
      </c>
      <c r="BL172" s="13" t="s">
        <v>109</v>
      </c>
      <c r="BM172" s="151" t="s">
        <v>2735</v>
      </c>
    </row>
    <row r="173" spans="2:65" s="1" customFormat="1" ht="33" customHeight="1">
      <c r="B173" s="138"/>
      <c r="C173" s="139" t="s">
        <v>406</v>
      </c>
      <c r="D173" s="139" t="s">
        <v>195</v>
      </c>
      <c r="E173" s="140" t="s">
        <v>1649</v>
      </c>
      <c r="F173" s="141" t="s">
        <v>1650</v>
      </c>
      <c r="G173" s="142" t="s">
        <v>257</v>
      </c>
      <c r="H173" s="143">
        <v>132</v>
      </c>
      <c r="I173" s="144"/>
      <c r="J173" s="145">
        <f t="shared" si="20"/>
        <v>0</v>
      </c>
      <c r="K173" s="146"/>
      <c r="L173" s="28"/>
      <c r="M173" s="147" t="s">
        <v>1</v>
      </c>
      <c r="N173" s="148" t="s">
        <v>38</v>
      </c>
      <c r="P173" s="149">
        <f t="shared" si="21"/>
        <v>0</v>
      </c>
      <c r="Q173" s="149">
        <v>0</v>
      </c>
      <c r="R173" s="149">
        <f t="shared" si="22"/>
        <v>0</v>
      </c>
      <c r="S173" s="149">
        <v>0</v>
      </c>
      <c r="T173" s="150">
        <f t="shared" si="23"/>
        <v>0</v>
      </c>
      <c r="AR173" s="151" t="s">
        <v>109</v>
      </c>
      <c r="AT173" s="151" t="s">
        <v>195</v>
      </c>
      <c r="AU173" s="151" t="s">
        <v>84</v>
      </c>
      <c r="AY173" s="13" t="s">
        <v>193</v>
      </c>
      <c r="BE173" s="152">
        <f t="shared" si="24"/>
        <v>0</v>
      </c>
      <c r="BF173" s="152">
        <f t="shared" si="25"/>
        <v>0</v>
      </c>
      <c r="BG173" s="152">
        <f t="shared" si="26"/>
        <v>0</v>
      </c>
      <c r="BH173" s="152">
        <f t="shared" si="27"/>
        <v>0</v>
      </c>
      <c r="BI173" s="152">
        <f t="shared" si="28"/>
        <v>0</v>
      </c>
      <c r="BJ173" s="13" t="s">
        <v>84</v>
      </c>
      <c r="BK173" s="152">
        <f t="shared" si="29"/>
        <v>0</v>
      </c>
      <c r="BL173" s="13" t="s">
        <v>109</v>
      </c>
      <c r="BM173" s="151" t="s">
        <v>2736</v>
      </c>
    </row>
    <row r="174" spans="2:65" s="1" customFormat="1" ht="33" customHeight="1">
      <c r="B174" s="138"/>
      <c r="C174" s="153" t="s">
        <v>410</v>
      </c>
      <c r="D174" s="153" t="s">
        <v>236</v>
      </c>
      <c r="E174" s="154" t="s">
        <v>1652</v>
      </c>
      <c r="F174" s="155" t="s">
        <v>1653</v>
      </c>
      <c r="G174" s="156" t="s">
        <v>257</v>
      </c>
      <c r="H174" s="157">
        <v>132</v>
      </c>
      <c r="I174" s="158"/>
      <c r="J174" s="159">
        <f t="shared" si="20"/>
        <v>0</v>
      </c>
      <c r="K174" s="160"/>
      <c r="L174" s="161"/>
      <c r="M174" s="162" t="s">
        <v>1</v>
      </c>
      <c r="N174" s="163" t="s">
        <v>38</v>
      </c>
      <c r="P174" s="149">
        <f t="shared" si="21"/>
        <v>0</v>
      </c>
      <c r="Q174" s="149">
        <v>2.1900000000000001E-3</v>
      </c>
      <c r="R174" s="149">
        <f t="shared" si="22"/>
        <v>0.28908</v>
      </c>
      <c r="S174" s="149">
        <v>0</v>
      </c>
      <c r="T174" s="150">
        <f t="shared" si="23"/>
        <v>0</v>
      </c>
      <c r="AR174" s="151" t="s">
        <v>163</v>
      </c>
      <c r="AT174" s="151" t="s">
        <v>236</v>
      </c>
      <c r="AU174" s="151" t="s">
        <v>84</v>
      </c>
      <c r="AY174" s="13" t="s">
        <v>193</v>
      </c>
      <c r="BE174" s="152">
        <f t="shared" si="24"/>
        <v>0</v>
      </c>
      <c r="BF174" s="152">
        <f t="shared" si="25"/>
        <v>0</v>
      </c>
      <c r="BG174" s="152">
        <f t="shared" si="26"/>
        <v>0</v>
      </c>
      <c r="BH174" s="152">
        <f t="shared" si="27"/>
        <v>0</v>
      </c>
      <c r="BI174" s="152">
        <f t="shared" si="28"/>
        <v>0</v>
      </c>
      <c r="BJ174" s="13" t="s">
        <v>84</v>
      </c>
      <c r="BK174" s="152">
        <f t="shared" si="29"/>
        <v>0</v>
      </c>
      <c r="BL174" s="13" t="s">
        <v>109</v>
      </c>
      <c r="BM174" s="151" t="s">
        <v>2737</v>
      </c>
    </row>
    <row r="175" spans="2:65" s="1" customFormat="1" ht="24.25" customHeight="1">
      <c r="B175" s="138"/>
      <c r="C175" s="139" t="s">
        <v>414</v>
      </c>
      <c r="D175" s="139" t="s">
        <v>195</v>
      </c>
      <c r="E175" s="140" t="s">
        <v>1664</v>
      </c>
      <c r="F175" s="141" t="s">
        <v>1665</v>
      </c>
      <c r="G175" s="142" t="s">
        <v>319</v>
      </c>
      <c r="H175" s="143">
        <v>2</v>
      </c>
      <c r="I175" s="144"/>
      <c r="J175" s="145">
        <f t="shared" si="20"/>
        <v>0</v>
      </c>
      <c r="K175" s="146"/>
      <c r="L175" s="28"/>
      <c r="M175" s="147" t="s">
        <v>1</v>
      </c>
      <c r="N175" s="148" t="s">
        <v>38</v>
      </c>
      <c r="P175" s="149">
        <f t="shared" si="21"/>
        <v>0</v>
      </c>
      <c r="Q175" s="149">
        <v>7.9000000000000001E-4</v>
      </c>
      <c r="R175" s="149">
        <f t="shared" si="22"/>
        <v>1.58E-3</v>
      </c>
      <c r="S175" s="149">
        <v>0</v>
      </c>
      <c r="T175" s="150">
        <f t="shared" si="23"/>
        <v>0</v>
      </c>
      <c r="AR175" s="151" t="s">
        <v>109</v>
      </c>
      <c r="AT175" s="151" t="s">
        <v>195</v>
      </c>
      <c r="AU175" s="151" t="s">
        <v>84</v>
      </c>
      <c r="AY175" s="13" t="s">
        <v>193</v>
      </c>
      <c r="BE175" s="152">
        <f t="shared" si="24"/>
        <v>0</v>
      </c>
      <c r="BF175" s="152">
        <f t="shared" si="25"/>
        <v>0</v>
      </c>
      <c r="BG175" s="152">
        <f t="shared" si="26"/>
        <v>0</v>
      </c>
      <c r="BH175" s="152">
        <f t="shared" si="27"/>
        <v>0</v>
      </c>
      <c r="BI175" s="152">
        <f t="shared" si="28"/>
        <v>0</v>
      </c>
      <c r="BJ175" s="13" t="s">
        <v>84</v>
      </c>
      <c r="BK175" s="152">
        <f t="shared" si="29"/>
        <v>0</v>
      </c>
      <c r="BL175" s="13" t="s">
        <v>109</v>
      </c>
      <c r="BM175" s="151" t="s">
        <v>2738</v>
      </c>
    </row>
    <row r="176" spans="2:65" s="1" customFormat="1" ht="16.5" customHeight="1">
      <c r="B176" s="138"/>
      <c r="C176" s="153" t="s">
        <v>418</v>
      </c>
      <c r="D176" s="153" t="s">
        <v>236</v>
      </c>
      <c r="E176" s="154" t="s">
        <v>1667</v>
      </c>
      <c r="F176" s="155" t="s">
        <v>1668</v>
      </c>
      <c r="G176" s="156" t="s">
        <v>319</v>
      </c>
      <c r="H176" s="157">
        <v>2</v>
      </c>
      <c r="I176" s="158"/>
      <c r="J176" s="159">
        <f t="shared" si="20"/>
        <v>0</v>
      </c>
      <c r="K176" s="160"/>
      <c r="L176" s="161"/>
      <c r="M176" s="162" t="s">
        <v>1</v>
      </c>
      <c r="N176" s="163" t="s">
        <v>38</v>
      </c>
      <c r="P176" s="149">
        <f t="shared" si="21"/>
        <v>0</v>
      </c>
      <c r="Q176" s="149">
        <v>2.1999999999999999E-2</v>
      </c>
      <c r="R176" s="149">
        <f t="shared" si="22"/>
        <v>4.3999999999999997E-2</v>
      </c>
      <c r="S176" s="149">
        <v>0</v>
      </c>
      <c r="T176" s="150">
        <f t="shared" si="23"/>
        <v>0</v>
      </c>
      <c r="AR176" s="151" t="s">
        <v>163</v>
      </c>
      <c r="AT176" s="151" t="s">
        <v>236</v>
      </c>
      <c r="AU176" s="151" t="s">
        <v>84</v>
      </c>
      <c r="AY176" s="13" t="s">
        <v>193</v>
      </c>
      <c r="BE176" s="152">
        <f t="shared" si="24"/>
        <v>0</v>
      </c>
      <c r="BF176" s="152">
        <f t="shared" si="25"/>
        <v>0</v>
      </c>
      <c r="BG176" s="152">
        <f t="shared" si="26"/>
        <v>0</v>
      </c>
      <c r="BH176" s="152">
        <f t="shared" si="27"/>
        <v>0</v>
      </c>
      <c r="BI176" s="152">
        <f t="shared" si="28"/>
        <v>0</v>
      </c>
      <c r="BJ176" s="13" t="s">
        <v>84</v>
      </c>
      <c r="BK176" s="152">
        <f t="shared" si="29"/>
        <v>0</v>
      </c>
      <c r="BL176" s="13" t="s">
        <v>109</v>
      </c>
      <c r="BM176" s="151" t="s">
        <v>2739</v>
      </c>
    </row>
    <row r="177" spans="2:65" s="1" customFormat="1" ht="24.25" customHeight="1">
      <c r="B177" s="138"/>
      <c r="C177" s="153" t="s">
        <v>422</v>
      </c>
      <c r="D177" s="153" t="s">
        <v>236</v>
      </c>
      <c r="E177" s="154" t="s">
        <v>1670</v>
      </c>
      <c r="F177" s="155" t="s">
        <v>1671</v>
      </c>
      <c r="G177" s="156" t="s">
        <v>319</v>
      </c>
      <c r="H177" s="157">
        <v>2</v>
      </c>
      <c r="I177" s="158"/>
      <c r="J177" s="159">
        <f t="shared" si="20"/>
        <v>0</v>
      </c>
      <c r="K177" s="160"/>
      <c r="L177" s="161"/>
      <c r="M177" s="162" t="s">
        <v>1</v>
      </c>
      <c r="N177" s="163" t="s">
        <v>38</v>
      </c>
      <c r="P177" s="149">
        <f t="shared" si="21"/>
        <v>0</v>
      </c>
      <c r="Q177" s="149">
        <v>6.3E-3</v>
      </c>
      <c r="R177" s="149">
        <f t="shared" si="22"/>
        <v>1.26E-2</v>
      </c>
      <c r="S177" s="149">
        <v>0</v>
      </c>
      <c r="T177" s="150">
        <f t="shared" si="23"/>
        <v>0</v>
      </c>
      <c r="AR177" s="151" t="s">
        <v>163</v>
      </c>
      <c r="AT177" s="151" t="s">
        <v>236</v>
      </c>
      <c r="AU177" s="151" t="s">
        <v>84</v>
      </c>
      <c r="AY177" s="13" t="s">
        <v>193</v>
      </c>
      <c r="BE177" s="152">
        <f t="shared" si="24"/>
        <v>0</v>
      </c>
      <c r="BF177" s="152">
        <f t="shared" si="25"/>
        <v>0</v>
      </c>
      <c r="BG177" s="152">
        <f t="shared" si="26"/>
        <v>0</v>
      </c>
      <c r="BH177" s="152">
        <f t="shared" si="27"/>
        <v>0</v>
      </c>
      <c r="BI177" s="152">
        <f t="shared" si="28"/>
        <v>0</v>
      </c>
      <c r="BJ177" s="13" t="s">
        <v>84</v>
      </c>
      <c r="BK177" s="152">
        <f t="shared" si="29"/>
        <v>0</v>
      </c>
      <c r="BL177" s="13" t="s">
        <v>109</v>
      </c>
      <c r="BM177" s="151" t="s">
        <v>2740</v>
      </c>
    </row>
    <row r="178" spans="2:65" s="1" customFormat="1" ht="24.25" customHeight="1">
      <c r="B178" s="138"/>
      <c r="C178" s="139" t="s">
        <v>427</v>
      </c>
      <c r="D178" s="139" t="s">
        <v>195</v>
      </c>
      <c r="E178" s="140" t="s">
        <v>1673</v>
      </c>
      <c r="F178" s="141" t="s">
        <v>1674</v>
      </c>
      <c r="G178" s="142" t="s">
        <v>319</v>
      </c>
      <c r="H178" s="143">
        <v>2</v>
      </c>
      <c r="I178" s="144"/>
      <c r="J178" s="145">
        <f t="shared" si="20"/>
        <v>0</v>
      </c>
      <c r="K178" s="146"/>
      <c r="L178" s="28"/>
      <c r="M178" s="147" t="s">
        <v>1</v>
      </c>
      <c r="N178" s="148" t="s">
        <v>38</v>
      </c>
      <c r="P178" s="149">
        <f t="shared" si="21"/>
        <v>0</v>
      </c>
      <c r="Q178" s="149">
        <v>3.4000000000000002E-4</v>
      </c>
      <c r="R178" s="149">
        <f t="shared" si="22"/>
        <v>6.8000000000000005E-4</v>
      </c>
      <c r="S178" s="149">
        <v>0</v>
      </c>
      <c r="T178" s="150">
        <f t="shared" si="23"/>
        <v>0</v>
      </c>
      <c r="AR178" s="151" t="s">
        <v>109</v>
      </c>
      <c r="AT178" s="151" t="s">
        <v>195</v>
      </c>
      <c r="AU178" s="151" t="s">
        <v>84</v>
      </c>
      <c r="AY178" s="13" t="s">
        <v>193</v>
      </c>
      <c r="BE178" s="152">
        <f t="shared" si="24"/>
        <v>0</v>
      </c>
      <c r="BF178" s="152">
        <f t="shared" si="25"/>
        <v>0</v>
      </c>
      <c r="BG178" s="152">
        <f t="shared" si="26"/>
        <v>0</v>
      </c>
      <c r="BH178" s="152">
        <f t="shared" si="27"/>
        <v>0</v>
      </c>
      <c r="BI178" s="152">
        <f t="shared" si="28"/>
        <v>0</v>
      </c>
      <c r="BJ178" s="13" t="s">
        <v>84</v>
      </c>
      <c r="BK178" s="152">
        <f t="shared" si="29"/>
        <v>0</v>
      </c>
      <c r="BL178" s="13" t="s">
        <v>109</v>
      </c>
      <c r="BM178" s="151" t="s">
        <v>2741</v>
      </c>
    </row>
    <row r="179" spans="2:65" s="1" customFormat="1" ht="33" customHeight="1">
      <c r="B179" s="138"/>
      <c r="C179" s="153" t="s">
        <v>431</v>
      </c>
      <c r="D179" s="153" t="s">
        <v>236</v>
      </c>
      <c r="E179" s="154" t="s">
        <v>1676</v>
      </c>
      <c r="F179" s="155" t="s">
        <v>1677</v>
      </c>
      <c r="G179" s="156" t="s">
        <v>319</v>
      </c>
      <c r="H179" s="157">
        <v>2</v>
      </c>
      <c r="I179" s="158"/>
      <c r="J179" s="159">
        <f t="shared" si="20"/>
        <v>0</v>
      </c>
      <c r="K179" s="160"/>
      <c r="L179" s="161"/>
      <c r="M179" s="162" t="s">
        <v>1</v>
      </c>
      <c r="N179" s="163" t="s">
        <v>38</v>
      </c>
      <c r="P179" s="149">
        <f t="shared" si="21"/>
        <v>0</v>
      </c>
      <c r="Q179" s="149">
        <v>3.5499999999999997E-2</v>
      </c>
      <c r="R179" s="149">
        <f t="shared" si="22"/>
        <v>7.0999999999999994E-2</v>
      </c>
      <c r="S179" s="149">
        <v>0</v>
      </c>
      <c r="T179" s="150">
        <f t="shared" si="23"/>
        <v>0</v>
      </c>
      <c r="AR179" s="151" t="s">
        <v>163</v>
      </c>
      <c r="AT179" s="151" t="s">
        <v>236</v>
      </c>
      <c r="AU179" s="151" t="s">
        <v>84</v>
      </c>
      <c r="AY179" s="13" t="s">
        <v>193</v>
      </c>
      <c r="BE179" s="152">
        <f t="shared" si="24"/>
        <v>0</v>
      </c>
      <c r="BF179" s="152">
        <f t="shared" si="25"/>
        <v>0</v>
      </c>
      <c r="BG179" s="152">
        <f t="shared" si="26"/>
        <v>0</v>
      </c>
      <c r="BH179" s="152">
        <f t="shared" si="27"/>
        <v>0</v>
      </c>
      <c r="BI179" s="152">
        <f t="shared" si="28"/>
        <v>0</v>
      </c>
      <c r="BJ179" s="13" t="s">
        <v>84</v>
      </c>
      <c r="BK179" s="152">
        <f t="shared" si="29"/>
        <v>0</v>
      </c>
      <c r="BL179" s="13" t="s">
        <v>109</v>
      </c>
      <c r="BM179" s="151" t="s">
        <v>2742</v>
      </c>
    </row>
    <row r="180" spans="2:65" s="1" customFormat="1" ht="24.25" customHeight="1">
      <c r="B180" s="138"/>
      <c r="C180" s="139" t="s">
        <v>435</v>
      </c>
      <c r="D180" s="139" t="s">
        <v>195</v>
      </c>
      <c r="E180" s="140" t="s">
        <v>1679</v>
      </c>
      <c r="F180" s="141" t="s">
        <v>1680</v>
      </c>
      <c r="G180" s="142" t="s">
        <v>319</v>
      </c>
      <c r="H180" s="143">
        <v>1</v>
      </c>
      <c r="I180" s="144"/>
      <c r="J180" s="145">
        <f t="shared" si="20"/>
        <v>0</v>
      </c>
      <c r="K180" s="146"/>
      <c r="L180" s="28"/>
      <c r="M180" s="147" t="s">
        <v>1</v>
      </c>
      <c r="N180" s="148" t="s">
        <v>38</v>
      </c>
      <c r="P180" s="149">
        <f t="shared" si="21"/>
        <v>0</v>
      </c>
      <c r="Q180" s="149">
        <v>1.58E-3</v>
      </c>
      <c r="R180" s="149">
        <f t="shared" si="22"/>
        <v>1.58E-3</v>
      </c>
      <c r="S180" s="149">
        <v>0</v>
      </c>
      <c r="T180" s="150">
        <f t="shared" si="23"/>
        <v>0</v>
      </c>
      <c r="AR180" s="151" t="s">
        <v>109</v>
      </c>
      <c r="AT180" s="151" t="s">
        <v>195</v>
      </c>
      <c r="AU180" s="151" t="s">
        <v>84</v>
      </c>
      <c r="AY180" s="13" t="s">
        <v>193</v>
      </c>
      <c r="BE180" s="152">
        <f t="shared" si="24"/>
        <v>0</v>
      </c>
      <c r="BF180" s="152">
        <f t="shared" si="25"/>
        <v>0</v>
      </c>
      <c r="BG180" s="152">
        <f t="shared" si="26"/>
        <v>0</v>
      </c>
      <c r="BH180" s="152">
        <f t="shared" si="27"/>
        <v>0</v>
      </c>
      <c r="BI180" s="152">
        <f t="shared" si="28"/>
        <v>0</v>
      </c>
      <c r="BJ180" s="13" t="s">
        <v>84</v>
      </c>
      <c r="BK180" s="152">
        <f t="shared" si="29"/>
        <v>0</v>
      </c>
      <c r="BL180" s="13" t="s">
        <v>109</v>
      </c>
      <c r="BM180" s="151" t="s">
        <v>2743</v>
      </c>
    </row>
    <row r="181" spans="2:65" s="1" customFormat="1" ht="16.5" customHeight="1">
      <c r="B181" s="138"/>
      <c r="C181" s="153" t="s">
        <v>440</v>
      </c>
      <c r="D181" s="153" t="s">
        <v>236</v>
      </c>
      <c r="E181" s="154" t="s">
        <v>1051</v>
      </c>
      <c r="F181" s="155" t="s">
        <v>1052</v>
      </c>
      <c r="G181" s="156" t="s">
        <v>319</v>
      </c>
      <c r="H181" s="157">
        <v>1</v>
      </c>
      <c r="I181" s="158"/>
      <c r="J181" s="159">
        <f t="shared" si="20"/>
        <v>0</v>
      </c>
      <c r="K181" s="160"/>
      <c r="L181" s="161"/>
      <c r="M181" s="162" t="s">
        <v>1</v>
      </c>
      <c r="N181" s="163" t="s">
        <v>38</v>
      </c>
      <c r="P181" s="149">
        <f t="shared" si="21"/>
        <v>0</v>
      </c>
      <c r="Q181" s="149">
        <v>3.1E-2</v>
      </c>
      <c r="R181" s="149">
        <f t="shared" si="22"/>
        <v>3.1E-2</v>
      </c>
      <c r="S181" s="149">
        <v>0</v>
      </c>
      <c r="T181" s="150">
        <f t="shared" si="23"/>
        <v>0</v>
      </c>
      <c r="AR181" s="151" t="s">
        <v>163</v>
      </c>
      <c r="AT181" s="151" t="s">
        <v>236</v>
      </c>
      <c r="AU181" s="151" t="s">
        <v>84</v>
      </c>
      <c r="AY181" s="13" t="s">
        <v>193</v>
      </c>
      <c r="BE181" s="152">
        <f t="shared" si="24"/>
        <v>0</v>
      </c>
      <c r="BF181" s="152">
        <f t="shared" si="25"/>
        <v>0</v>
      </c>
      <c r="BG181" s="152">
        <f t="shared" si="26"/>
        <v>0</v>
      </c>
      <c r="BH181" s="152">
        <f t="shared" si="27"/>
        <v>0</v>
      </c>
      <c r="BI181" s="152">
        <f t="shared" si="28"/>
        <v>0</v>
      </c>
      <c r="BJ181" s="13" t="s">
        <v>84</v>
      </c>
      <c r="BK181" s="152">
        <f t="shared" si="29"/>
        <v>0</v>
      </c>
      <c r="BL181" s="13" t="s">
        <v>109</v>
      </c>
      <c r="BM181" s="151" t="s">
        <v>2744</v>
      </c>
    </row>
    <row r="182" spans="2:65" s="1" customFormat="1" ht="24.25" customHeight="1">
      <c r="B182" s="138"/>
      <c r="C182" s="153" t="s">
        <v>444</v>
      </c>
      <c r="D182" s="153" t="s">
        <v>236</v>
      </c>
      <c r="E182" s="154" t="s">
        <v>1683</v>
      </c>
      <c r="F182" s="155" t="s">
        <v>1684</v>
      </c>
      <c r="G182" s="156" t="s">
        <v>319</v>
      </c>
      <c r="H182" s="157">
        <v>1</v>
      </c>
      <c r="I182" s="158"/>
      <c r="J182" s="159">
        <f t="shared" si="20"/>
        <v>0</v>
      </c>
      <c r="K182" s="160"/>
      <c r="L182" s="161"/>
      <c r="M182" s="162" t="s">
        <v>1</v>
      </c>
      <c r="N182" s="163" t="s">
        <v>38</v>
      </c>
      <c r="P182" s="149">
        <f t="shared" si="21"/>
        <v>0</v>
      </c>
      <c r="Q182" s="149">
        <v>9.4999999999999998E-3</v>
      </c>
      <c r="R182" s="149">
        <f t="shared" si="22"/>
        <v>9.4999999999999998E-3</v>
      </c>
      <c r="S182" s="149">
        <v>0</v>
      </c>
      <c r="T182" s="150">
        <f t="shared" si="23"/>
        <v>0</v>
      </c>
      <c r="AR182" s="151" t="s">
        <v>163</v>
      </c>
      <c r="AT182" s="151" t="s">
        <v>236</v>
      </c>
      <c r="AU182" s="151" t="s">
        <v>84</v>
      </c>
      <c r="AY182" s="13" t="s">
        <v>193</v>
      </c>
      <c r="BE182" s="152">
        <f t="shared" si="24"/>
        <v>0</v>
      </c>
      <c r="BF182" s="152">
        <f t="shared" si="25"/>
        <v>0</v>
      </c>
      <c r="BG182" s="152">
        <f t="shared" si="26"/>
        <v>0</v>
      </c>
      <c r="BH182" s="152">
        <f t="shared" si="27"/>
        <v>0</v>
      </c>
      <c r="BI182" s="152">
        <f t="shared" si="28"/>
        <v>0</v>
      </c>
      <c r="BJ182" s="13" t="s">
        <v>84</v>
      </c>
      <c r="BK182" s="152">
        <f t="shared" si="29"/>
        <v>0</v>
      </c>
      <c r="BL182" s="13" t="s">
        <v>109</v>
      </c>
      <c r="BM182" s="151" t="s">
        <v>2745</v>
      </c>
    </row>
    <row r="183" spans="2:65" s="1" customFormat="1" ht="24.25" customHeight="1">
      <c r="B183" s="138"/>
      <c r="C183" s="139" t="s">
        <v>448</v>
      </c>
      <c r="D183" s="139" t="s">
        <v>195</v>
      </c>
      <c r="E183" s="140" t="s">
        <v>1686</v>
      </c>
      <c r="F183" s="141" t="s">
        <v>1687</v>
      </c>
      <c r="G183" s="142" t="s">
        <v>257</v>
      </c>
      <c r="H183" s="143">
        <v>132</v>
      </c>
      <c r="I183" s="144"/>
      <c r="J183" s="145">
        <f t="shared" si="20"/>
        <v>0</v>
      </c>
      <c r="K183" s="146"/>
      <c r="L183" s="28"/>
      <c r="M183" s="147" t="s">
        <v>1</v>
      </c>
      <c r="N183" s="148" t="s">
        <v>38</v>
      </c>
      <c r="P183" s="149">
        <f t="shared" si="21"/>
        <v>0</v>
      </c>
      <c r="Q183" s="149">
        <v>0</v>
      </c>
      <c r="R183" s="149">
        <f t="shared" si="22"/>
        <v>0</v>
      </c>
      <c r="S183" s="149">
        <v>0</v>
      </c>
      <c r="T183" s="150">
        <f t="shared" si="23"/>
        <v>0</v>
      </c>
      <c r="AR183" s="151" t="s">
        <v>109</v>
      </c>
      <c r="AT183" s="151" t="s">
        <v>195</v>
      </c>
      <c r="AU183" s="151" t="s">
        <v>84</v>
      </c>
      <c r="AY183" s="13" t="s">
        <v>193</v>
      </c>
      <c r="BE183" s="152">
        <f t="shared" si="24"/>
        <v>0</v>
      </c>
      <c r="BF183" s="152">
        <f t="shared" si="25"/>
        <v>0</v>
      </c>
      <c r="BG183" s="152">
        <f t="shared" si="26"/>
        <v>0</v>
      </c>
      <c r="BH183" s="152">
        <f t="shared" si="27"/>
        <v>0</v>
      </c>
      <c r="BI183" s="152">
        <f t="shared" si="28"/>
        <v>0</v>
      </c>
      <c r="BJ183" s="13" t="s">
        <v>84</v>
      </c>
      <c r="BK183" s="152">
        <f t="shared" si="29"/>
        <v>0</v>
      </c>
      <c r="BL183" s="13" t="s">
        <v>109</v>
      </c>
      <c r="BM183" s="151" t="s">
        <v>2746</v>
      </c>
    </row>
    <row r="184" spans="2:65" s="1" customFormat="1" ht="24.25" customHeight="1">
      <c r="B184" s="138"/>
      <c r="C184" s="139" t="s">
        <v>452</v>
      </c>
      <c r="D184" s="139" t="s">
        <v>195</v>
      </c>
      <c r="E184" s="140" t="s">
        <v>1689</v>
      </c>
      <c r="F184" s="141" t="s">
        <v>1690</v>
      </c>
      <c r="G184" s="142" t="s">
        <v>257</v>
      </c>
      <c r="H184" s="143">
        <v>132</v>
      </c>
      <c r="I184" s="144"/>
      <c r="J184" s="145">
        <f t="shared" si="20"/>
        <v>0</v>
      </c>
      <c r="K184" s="146"/>
      <c r="L184" s="28"/>
      <c r="M184" s="147" t="s">
        <v>1</v>
      </c>
      <c r="N184" s="148" t="s">
        <v>38</v>
      </c>
      <c r="P184" s="149">
        <f t="shared" si="21"/>
        <v>0</v>
      </c>
      <c r="Q184" s="149">
        <v>0</v>
      </c>
      <c r="R184" s="149">
        <f t="shared" si="22"/>
        <v>0</v>
      </c>
      <c r="S184" s="149">
        <v>0</v>
      </c>
      <c r="T184" s="150">
        <f t="shared" si="23"/>
        <v>0</v>
      </c>
      <c r="AR184" s="151" t="s">
        <v>109</v>
      </c>
      <c r="AT184" s="151" t="s">
        <v>195</v>
      </c>
      <c r="AU184" s="151" t="s">
        <v>84</v>
      </c>
      <c r="AY184" s="13" t="s">
        <v>193</v>
      </c>
      <c r="BE184" s="152">
        <f t="shared" si="24"/>
        <v>0</v>
      </c>
      <c r="BF184" s="152">
        <f t="shared" si="25"/>
        <v>0</v>
      </c>
      <c r="BG184" s="152">
        <f t="shared" si="26"/>
        <v>0</v>
      </c>
      <c r="BH184" s="152">
        <f t="shared" si="27"/>
        <v>0</v>
      </c>
      <c r="BI184" s="152">
        <f t="shared" si="28"/>
        <v>0</v>
      </c>
      <c r="BJ184" s="13" t="s">
        <v>84</v>
      </c>
      <c r="BK184" s="152">
        <f t="shared" si="29"/>
        <v>0</v>
      </c>
      <c r="BL184" s="13" t="s">
        <v>109</v>
      </c>
      <c r="BM184" s="151" t="s">
        <v>2747</v>
      </c>
    </row>
    <row r="185" spans="2:65" s="1" customFormat="1" ht="16.5" customHeight="1">
      <c r="B185" s="138"/>
      <c r="C185" s="139" t="s">
        <v>457</v>
      </c>
      <c r="D185" s="139" t="s">
        <v>195</v>
      </c>
      <c r="E185" s="140" t="s">
        <v>1718</v>
      </c>
      <c r="F185" s="141" t="s">
        <v>1719</v>
      </c>
      <c r="G185" s="142" t="s">
        <v>319</v>
      </c>
      <c r="H185" s="143">
        <v>3</v>
      </c>
      <c r="I185" s="144"/>
      <c r="J185" s="145">
        <f t="shared" si="20"/>
        <v>0</v>
      </c>
      <c r="K185" s="146"/>
      <c r="L185" s="28"/>
      <c r="M185" s="147" t="s">
        <v>1</v>
      </c>
      <c r="N185" s="148" t="s">
        <v>38</v>
      </c>
      <c r="P185" s="149">
        <f t="shared" si="21"/>
        <v>0</v>
      </c>
      <c r="Q185" s="149">
        <v>0.10419</v>
      </c>
      <c r="R185" s="149">
        <f t="shared" si="22"/>
        <v>0.31257000000000001</v>
      </c>
      <c r="S185" s="149">
        <v>0</v>
      </c>
      <c r="T185" s="150">
        <f t="shared" si="23"/>
        <v>0</v>
      </c>
      <c r="AR185" s="151" t="s">
        <v>109</v>
      </c>
      <c r="AT185" s="151" t="s">
        <v>195</v>
      </c>
      <c r="AU185" s="151" t="s">
        <v>84</v>
      </c>
      <c r="AY185" s="13" t="s">
        <v>193</v>
      </c>
      <c r="BE185" s="152">
        <f t="shared" si="24"/>
        <v>0</v>
      </c>
      <c r="BF185" s="152">
        <f t="shared" si="25"/>
        <v>0</v>
      </c>
      <c r="BG185" s="152">
        <f t="shared" si="26"/>
        <v>0</v>
      </c>
      <c r="BH185" s="152">
        <f t="shared" si="27"/>
        <v>0</v>
      </c>
      <c r="BI185" s="152">
        <f t="shared" si="28"/>
        <v>0</v>
      </c>
      <c r="BJ185" s="13" t="s">
        <v>84</v>
      </c>
      <c r="BK185" s="152">
        <f t="shared" si="29"/>
        <v>0</v>
      </c>
      <c r="BL185" s="13" t="s">
        <v>109</v>
      </c>
      <c r="BM185" s="151" t="s">
        <v>2748</v>
      </c>
    </row>
    <row r="186" spans="2:65" s="1" customFormat="1" ht="16.5" customHeight="1">
      <c r="B186" s="138"/>
      <c r="C186" s="153" t="s">
        <v>461</v>
      </c>
      <c r="D186" s="153" t="s">
        <v>236</v>
      </c>
      <c r="E186" s="154" t="s">
        <v>1721</v>
      </c>
      <c r="F186" s="155" t="s">
        <v>1722</v>
      </c>
      <c r="G186" s="156" t="s">
        <v>319</v>
      </c>
      <c r="H186" s="157">
        <v>3</v>
      </c>
      <c r="I186" s="158"/>
      <c r="J186" s="159">
        <f t="shared" si="20"/>
        <v>0</v>
      </c>
      <c r="K186" s="160"/>
      <c r="L186" s="161"/>
      <c r="M186" s="162" t="s">
        <v>1</v>
      </c>
      <c r="N186" s="163" t="s">
        <v>38</v>
      </c>
      <c r="P186" s="149">
        <f t="shared" si="21"/>
        <v>0</v>
      </c>
      <c r="Q186" s="149">
        <v>1.6E-2</v>
      </c>
      <c r="R186" s="149">
        <f t="shared" si="22"/>
        <v>4.8000000000000001E-2</v>
      </c>
      <c r="S186" s="149">
        <v>0</v>
      </c>
      <c r="T186" s="150">
        <f t="shared" si="23"/>
        <v>0</v>
      </c>
      <c r="AR186" s="151" t="s">
        <v>163</v>
      </c>
      <c r="AT186" s="151" t="s">
        <v>236</v>
      </c>
      <c r="AU186" s="151" t="s">
        <v>84</v>
      </c>
      <c r="AY186" s="13" t="s">
        <v>193</v>
      </c>
      <c r="BE186" s="152">
        <f t="shared" si="24"/>
        <v>0</v>
      </c>
      <c r="BF186" s="152">
        <f t="shared" si="25"/>
        <v>0</v>
      </c>
      <c r="BG186" s="152">
        <f t="shared" si="26"/>
        <v>0</v>
      </c>
      <c r="BH186" s="152">
        <f t="shared" si="27"/>
        <v>0</v>
      </c>
      <c r="BI186" s="152">
        <f t="shared" si="28"/>
        <v>0</v>
      </c>
      <c r="BJ186" s="13" t="s">
        <v>84</v>
      </c>
      <c r="BK186" s="152">
        <f t="shared" si="29"/>
        <v>0</v>
      </c>
      <c r="BL186" s="13" t="s">
        <v>109</v>
      </c>
      <c r="BM186" s="151" t="s">
        <v>2749</v>
      </c>
    </row>
    <row r="187" spans="2:65" s="1" customFormat="1" ht="16.5" customHeight="1">
      <c r="B187" s="138"/>
      <c r="C187" s="139" t="s">
        <v>465</v>
      </c>
      <c r="D187" s="139" t="s">
        <v>195</v>
      </c>
      <c r="E187" s="140" t="s">
        <v>1724</v>
      </c>
      <c r="F187" s="141" t="s">
        <v>1725</v>
      </c>
      <c r="G187" s="142" t="s">
        <v>319</v>
      </c>
      <c r="H187" s="143">
        <v>2</v>
      </c>
      <c r="I187" s="144"/>
      <c r="J187" s="145">
        <f t="shared" si="20"/>
        <v>0</v>
      </c>
      <c r="K187" s="146"/>
      <c r="L187" s="28"/>
      <c r="M187" s="147" t="s">
        <v>1</v>
      </c>
      <c r="N187" s="148" t="s">
        <v>38</v>
      </c>
      <c r="P187" s="149">
        <f t="shared" si="21"/>
        <v>0</v>
      </c>
      <c r="Q187" s="149">
        <v>0.27825</v>
      </c>
      <c r="R187" s="149">
        <f t="shared" si="22"/>
        <v>0.55649999999999999</v>
      </c>
      <c r="S187" s="149">
        <v>0</v>
      </c>
      <c r="T187" s="150">
        <f t="shared" si="23"/>
        <v>0</v>
      </c>
      <c r="AR187" s="151" t="s">
        <v>109</v>
      </c>
      <c r="AT187" s="151" t="s">
        <v>195</v>
      </c>
      <c r="AU187" s="151" t="s">
        <v>84</v>
      </c>
      <c r="AY187" s="13" t="s">
        <v>193</v>
      </c>
      <c r="BE187" s="152">
        <f t="shared" si="24"/>
        <v>0</v>
      </c>
      <c r="BF187" s="152">
        <f t="shared" si="25"/>
        <v>0</v>
      </c>
      <c r="BG187" s="152">
        <f t="shared" si="26"/>
        <v>0</v>
      </c>
      <c r="BH187" s="152">
        <f t="shared" si="27"/>
        <v>0</v>
      </c>
      <c r="BI187" s="152">
        <f t="shared" si="28"/>
        <v>0</v>
      </c>
      <c r="BJ187" s="13" t="s">
        <v>84</v>
      </c>
      <c r="BK187" s="152">
        <f t="shared" si="29"/>
        <v>0</v>
      </c>
      <c r="BL187" s="13" t="s">
        <v>109</v>
      </c>
      <c r="BM187" s="151" t="s">
        <v>2750</v>
      </c>
    </row>
    <row r="188" spans="2:65" s="1" customFormat="1" ht="24.25" customHeight="1">
      <c r="B188" s="138"/>
      <c r="C188" s="153" t="s">
        <v>469</v>
      </c>
      <c r="D188" s="153" t="s">
        <v>236</v>
      </c>
      <c r="E188" s="154" t="s">
        <v>1727</v>
      </c>
      <c r="F188" s="155" t="s">
        <v>1728</v>
      </c>
      <c r="G188" s="156" t="s">
        <v>319</v>
      </c>
      <c r="H188" s="157">
        <v>2</v>
      </c>
      <c r="I188" s="158"/>
      <c r="J188" s="159">
        <f t="shared" si="20"/>
        <v>0</v>
      </c>
      <c r="K188" s="160"/>
      <c r="L188" s="161"/>
      <c r="M188" s="162" t="s">
        <v>1</v>
      </c>
      <c r="N188" s="163" t="s">
        <v>38</v>
      </c>
      <c r="P188" s="149">
        <f t="shared" si="21"/>
        <v>0</v>
      </c>
      <c r="Q188" s="149">
        <v>3.2000000000000001E-2</v>
      </c>
      <c r="R188" s="149">
        <f t="shared" si="22"/>
        <v>6.4000000000000001E-2</v>
      </c>
      <c r="S188" s="149">
        <v>0</v>
      </c>
      <c r="T188" s="150">
        <f t="shared" si="23"/>
        <v>0</v>
      </c>
      <c r="AR188" s="151" t="s">
        <v>163</v>
      </c>
      <c r="AT188" s="151" t="s">
        <v>236</v>
      </c>
      <c r="AU188" s="151" t="s">
        <v>84</v>
      </c>
      <c r="AY188" s="13" t="s">
        <v>193</v>
      </c>
      <c r="BE188" s="152">
        <f t="shared" si="24"/>
        <v>0</v>
      </c>
      <c r="BF188" s="152">
        <f t="shared" si="25"/>
        <v>0</v>
      </c>
      <c r="BG188" s="152">
        <f t="shared" si="26"/>
        <v>0</v>
      </c>
      <c r="BH188" s="152">
        <f t="shared" si="27"/>
        <v>0</v>
      </c>
      <c r="BI188" s="152">
        <f t="shared" si="28"/>
        <v>0</v>
      </c>
      <c r="BJ188" s="13" t="s">
        <v>84</v>
      </c>
      <c r="BK188" s="152">
        <f t="shared" si="29"/>
        <v>0</v>
      </c>
      <c r="BL188" s="13" t="s">
        <v>109</v>
      </c>
      <c r="BM188" s="151" t="s">
        <v>2751</v>
      </c>
    </row>
    <row r="189" spans="2:65" s="1" customFormat="1" ht="33" customHeight="1">
      <c r="B189" s="138"/>
      <c r="C189" s="139" t="s">
        <v>473</v>
      </c>
      <c r="D189" s="139" t="s">
        <v>195</v>
      </c>
      <c r="E189" s="140" t="s">
        <v>1730</v>
      </c>
      <c r="F189" s="141" t="s">
        <v>1731</v>
      </c>
      <c r="G189" s="142" t="s">
        <v>319</v>
      </c>
      <c r="H189" s="143">
        <v>1</v>
      </c>
      <c r="I189" s="144"/>
      <c r="J189" s="145">
        <f t="shared" si="20"/>
        <v>0</v>
      </c>
      <c r="K189" s="146"/>
      <c r="L189" s="28"/>
      <c r="M189" s="147" t="s">
        <v>1</v>
      </c>
      <c r="N189" s="148" t="s">
        <v>38</v>
      </c>
      <c r="P189" s="149">
        <f t="shared" si="21"/>
        <v>0</v>
      </c>
      <c r="Q189" s="149">
        <v>2.4000000000000001E-4</v>
      </c>
      <c r="R189" s="149">
        <f t="shared" si="22"/>
        <v>2.4000000000000001E-4</v>
      </c>
      <c r="S189" s="149">
        <v>0</v>
      </c>
      <c r="T189" s="150">
        <f t="shared" si="23"/>
        <v>0</v>
      </c>
      <c r="AR189" s="151" t="s">
        <v>109</v>
      </c>
      <c r="AT189" s="151" t="s">
        <v>195</v>
      </c>
      <c r="AU189" s="151" t="s">
        <v>84</v>
      </c>
      <c r="AY189" s="13" t="s">
        <v>193</v>
      </c>
      <c r="BE189" s="152">
        <f t="shared" si="24"/>
        <v>0</v>
      </c>
      <c r="BF189" s="152">
        <f t="shared" si="25"/>
        <v>0</v>
      </c>
      <c r="BG189" s="152">
        <f t="shared" si="26"/>
        <v>0</v>
      </c>
      <c r="BH189" s="152">
        <f t="shared" si="27"/>
        <v>0</v>
      </c>
      <c r="BI189" s="152">
        <f t="shared" si="28"/>
        <v>0</v>
      </c>
      <c r="BJ189" s="13" t="s">
        <v>84</v>
      </c>
      <c r="BK189" s="152">
        <f t="shared" si="29"/>
        <v>0</v>
      </c>
      <c r="BL189" s="13" t="s">
        <v>109</v>
      </c>
      <c r="BM189" s="151" t="s">
        <v>2752</v>
      </c>
    </row>
    <row r="190" spans="2:65" s="1" customFormat="1" ht="37.75" customHeight="1">
      <c r="B190" s="138"/>
      <c r="C190" s="153" t="s">
        <v>479</v>
      </c>
      <c r="D190" s="153" t="s">
        <v>236</v>
      </c>
      <c r="E190" s="154" t="s">
        <v>1733</v>
      </c>
      <c r="F190" s="155" t="s">
        <v>1734</v>
      </c>
      <c r="G190" s="156" t="s">
        <v>319</v>
      </c>
      <c r="H190" s="157">
        <v>1</v>
      </c>
      <c r="I190" s="158"/>
      <c r="J190" s="159">
        <f t="shared" si="20"/>
        <v>0</v>
      </c>
      <c r="K190" s="160"/>
      <c r="L190" s="161"/>
      <c r="M190" s="162" t="s">
        <v>1</v>
      </c>
      <c r="N190" s="163" t="s">
        <v>38</v>
      </c>
      <c r="P190" s="149">
        <f t="shared" si="21"/>
        <v>0</v>
      </c>
      <c r="Q190" s="149">
        <v>7.0000000000000001E-3</v>
      </c>
      <c r="R190" s="149">
        <f t="shared" si="22"/>
        <v>7.0000000000000001E-3</v>
      </c>
      <c r="S190" s="149">
        <v>0</v>
      </c>
      <c r="T190" s="150">
        <f t="shared" si="23"/>
        <v>0</v>
      </c>
      <c r="AR190" s="151" t="s">
        <v>163</v>
      </c>
      <c r="AT190" s="151" t="s">
        <v>236</v>
      </c>
      <c r="AU190" s="151" t="s">
        <v>84</v>
      </c>
      <c r="AY190" s="13" t="s">
        <v>193</v>
      </c>
      <c r="BE190" s="152">
        <f t="shared" si="24"/>
        <v>0</v>
      </c>
      <c r="BF190" s="152">
        <f t="shared" si="25"/>
        <v>0</v>
      </c>
      <c r="BG190" s="152">
        <f t="shared" si="26"/>
        <v>0</v>
      </c>
      <c r="BH190" s="152">
        <f t="shared" si="27"/>
        <v>0</v>
      </c>
      <c r="BI190" s="152">
        <f t="shared" si="28"/>
        <v>0</v>
      </c>
      <c r="BJ190" s="13" t="s">
        <v>84</v>
      </c>
      <c r="BK190" s="152">
        <f t="shared" si="29"/>
        <v>0</v>
      </c>
      <c r="BL190" s="13" t="s">
        <v>109</v>
      </c>
      <c r="BM190" s="151" t="s">
        <v>2753</v>
      </c>
    </row>
    <row r="191" spans="2:65" s="1" customFormat="1" ht="24.25" customHeight="1">
      <c r="B191" s="138"/>
      <c r="C191" s="153" t="s">
        <v>487</v>
      </c>
      <c r="D191" s="153" t="s">
        <v>236</v>
      </c>
      <c r="E191" s="154" t="s">
        <v>1736</v>
      </c>
      <c r="F191" s="155" t="s">
        <v>1737</v>
      </c>
      <c r="G191" s="156" t="s">
        <v>319</v>
      </c>
      <c r="H191" s="157">
        <v>1</v>
      </c>
      <c r="I191" s="158"/>
      <c r="J191" s="159">
        <f t="shared" si="20"/>
        <v>0</v>
      </c>
      <c r="K191" s="160"/>
      <c r="L191" s="161"/>
      <c r="M191" s="162" t="s">
        <v>1</v>
      </c>
      <c r="N191" s="163" t="s">
        <v>38</v>
      </c>
      <c r="P191" s="149">
        <f t="shared" si="21"/>
        <v>0</v>
      </c>
      <c r="Q191" s="149">
        <v>6.3E-3</v>
      </c>
      <c r="R191" s="149">
        <f t="shared" si="22"/>
        <v>6.3E-3</v>
      </c>
      <c r="S191" s="149">
        <v>0</v>
      </c>
      <c r="T191" s="150">
        <f t="shared" si="23"/>
        <v>0</v>
      </c>
      <c r="AR191" s="151" t="s">
        <v>163</v>
      </c>
      <c r="AT191" s="151" t="s">
        <v>236</v>
      </c>
      <c r="AU191" s="151" t="s">
        <v>84</v>
      </c>
      <c r="AY191" s="13" t="s">
        <v>193</v>
      </c>
      <c r="BE191" s="152">
        <f t="shared" si="24"/>
        <v>0</v>
      </c>
      <c r="BF191" s="152">
        <f t="shared" si="25"/>
        <v>0</v>
      </c>
      <c r="BG191" s="152">
        <f t="shared" si="26"/>
        <v>0</v>
      </c>
      <c r="BH191" s="152">
        <f t="shared" si="27"/>
        <v>0</v>
      </c>
      <c r="BI191" s="152">
        <f t="shared" si="28"/>
        <v>0</v>
      </c>
      <c r="BJ191" s="13" t="s">
        <v>84</v>
      </c>
      <c r="BK191" s="152">
        <f t="shared" si="29"/>
        <v>0</v>
      </c>
      <c r="BL191" s="13" t="s">
        <v>109</v>
      </c>
      <c r="BM191" s="151" t="s">
        <v>2754</v>
      </c>
    </row>
    <row r="192" spans="2:65" s="1" customFormat="1" ht="16.5" customHeight="1">
      <c r="B192" s="138"/>
      <c r="C192" s="139" t="s">
        <v>491</v>
      </c>
      <c r="D192" s="139" t="s">
        <v>195</v>
      </c>
      <c r="E192" s="140" t="s">
        <v>1739</v>
      </c>
      <c r="F192" s="141" t="s">
        <v>1740</v>
      </c>
      <c r="G192" s="142" t="s">
        <v>257</v>
      </c>
      <c r="H192" s="143">
        <v>140</v>
      </c>
      <c r="I192" s="144"/>
      <c r="J192" s="145">
        <f t="shared" si="20"/>
        <v>0</v>
      </c>
      <c r="K192" s="146"/>
      <c r="L192" s="28"/>
      <c r="M192" s="147" t="s">
        <v>1</v>
      </c>
      <c r="N192" s="148" t="s">
        <v>38</v>
      </c>
      <c r="P192" s="149">
        <f t="shared" si="21"/>
        <v>0</v>
      </c>
      <c r="Q192" s="149">
        <v>9.0000000000000006E-5</v>
      </c>
      <c r="R192" s="149">
        <f t="shared" si="22"/>
        <v>1.26E-2</v>
      </c>
      <c r="S192" s="149">
        <v>0</v>
      </c>
      <c r="T192" s="150">
        <f t="shared" si="23"/>
        <v>0</v>
      </c>
      <c r="AR192" s="151" t="s">
        <v>109</v>
      </c>
      <c r="AT192" s="151" t="s">
        <v>195</v>
      </c>
      <c r="AU192" s="151" t="s">
        <v>84</v>
      </c>
      <c r="AY192" s="13" t="s">
        <v>193</v>
      </c>
      <c r="BE192" s="152">
        <f t="shared" si="24"/>
        <v>0</v>
      </c>
      <c r="BF192" s="152">
        <f t="shared" si="25"/>
        <v>0</v>
      </c>
      <c r="BG192" s="152">
        <f t="shared" si="26"/>
        <v>0</v>
      </c>
      <c r="BH192" s="152">
        <f t="shared" si="27"/>
        <v>0</v>
      </c>
      <c r="BI192" s="152">
        <f t="shared" si="28"/>
        <v>0</v>
      </c>
      <c r="BJ192" s="13" t="s">
        <v>84</v>
      </c>
      <c r="BK192" s="152">
        <f t="shared" si="29"/>
        <v>0</v>
      </c>
      <c r="BL192" s="13" t="s">
        <v>109</v>
      </c>
      <c r="BM192" s="151" t="s">
        <v>2755</v>
      </c>
    </row>
    <row r="193" spans="2:65" s="11" customFormat="1" ht="22.75" customHeight="1">
      <c r="B193" s="126"/>
      <c r="D193" s="127" t="s">
        <v>71</v>
      </c>
      <c r="E193" s="136" t="s">
        <v>221</v>
      </c>
      <c r="F193" s="136" t="s">
        <v>456</v>
      </c>
      <c r="I193" s="129"/>
      <c r="J193" s="137">
        <f>BK193</f>
        <v>0</v>
      </c>
      <c r="L193" s="126"/>
      <c r="M193" s="131"/>
      <c r="P193" s="132">
        <f>SUM(P194:P199)</f>
        <v>0</v>
      </c>
      <c r="R193" s="132">
        <f>SUM(R194:R199)</f>
        <v>0</v>
      </c>
      <c r="T193" s="133">
        <f>SUM(T194:T199)</f>
        <v>0</v>
      </c>
      <c r="AR193" s="127" t="s">
        <v>76</v>
      </c>
      <c r="AT193" s="134" t="s">
        <v>71</v>
      </c>
      <c r="AU193" s="134" t="s">
        <v>76</v>
      </c>
      <c r="AY193" s="127" t="s">
        <v>193</v>
      </c>
      <c r="BK193" s="135">
        <f>SUM(BK194:BK199)</f>
        <v>0</v>
      </c>
    </row>
    <row r="194" spans="2:65" s="1" customFormat="1" ht="24.25" customHeight="1">
      <c r="B194" s="138"/>
      <c r="C194" s="139" t="s">
        <v>495</v>
      </c>
      <c r="D194" s="139" t="s">
        <v>195</v>
      </c>
      <c r="E194" s="140" t="s">
        <v>2197</v>
      </c>
      <c r="F194" s="141" t="s">
        <v>2198</v>
      </c>
      <c r="G194" s="142" t="s">
        <v>257</v>
      </c>
      <c r="H194" s="143">
        <v>184</v>
      </c>
      <c r="I194" s="144"/>
      <c r="J194" s="145">
        <f t="shared" ref="J194:J199" si="30">ROUND(I194*H194,2)</f>
        <v>0</v>
      </c>
      <c r="K194" s="146"/>
      <c r="L194" s="28"/>
      <c r="M194" s="147" t="s">
        <v>1</v>
      </c>
      <c r="N194" s="148" t="s">
        <v>38</v>
      </c>
      <c r="P194" s="149">
        <f t="shared" ref="P194:P199" si="31">O194*H194</f>
        <v>0</v>
      </c>
      <c r="Q194" s="149">
        <v>0</v>
      </c>
      <c r="R194" s="149">
        <f t="shared" ref="R194:R199" si="32">Q194*H194</f>
        <v>0</v>
      </c>
      <c r="S194" s="149">
        <v>0</v>
      </c>
      <c r="T194" s="150">
        <f t="shared" ref="T194:T199" si="33">S194*H194</f>
        <v>0</v>
      </c>
      <c r="AR194" s="151" t="s">
        <v>109</v>
      </c>
      <c r="AT194" s="151" t="s">
        <v>195</v>
      </c>
      <c r="AU194" s="151" t="s">
        <v>84</v>
      </c>
      <c r="AY194" s="13" t="s">
        <v>193</v>
      </c>
      <c r="BE194" s="152">
        <f t="shared" ref="BE194:BE199" si="34">IF(N194="základná",J194,0)</f>
        <v>0</v>
      </c>
      <c r="BF194" s="152">
        <f t="shared" ref="BF194:BF199" si="35">IF(N194="znížená",J194,0)</f>
        <v>0</v>
      </c>
      <c r="BG194" s="152">
        <f t="shared" ref="BG194:BG199" si="36">IF(N194="zákl. prenesená",J194,0)</f>
        <v>0</v>
      </c>
      <c r="BH194" s="152">
        <f t="shared" ref="BH194:BH199" si="37">IF(N194="zníž. prenesená",J194,0)</f>
        <v>0</v>
      </c>
      <c r="BI194" s="152">
        <f t="shared" ref="BI194:BI199" si="38">IF(N194="nulová",J194,0)</f>
        <v>0</v>
      </c>
      <c r="BJ194" s="13" t="s">
        <v>84</v>
      </c>
      <c r="BK194" s="152">
        <f t="shared" ref="BK194:BK199" si="39">ROUND(I194*H194,2)</f>
        <v>0</v>
      </c>
      <c r="BL194" s="13" t="s">
        <v>109</v>
      </c>
      <c r="BM194" s="151" t="s">
        <v>2756</v>
      </c>
    </row>
    <row r="195" spans="2:65" s="1" customFormat="1" ht="24.25" customHeight="1">
      <c r="B195" s="138"/>
      <c r="C195" s="139" t="s">
        <v>499</v>
      </c>
      <c r="D195" s="139" t="s">
        <v>195</v>
      </c>
      <c r="E195" s="140" t="s">
        <v>1742</v>
      </c>
      <c r="F195" s="141" t="s">
        <v>1743</v>
      </c>
      <c r="G195" s="142" t="s">
        <v>296</v>
      </c>
      <c r="H195" s="143">
        <v>74.921000000000006</v>
      </c>
      <c r="I195" s="144"/>
      <c r="J195" s="145">
        <f t="shared" si="30"/>
        <v>0</v>
      </c>
      <c r="K195" s="146"/>
      <c r="L195" s="28"/>
      <c r="M195" s="147" t="s">
        <v>1</v>
      </c>
      <c r="N195" s="148" t="s">
        <v>38</v>
      </c>
      <c r="P195" s="149">
        <f t="shared" si="31"/>
        <v>0</v>
      </c>
      <c r="Q195" s="149">
        <v>0</v>
      </c>
      <c r="R195" s="149">
        <f t="shared" si="32"/>
        <v>0</v>
      </c>
      <c r="S195" s="149">
        <v>0</v>
      </c>
      <c r="T195" s="150">
        <f t="shared" si="33"/>
        <v>0</v>
      </c>
      <c r="AR195" s="151" t="s">
        <v>109</v>
      </c>
      <c r="AT195" s="151" t="s">
        <v>195</v>
      </c>
      <c r="AU195" s="151" t="s">
        <v>84</v>
      </c>
      <c r="AY195" s="13" t="s">
        <v>193</v>
      </c>
      <c r="BE195" s="152">
        <f t="shared" si="34"/>
        <v>0</v>
      </c>
      <c r="BF195" s="152">
        <f t="shared" si="35"/>
        <v>0</v>
      </c>
      <c r="BG195" s="152">
        <f t="shared" si="36"/>
        <v>0</v>
      </c>
      <c r="BH195" s="152">
        <f t="shared" si="37"/>
        <v>0</v>
      </c>
      <c r="BI195" s="152">
        <f t="shared" si="38"/>
        <v>0</v>
      </c>
      <c r="BJ195" s="13" t="s">
        <v>84</v>
      </c>
      <c r="BK195" s="152">
        <f t="shared" si="39"/>
        <v>0</v>
      </c>
      <c r="BL195" s="13" t="s">
        <v>109</v>
      </c>
      <c r="BM195" s="151" t="s">
        <v>2757</v>
      </c>
    </row>
    <row r="196" spans="2:65" s="1" customFormat="1" ht="24.25" customHeight="1">
      <c r="B196" s="138"/>
      <c r="C196" s="139" t="s">
        <v>503</v>
      </c>
      <c r="D196" s="139" t="s">
        <v>195</v>
      </c>
      <c r="E196" s="140" t="s">
        <v>1745</v>
      </c>
      <c r="F196" s="141" t="s">
        <v>1746</v>
      </c>
      <c r="G196" s="142" t="s">
        <v>296</v>
      </c>
      <c r="H196" s="143">
        <v>674.28899999999999</v>
      </c>
      <c r="I196" s="144"/>
      <c r="J196" s="145">
        <f t="shared" si="30"/>
        <v>0</v>
      </c>
      <c r="K196" s="146"/>
      <c r="L196" s="28"/>
      <c r="M196" s="147" t="s">
        <v>1</v>
      </c>
      <c r="N196" s="148" t="s">
        <v>38</v>
      </c>
      <c r="P196" s="149">
        <f t="shared" si="31"/>
        <v>0</v>
      </c>
      <c r="Q196" s="149">
        <v>0</v>
      </c>
      <c r="R196" s="149">
        <f t="shared" si="32"/>
        <v>0</v>
      </c>
      <c r="S196" s="149">
        <v>0</v>
      </c>
      <c r="T196" s="150">
        <f t="shared" si="33"/>
        <v>0</v>
      </c>
      <c r="AR196" s="151" t="s">
        <v>109</v>
      </c>
      <c r="AT196" s="151" t="s">
        <v>195</v>
      </c>
      <c r="AU196" s="151" t="s">
        <v>84</v>
      </c>
      <c r="AY196" s="13" t="s">
        <v>193</v>
      </c>
      <c r="BE196" s="152">
        <f t="shared" si="34"/>
        <v>0</v>
      </c>
      <c r="BF196" s="152">
        <f t="shared" si="35"/>
        <v>0</v>
      </c>
      <c r="BG196" s="152">
        <f t="shared" si="36"/>
        <v>0</v>
      </c>
      <c r="BH196" s="152">
        <f t="shared" si="37"/>
        <v>0</v>
      </c>
      <c r="BI196" s="152">
        <f t="shared" si="38"/>
        <v>0</v>
      </c>
      <c r="BJ196" s="13" t="s">
        <v>84</v>
      </c>
      <c r="BK196" s="152">
        <f t="shared" si="39"/>
        <v>0</v>
      </c>
      <c r="BL196" s="13" t="s">
        <v>109</v>
      </c>
      <c r="BM196" s="151" t="s">
        <v>2758</v>
      </c>
    </row>
    <row r="197" spans="2:65" s="1" customFormat="1" ht="24.25" customHeight="1">
      <c r="B197" s="138"/>
      <c r="C197" s="139" t="s">
        <v>507</v>
      </c>
      <c r="D197" s="139" t="s">
        <v>195</v>
      </c>
      <c r="E197" s="140" t="s">
        <v>1748</v>
      </c>
      <c r="F197" s="141" t="s">
        <v>1749</v>
      </c>
      <c r="G197" s="142" t="s">
        <v>296</v>
      </c>
      <c r="H197" s="143">
        <v>74.921000000000006</v>
      </c>
      <c r="I197" s="144"/>
      <c r="J197" s="145">
        <f t="shared" si="30"/>
        <v>0</v>
      </c>
      <c r="K197" s="146"/>
      <c r="L197" s="28"/>
      <c r="M197" s="147" t="s">
        <v>1</v>
      </c>
      <c r="N197" s="148" t="s">
        <v>38</v>
      </c>
      <c r="P197" s="149">
        <f t="shared" si="31"/>
        <v>0</v>
      </c>
      <c r="Q197" s="149">
        <v>0</v>
      </c>
      <c r="R197" s="149">
        <f t="shared" si="32"/>
        <v>0</v>
      </c>
      <c r="S197" s="149">
        <v>0</v>
      </c>
      <c r="T197" s="150">
        <f t="shared" si="33"/>
        <v>0</v>
      </c>
      <c r="AR197" s="151" t="s">
        <v>109</v>
      </c>
      <c r="AT197" s="151" t="s">
        <v>195</v>
      </c>
      <c r="AU197" s="151" t="s">
        <v>84</v>
      </c>
      <c r="AY197" s="13" t="s">
        <v>193</v>
      </c>
      <c r="BE197" s="152">
        <f t="shared" si="34"/>
        <v>0</v>
      </c>
      <c r="BF197" s="152">
        <f t="shared" si="35"/>
        <v>0</v>
      </c>
      <c r="BG197" s="152">
        <f t="shared" si="36"/>
        <v>0</v>
      </c>
      <c r="BH197" s="152">
        <f t="shared" si="37"/>
        <v>0</v>
      </c>
      <c r="BI197" s="152">
        <f t="shared" si="38"/>
        <v>0</v>
      </c>
      <c r="BJ197" s="13" t="s">
        <v>84</v>
      </c>
      <c r="BK197" s="152">
        <f t="shared" si="39"/>
        <v>0</v>
      </c>
      <c r="BL197" s="13" t="s">
        <v>109</v>
      </c>
      <c r="BM197" s="151" t="s">
        <v>2759</v>
      </c>
    </row>
    <row r="198" spans="2:65" s="1" customFormat="1" ht="24.25" customHeight="1">
      <c r="B198" s="138"/>
      <c r="C198" s="139" t="s">
        <v>511</v>
      </c>
      <c r="D198" s="139" t="s">
        <v>195</v>
      </c>
      <c r="E198" s="140" t="s">
        <v>1751</v>
      </c>
      <c r="F198" s="141" t="s">
        <v>2204</v>
      </c>
      <c r="G198" s="142" t="s">
        <v>296</v>
      </c>
      <c r="H198" s="143">
        <v>74.921000000000006</v>
      </c>
      <c r="I198" s="144"/>
      <c r="J198" s="145">
        <f t="shared" si="30"/>
        <v>0</v>
      </c>
      <c r="K198" s="146"/>
      <c r="L198" s="28"/>
      <c r="M198" s="147" t="s">
        <v>1</v>
      </c>
      <c r="N198" s="148" t="s">
        <v>38</v>
      </c>
      <c r="P198" s="149">
        <f t="shared" si="31"/>
        <v>0</v>
      </c>
      <c r="Q198" s="149">
        <v>0</v>
      </c>
      <c r="R198" s="149">
        <f t="shared" si="32"/>
        <v>0</v>
      </c>
      <c r="S198" s="149">
        <v>0</v>
      </c>
      <c r="T198" s="150">
        <f t="shared" si="33"/>
        <v>0</v>
      </c>
      <c r="AR198" s="151" t="s">
        <v>109</v>
      </c>
      <c r="AT198" s="151" t="s">
        <v>195</v>
      </c>
      <c r="AU198" s="151" t="s">
        <v>84</v>
      </c>
      <c r="AY198" s="13" t="s">
        <v>193</v>
      </c>
      <c r="BE198" s="152">
        <f t="shared" si="34"/>
        <v>0</v>
      </c>
      <c r="BF198" s="152">
        <f t="shared" si="35"/>
        <v>0</v>
      </c>
      <c r="BG198" s="152">
        <f t="shared" si="36"/>
        <v>0</v>
      </c>
      <c r="BH198" s="152">
        <f t="shared" si="37"/>
        <v>0</v>
      </c>
      <c r="BI198" s="152">
        <f t="shared" si="38"/>
        <v>0</v>
      </c>
      <c r="BJ198" s="13" t="s">
        <v>84</v>
      </c>
      <c r="BK198" s="152">
        <f t="shared" si="39"/>
        <v>0</v>
      </c>
      <c r="BL198" s="13" t="s">
        <v>109</v>
      </c>
      <c r="BM198" s="151" t="s">
        <v>2760</v>
      </c>
    </row>
    <row r="199" spans="2:65" s="1" customFormat="1" ht="24.25" customHeight="1">
      <c r="B199" s="138"/>
      <c r="C199" s="139" t="s">
        <v>515</v>
      </c>
      <c r="D199" s="139" t="s">
        <v>195</v>
      </c>
      <c r="E199" s="140" t="s">
        <v>1754</v>
      </c>
      <c r="F199" s="141" t="s">
        <v>1755</v>
      </c>
      <c r="G199" s="142" t="s">
        <v>296</v>
      </c>
      <c r="H199" s="143">
        <v>74.921000000000006</v>
      </c>
      <c r="I199" s="144"/>
      <c r="J199" s="145">
        <f t="shared" si="30"/>
        <v>0</v>
      </c>
      <c r="K199" s="146"/>
      <c r="L199" s="28"/>
      <c r="M199" s="147" t="s">
        <v>1</v>
      </c>
      <c r="N199" s="148" t="s">
        <v>38</v>
      </c>
      <c r="P199" s="149">
        <f t="shared" si="31"/>
        <v>0</v>
      </c>
      <c r="Q199" s="149">
        <v>0</v>
      </c>
      <c r="R199" s="149">
        <f t="shared" si="32"/>
        <v>0</v>
      </c>
      <c r="S199" s="149">
        <v>0</v>
      </c>
      <c r="T199" s="150">
        <f t="shared" si="33"/>
        <v>0</v>
      </c>
      <c r="AR199" s="151" t="s">
        <v>109</v>
      </c>
      <c r="AT199" s="151" t="s">
        <v>195</v>
      </c>
      <c r="AU199" s="151" t="s">
        <v>84</v>
      </c>
      <c r="AY199" s="13" t="s">
        <v>193</v>
      </c>
      <c r="BE199" s="152">
        <f t="shared" si="34"/>
        <v>0</v>
      </c>
      <c r="BF199" s="152">
        <f t="shared" si="35"/>
        <v>0</v>
      </c>
      <c r="BG199" s="152">
        <f t="shared" si="36"/>
        <v>0</v>
      </c>
      <c r="BH199" s="152">
        <f t="shared" si="37"/>
        <v>0</v>
      </c>
      <c r="BI199" s="152">
        <f t="shared" si="38"/>
        <v>0</v>
      </c>
      <c r="BJ199" s="13" t="s">
        <v>84</v>
      </c>
      <c r="BK199" s="152">
        <f t="shared" si="39"/>
        <v>0</v>
      </c>
      <c r="BL199" s="13" t="s">
        <v>109</v>
      </c>
      <c r="BM199" s="151" t="s">
        <v>2761</v>
      </c>
    </row>
    <row r="200" spans="2:65" s="11" customFormat="1" ht="22.75" customHeight="1">
      <c r="B200" s="126"/>
      <c r="D200" s="127" t="s">
        <v>71</v>
      </c>
      <c r="E200" s="136" t="s">
        <v>477</v>
      </c>
      <c r="F200" s="136" t="s">
        <v>478</v>
      </c>
      <c r="I200" s="129"/>
      <c r="J200" s="137">
        <f>BK200</f>
        <v>0</v>
      </c>
      <c r="L200" s="126"/>
      <c r="M200" s="131"/>
      <c r="P200" s="132">
        <f>P201</f>
        <v>0</v>
      </c>
      <c r="R200" s="132">
        <f>R201</f>
        <v>0</v>
      </c>
      <c r="T200" s="133">
        <f>T201</f>
        <v>0</v>
      </c>
      <c r="AR200" s="127" t="s">
        <v>76</v>
      </c>
      <c r="AT200" s="134" t="s">
        <v>71</v>
      </c>
      <c r="AU200" s="134" t="s">
        <v>76</v>
      </c>
      <c r="AY200" s="127" t="s">
        <v>193</v>
      </c>
      <c r="BK200" s="135">
        <f>BK201</f>
        <v>0</v>
      </c>
    </row>
    <row r="201" spans="2:65" s="1" customFormat="1" ht="33" customHeight="1">
      <c r="B201" s="138"/>
      <c r="C201" s="139" t="s">
        <v>519</v>
      </c>
      <c r="D201" s="139" t="s">
        <v>195</v>
      </c>
      <c r="E201" s="140" t="s">
        <v>1757</v>
      </c>
      <c r="F201" s="141" t="s">
        <v>1758</v>
      </c>
      <c r="G201" s="142" t="s">
        <v>296</v>
      </c>
      <c r="H201" s="143">
        <v>257.70400000000001</v>
      </c>
      <c r="I201" s="144"/>
      <c r="J201" s="145">
        <f>ROUND(I201*H201,2)</f>
        <v>0</v>
      </c>
      <c r="K201" s="146"/>
      <c r="L201" s="28"/>
      <c r="M201" s="147" t="s">
        <v>1</v>
      </c>
      <c r="N201" s="148" t="s">
        <v>38</v>
      </c>
      <c r="P201" s="149">
        <f>O201*H201</f>
        <v>0</v>
      </c>
      <c r="Q201" s="149">
        <v>0</v>
      </c>
      <c r="R201" s="149">
        <f>Q201*H201</f>
        <v>0</v>
      </c>
      <c r="S201" s="149">
        <v>0</v>
      </c>
      <c r="T201" s="150">
        <f>S201*H201</f>
        <v>0</v>
      </c>
      <c r="AR201" s="151" t="s">
        <v>109</v>
      </c>
      <c r="AT201" s="151" t="s">
        <v>195</v>
      </c>
      <c r="AU201" s="151" t="s">
        <v>84</v>
      </c>
      <c r="AY201" s="13" t="s">
        <v>193</v>
      </c>
      <c r="BE201" s="152">
        <f>IF(N201="základná",J201,0)</f>
        <v>0</v>
      </c>
      <c r="BF201" s="152">
        <f>IF(N201="znížená",J201,0)</f>
        <v>0</v>
      </c>
      <c r="BG201" s="152">
        <f>IF(N201="zákl. prenesená",J201,0)</f>
        <v>0</v>
      </c>
      <c r="BH201" s="152">
        <f>IF(N201="zníž. prenesená",J201,0)</f>
        <v>0</v>
      </c>
      <c r="BI201" s="152">
        <f>IF(N201="nulová",J201,0)</f>
        <v>0</v>
      </c>
      <c r="BJ201" s="13" t="s">
        <v>84</v>
      </c>
      <c r="BK201" s="152">
        <f>ROUND(I201*H201,2)</f>
        <v>0</v>
      </c>
      <c r="BL201" s="13" t="s">
        <v>109</v>
      </c>
      <c r="BM201" s="151" t="s">
        <v>2762</v>
      </c>
    </row>
    <row r="202" spans="2:65" s="11" customFormat="1" ht="26" customHeight="1">
      <c r="B202" s="126"/>
      <c r="D202" s="127" t="s">
        <v>71</v>
      </c>
      <c r="E202" s="128" t="s">
        <v>236</v>
      </c>
      <c r="F202" s="128" t="s">
        <v>1098</v>
      </c>
      <c r="I202" s="129"/>
      <c r="J202" s="130">
        <f>BK202</f>
        <v>0</v>
      </c>
      <c r="L202" s="126"/>
      <c r="M202" s="131"/>
      <c r="P202" s="132">
        <f>P203+P205</f>
        <v>0</v>
      </c>
      <c r="R202" s="132">
        <f>R203+R205</f>
        <v>0.29803999999999992</v>
      </c>
      <c r="T202" s="133">
        <f>T203+T205</f>
        <v>0</v>
      </c>
      <c r="AR202" s="127" t="s">
        <v>106</v>
      </c>
      <c r="AT202" s="134" t="s">
        <v>71</v>
      </c>
      <c r="AU202" s="134" t="s">
        <v>72</v>
      </c>
      <c r="AY202" s="127" t="s">
        <v>193</v>
      </c>
      <c r="BK202" s="135">
        <f>BK203+BK205</f>
        <v>0</v>
      </c>
    </row>
    <row r="203" spans="2:65" s="11" customFormat="1" ht="22.75" customHeight="1">
      <c r="B203" s="126"/>
      <c r="D203" s="127" t="s">
        <v>71</v>
      </c>
      <c r="E203" s="136" t="s">
        <v>1170</v>
      </c>
      <c r="F203" s="136" t="s">
        <v>1171</v>
      </c>
      <c r="I203" s="129"/>
      <c r="J203" s="137">
        <f>BK203</f>
        <v>0</v>
      </c>
      <c r="L203" s="126"/>
      <c r="M203" s="131"/>
      <c r="P203" s="132">
        <f>P204</f>
        <v>0</v>
      </c>
      <c r="R203" s="132">
        <f>R204</f>
        <v>0</v>
      </c>
      <c r="T203" s="133">
        <f>T204</f>
        <v>0</v>
      </c>
      <c r="AR203" s="127" t="s">
        <v>106</v>
      </c>
      <c r="AT203" s="134" t="s">
        <v>71</v>
      </c>
      <c r="AU203" s="134" t="s">
        <v>76</v>
      </c>
      <c r="AY203" s="127" t="s">
        <v>193</v>
      </c>
      <c r="BK203" s="135">
        <f>BK204</f>
        <v>0</v>
      </c>
    </row>
    <row r="204" spans="2:65" s="1" customFormat="1" ht="16.5" customHeight="1">
      <c r="B204" s="138"/>
      <c r="C204" s="139" t="s">
        <v>525</v>
      </c>
      <c r="D204" s="139" t="s">
        <v>195</v>
      </c>
      <c r="E204" s="140" t="s">
        <v>1802</v>
      </c>
      <c r="F204" s="141" t="s">
        <v>1803</v>
      </c>
      <c r="G204" s="142" t="s">
        <v>319</v>
      </c>
      <c r="H204" s="143">
        <v>10</v>
      </c>
      <c r="I204" s="144"/>
      <c r="J204" s="145">
        <f>ROUND(I204*H204,2)</f>
        <v>0</v>
      </c>
      <c r="K204" s="146"/>
      <c r="L204" s="28"/>
      <c r="M204" s="147" t="s">
        <v>1</v>
      </c>
      <c r="N204" s="148" t="s">
        <v>38</v>
      </c>
      <c r="P204" s="149">
        <f>O204*H204</f>
        <v>0</v>
      </c>
      <c r="Q204" s="149">
        <v>0</v>
      </c>
      <c r="R204" s="149">
        <f>Q204*H204</f>
        <v>0</v>
      </c>
      <c r="S204" s="149">
        <v>0</v>
      </c>
      <c r="T204" s="150">
        <f>S204*H204</f>
        <v>0</v>
      </c>
      <c r="AR204" s="151" t="s">
        <v>519</v>
      </c>
      <c r="AT204" s="151" t="s">
        <v>195</v>
      </c>
      <c r="AU204" s="151" t="s">
        <v>84</v>
      </c>
      <c r="AY204" s="13" t="s">
        <v>193</v>
      </c>
      <c r="BE204" s="152">
        <f>IF(N204="základná",J204,0)</f>
        <v>0</v>
      </c>
      <c r="BF204" s="152">
        <f>IF(N204="znížená",J204,0)</f>
        <v>0</v>
      </c>
      <c r="BG204" s="152">
        <f>IF(N204="zákl. prenesená",J204,0)</f>
        <v>0</v>
      </c>
      <c r="BH204" s="152">
        <f>IF(N204="zníž. prenesená",J204,0)</f>
        <v>0</v>
      </c>
      <c r="BI204" s="152">
        <f>IF(N204="nulová",J204,0)</f>
        <v>0</v>
      </c>
      <c r="BJ204" s="13" t="s">
        <v>84</v>
      </c>
      <c r="BK204" s="152">
        <f>ROUND(I204*H204,2)</f>
        <v>0</v>
      </c>
      <c r="BL204" s="13" t="s">
        <v>519</v>
      </c>
      <c r="BM204" s="151" t="s">
        <v>2763</v>
      </c>
    </row>
    <row r="205" spans="2:65" s="11" customFormat="1" ht="22.75" customHeight="1">
      <c r="B205" s="126"/>
      <c r="D205" s="127" t="s">
        <v>71</v>
      </c>
      <c r="E205" s="136" t="s">
        <v>1099</v>
      </c>
      <c r="F205" s="136" t="s">
        <v>1100</v>
      </c>
      <c r="I205" s="129"/>
      <c r="J205" s="137">
        <f>BK205</f>
        <v>0</v>
      </c>
      <c r="L205" s="126"/>
      <c r="M205" s="131"/>
      <c r="P205" s="132">
        <f>SUM(P206:P222)</f>
        <v>0</v>
      </c>
      <c r="R205" s="132">
        <f>SUM(R206:R222)</f>
        <v>0.29803999999999992</v>
      </c>
      <c r="T205" s="133">
        <f>SUM(T206:T222)</f>
        <v>0</v>
      </c>
      <c r="AR205" s="127" t="s">
        <v>106</v>
      </c>
      <c r="AT205" s="134" t="s">
        <v>71</v>
      </c>
      <c r="AU205" s="134" t="s">
        <v>76</v>
      </c>
      <c r="AY205" s="127" t="s">
        <v>193</v>
      </c>
      <c r="BK205" s="135">
        <f>SUM(BK206:BK222)</f>
        <v>0</v>
      </c>
    </row>
    <row r="206" spans="2:65" s="1" customFormat="1" ht="24.25" customHeight="1">
      <c r="B206" s="138"/>
      <c r="C206" s="139" t="s">
        <v>529</v>
      </c>
      <c r="D206" s="139" t="s">
        <v>195</v>
      </c>
      <c r="E206" s="140" t="s">
        <v>1805</v>
      </c>
      <c r="F206" s="141" t="s">
        <v>1806</v>
      </c>
      <c r="G206" s="142" t="s">
        <v>257</v>
      </c>
      <c r="H206" s="143">
        <v>11</v>
      </c>
      <c r="I206" s="144"/>
      <c r="J206" s="145">
        <f t="shared" ref="J206:J222" si="40">ROUND(I206*H206,2)</f>
        <v>0</v>
      </c>
      <c r="K206" s="146"/>
      <c r="L206" s="28"/>
      <c r="M206" s="147" t="s">
        <v>1</v>
      </c>
      <c r="N206" s="148" t="s">
        <v>38</v>
      </c>
      <c r="P206" s="149">
        <f t="shared" ref="P206:P222" si="41">O206*H206</f>
        <v>0</v>
      </c>
      <c r="Q206" s="149">
        <v>2.537E-2</v>
      </c>
      <c r="R206" s="149">
        <f t="shared" ref="R206:R222" si="42">Q206*H206</f>
        <v>0.27906999999999998</v>
      </c>
      <c r="S206" s="149">
        <v>0</v>
      </c>
      <c r="T206" s="150">
        <f t="shared" ref="T206:T222" si="43">S206*H206</f>
        <v>0</v>
      </c>
      <c r="AR206" s="151" t="s">
        <v>519</v>
      </c>
      <c r="AT206" s="151" t="s">
        <v>195</v>
      </c>
      <c r="AU206" s="151" t="s">
        <v>84</v>
      </c>
      <c r="AY206" s="13" t="s">
        <v>193</v>
      </c>
      <c r="BE206" s="152">
        <f t="shared" ref="BE206:BE222" si="44">IF(N206="základná",J206,0)</f>
        <v>0</v>
      </c>
      <c r="BF206" s="152">
        <f t="shared" ref="BF206:BF222" si="45">IF(N206="znížená",J206,0)</f>
        <v>0</v>
      </c>
      <c r="BG206" s="152">
        <f t="shared" ref="BG206:BG222" si="46">IF(N206="zákl. prenesená",J206,0)</f>
        <v>0</v>
      </c>
      <c r="BH206" s="152">
        <f t="shared" ref="BH206:BH222" si="47">IF(N206="zníž. prenesená",J206,0)</f>
        <v>0</v>
      </c>
      <c r="BI206" s="152">
        <f t="shared" ref="BI206:BI222" si="48">IF(N206="nulová",J206,0)</f>
        <v>0</v>
      </c>
      <c r="BJ206" s="13" t="s">
        <v>84</v>
      </c>
      <c r="BK206" s="152">
        <f t="shared" ref="BK206:BK222" si="49">ROUND(I206*H206,2)</f>
        <v>0</v>
      </c>
      <c r="BL206" s="13" t="s">
        <v>519</v>
      </c>
      <c r="BM206" s="151" t="s">
        <v>2764</v>
      </c>
    </row>
    <row r="207" spans="2:65" s="1" customFormat="1" ht="33" customHeight="1">
      <c r="B207" s="138"/>
      <c r="C207" s="153" t="s">
        <v>533</v>
      </c>
      <c r="D207" s="153" t="s">
        <v>236</v>
      </c>
      <c r="E207" s="154" t="s">
        <v>1808</v>
      </c>
      <c r="F207" s="155" t="s">
        <v>1809</v>
      </c>
      <c r="G207" s="156" t="s">
        <v>319</v>
      </c>
      <c r="H207" s="157">
        <v>7</v>
      </c>
      <c r="I207" s="158"/>
      <c r="J207" s="159">
        <f t="shared" si="40"/>
        <v>0</v>
      </c>
      <c r="K207" s="160"/>
      <c r="L207" s="161"/>
      <c r="M207" s="162" t="s">
        <v>1</v>
      </c>
      <c r="N207" s="163" t="s">
        <v>38</v>
      </c>
      <c r="P207" s="149">
        <f t="shared" si="41"/>
        <v>0</v>
      </c>
      <c r="Q207" s="149">
        <v>4.0000000000000003E-5</v>
      </c>
      <c r="R207" s="149">
        <f t="shared" si="42"/>
        <v>2.8000000000000003E-4</v>
      </c>
      <c r="S207" s="149">
        <v>0</v>
      </c>
      <c r="T207" s="150">
        <f t="shared" si="43"/>
        <v>0</v>
      </c>
      <c r="AR207" s="151" t="s">
        <v>1231</v>
      </c>
      <c r="AT207" s="151" t="s">
        <v>236</v>
      </c>
      <c r="AU207" s="151" t="s">
        <v>84</v>
      </c>
      <c r="AY207" s="13" t="s">
        <v>193</v>
      </c>
      <c r="BE207" s="152">
        <f t="shared" si="44"/>
        <v>0</v>
      </c>
      <c r="BF207" s="152">
        <f t="shared" si="45"/>
        <v>0</v>
      </c>
      <c r="BG207" s="152">
        <f t="shared" si="46"/>
        <v>0</v>
      </c>
      <c r="BH207" s="152">
        <f t="shared" si="47"/>
        <v>0</v>
      </c>
      <c r="BI207" s="152">
        <f t="shared" si="48"/>
        <v>0</v>
      </c>
      <c r="BJ207" s="13" t="s">
        <v>84</v>
      </c>
      <c r="BK207" s="152">
        <f t="shared" si="49"/>
        <v>0</v>
      </c>
      <c r="BL207" s="13" t="s">
        <v>519</v>
      </c>
      <c r="BM207" s="151" t="s">
        <v>2765</v>
      </c>
    </row>
    <row r="208" spans="2:65" s="1" customFormat="1" ht="16.5" customHeight="1">
      <c r="B208" s="138"/>
      <c r="C208" s="153" t="s">
        <v>539</v>
      </c>
      <c r="D208" s="153" t="s">
        <v>236</v>
      </c>
      <c r="E208" s="154" t="s">
        <v>2766</v>
      </c>
      <c r="F208" s="155" t="s">
        <v>2767</v>
      </c>
      <c r="G208" s="156" t="s">
        <v>319</v>
      </c>
      <c r="H208" s="157">
        <v>2</v>
      </c>
      <c r="I208" s="158"/>
      <c r="J208" s="159">
        <f t="shared" si="40"/>
        <v>0</v>
      </c>
      <c r="K208" s="160"/>
      <c r="L208" s="161"/>
      <c r="M208" s="162" t="s">
        <v>1</v>
      </c>
      <c r="N208" s="163" t="s">
        <v>38</v>
      </c>
      <c r="P208" s="149">
        <f t="shared" si="41"/>
        <v>0</v>
      </c>
      <c r="Q208" s="149">
        <v>0</v>
      </c>
      <c r="R208" s="149">
        <f t="shared" si="42"/>
        <v>0</v>
      </c>
      <c r="S208" s="149">
        <v>0</v>
      </c>
      <c r="T208" s="150">
        <f t="shared" si="43"/>
        <v>0</v>
      </c>
      <c r="AR208" s="151" t="s">
        <v>1231</v>
      </c>
      <c r="AT208" s="151" t="s">
        <v>236</v>
      </c>
      <c r="AU208" s="151" t="s">
        <v>84</v>
      </c>
      <c r="AY208" s="13" t="s">
        <v>193</v>
      </c>
      <c r="BE208" s="152">
        <f t="shared" si="44"/>
        <v>0</v>
      </c>
      <c r="BF208" s="152">
        <f t="shared" si="45"/>
        <v>0</v>
      </c>
      <c r="BG208" s="152">
        <f t="shared" si="46"/>
        <v>0</v>
      </c>
      <c r="BH208" s="152">
        <f t="shared" si="47"/>
        <v>0</v>
      </c>
      <c r="BI208" s="152">
        <f t="shared" si="48"/>
        <v>0</v>
      </c>
      <c r="BJ208" s="13" t="s">
        <v>84</v>
      </c>
      <c r="BK208" s="152">
        <f t="shared" si="49"/>
        <v>0</v>
      </c>
      <c r="BL208" s="13" t="s">
        <v>519</v>
      </c>
      <c r="BM208" s="151" t="s">
        <v>2768</v>
      </c>
    </row>
    <row r="209" spans="2:65" s="1" customFormat="1" ht="21.75" customHeight="1">
      <c r="B209" s="138"/>
      <c r="C209" s="139" t="s">
        <v>543</v>
      </c>
      <c r="D209" s="139" t="s">
        <v>195</v>
      </c>
      <c r="E209" s="140" t="s">
        <v>1814</v>
      </c>
      <c r="F209" s="141" t="s">
        <v>1815</v>
      </c>
      <c r="G209" s="142" t="s">
        <v>319</v>
      </c>
      <c r="H209" s="143">
        <v>2</v>
      </c>
      <c r="I209" s="144"/>
      <c r="J209" s="145">
        <f t="shared" si="40"/>
        <v>0</v>
      </c>
      <c r="K209" s="146"/>
      <c r="L209" s="28"/>
      <c r="M209" s="147" t="s">
        <v>1</v>
      </c>
      <c r="N209" s="148" t="s">
        <v>38</v>
      </c>
      <c r="P209" s="149">
        <f t="shared" si="41"/>
        <v>0</v>
      </c>
      <c r="Q209" s="149">
        <v>0</v>
      </c>
      <c r="R209" s="149">
        <f t="shared" si="42"/>
        <v>0</v>
      </c>
      <c r="S209" s="149">
        <v>0</v>
      </c>
      <c r="T209" s="150">
        <f t="shared" si="43"/>
        <v>0</v>
      </c>
      <c r="AR209" s="151" t="s">
        <v>519</v>
      </c>
      <c r="AT209" s="151" t="s">
        <v>195</v>
      </c>
      <c r="AU209" s="151" t="s">
        <v>84</v>
      </c>
      <c r="AY209" s="13" t="s">
        <v>193</v>
      </c>
      <c r="BE209" s="152">
        <f t="shared" si="44"/>
        <v>0</v>
      </c>
      <c r="BF209" s="152">
        <f t="shared" si="45"/>
        <v>0</v>
      </c>
      <c r="BG209" s="152">
        <f t="shared" si="46"/>
        <v>0</v>
      </c>
      <c r="BH209" s="152">
        <f t="shared" si="47"/>
        <v>0</v>
      </c>
      <c r="BI209" s="152">
        <f t="shared" si="48"/>
        <v>0</v>
      </c>
      <c r="BJ209" s="13" t="s">
        <v>84</v>
      </c>
      <c r="BK209" s="152">
        <f t="shared" si="49"/>
        <v>0</v>
      </c>
      <c r="BL209" s="13" t="s">
        <v>519</v>
      </c>
      <c r="BM209" s="151" t="s">
        <v>2769</v>
      </c>
    </row>
    <row r="210" spans="2:65" s="1" customFormat="1" ht="24.25" customHeight="1">
      <c r="B210" s="138"/>
      <c r="C210" s="153" t="s">
        <v>547</v>
      </c>
      <c r="D210" s="153" t="s">
        <v>236</v>
      </c>
      <c r="E210" s="154" t="s">
        <v>1817</v>
      </c>
      <c r="F210" s="155" t="s">
        <v>1818</v>
      </c>
      <c r="G210" s="156" t="s">
        <v>319</v>
      </c>
      <c r="H210" s="157">
        <v>2</v>
      </c>
      <c r="I210" s="158"/>
      <c r="J210" s="159">
        <f t="shared" si="40"/>
        <v>0</v>
      </c>
      <c r="K210" s="160"/>
      <c r="L210" s="161"/>
      <c r="M210" s="162" t="s">
        <v>1</v>
      </c>
      <c r="N210" s="163" t="s">
        <v>38</v>
      </c>
      <c r="P210" s="149">
        <f t="shared" si="41"/>
        <v>0</v>
      </c>
      <c r="Q210" s="149">
        <v>7.1000000000000002E-4</v>
      </c>
      <c r="R210" s="149">
        <f t="shared" si="42"/>
        <v>1.42E-3</v>
      </c>
      <c r="S210" s="149">
        <v>0</v>
      </c>
      <c r="T210" s="150">
        <f t="shared" si="43"/>
        <v>0</v>
      </c>
      <c r="AR210" s="151" t="s">
        <v>972</v>
      </c>
      <c r="AT210" s="151" t="s">
        <v>236</v>
      </c>
      <c r="AU210" s="151" t="s">
        <v>84</v>
      </c>
      <c r="AY210" s="13" t="s">
        <v>193</v>
      </c>
      <c r="BE210" s="152">
        <f t="shared" si="44"/>
        <v>0</v>
      </c>
      <c r="BF210" s="152">
        <f t="shared" si="45"/>
        <v>0</v>
      </c>
      <c r="BG210" s="152">
        <f t="shared" si="46"/>
        <v>0</v>
      </c>
      <c r="BH210" s="152">
        <f t="shared" si="47"/>
        <v>0</v>
      </c>
      <c r="BI210" s="152">
        <f t="shared" si="48"/>
        <v>0</v>
      </c>
      <c r="BJ210" s="13" t="s">
        <v>84</v>
      </c>
      <c r="BK210" s="152">
        <f t="shared" si="49"/>
        <v>0</v>
      </c>
      <c r="BL210" s="13" t="s">
        <v>972</v>
      </c>
      <c r="BM210" s="151" t="s">
        <v>2770</v>
      </c>
    </row>
    <row r="211" spans="2:65" s="1" customFormat="1" ht="24.25" customHeight="1">
      <c r="B211" s="138"/>
      <c r="C211" s="139" t="s">
        <v>551</v>
      </c>
      <c r="D211" s="139" t="s">
        <v>195</v>
      </c>
      <c r="E211" s="140" t="s">
        <v>1826</v>
      </c>
      <c r="F211" s="141" t="s">
        <v>1827</v>
      </c>
      <c r="G211" s="142" t="s">
        <v>319</v>
      </c>
      <c r="H211" s="143">
        <v>1</v>
      </c>
      <c r="I211" s="144"/>
      <c r="J211" s="145">
        <f t="shared" si="40"/>
        <v>0</v>
      </c>
      <c r="K211" s="146"/>
      <c r="L211" s="28"/>
      <c r="M211" s="147" t="s">
        <v>1</v>
      </c>
      <c r="N211" s="148" t="s">
        <v>38</v>
      </c>
      <c r="P211" s="149">
        <f t="shared" si="41"/>
        <v>0</v>
      </c>
      <c r="Q211" s="149">
        <v>0</v>
      </c>
      <c r="R211" s="149">
        <f t="shared" si="42"/>
        <v>0</v>
      </c>
      <c r="S211" s="149">
        <v>0</v>
      </c>
      <c r="T211" s="150">
        <f t="shared" si="43"/>
        <v>0</v>
      </c>
      <c r="AR211" s="151" t="s">
        <v>519</v>
      </c>
      <c r="AT211" s="151" t="s">
        <v>195</v>
      </c>
      <c r="AU211" s="151" t="s">
        <v>84</v>
      </c>
      <c r="AY211" s="13" t="s">
        <v>193</v>
      </c>
      <c r="BE211" s="152">
        <f t="shared" si="44"/>
        <v>0</v>
      </c>
      <c r="BF211" s="152">
        <f t="shared" si="45"/>
        <v>0</v>
      </c>
      <c r="BG211" s="152">
        <f t="shared" si="46"/>
        <v>0</v>
      </c>
      <c r="BH211" s="152">
        <f t="shared" si="47"/>
        <v>0</v>
      </c>
      <c r="BI211" s="152">
        <f t="shared" si="48"/>
        <v>0</v>
      </c>
      <c r="BJ211" s="13" t="s">
        <v>84</v>
      </c>
      <c r="BK211" s="152">
        <f t="shared" si="49"/>
        <v>0</v>
      </c>
      <c r="BL211" s="13" t="s">
        <v>519</v>
      </c>
      <c r="BM211" s="151" t="s">
        <v>2771</v>
      </c>
    </row>
    <row r="212" spans="2:65" s="1" customFormat="1" ht="24.25" customHeight="1">
      <c r="B212" s="138"/>
      <c r="C212" s="153" t="s">
        <v>555</v>
      </c>
      <c r="D212" s="153" t="s">
        <v>236</v>
      </c>
      <c r="E212" s="154" t="s">
        <v>1830</v>
      </c>
      <c r="F212" s="155" t="s">
        <v>1831</v>
      </c>
      <c r="G212" s="156" t="s">
        <v>319</v>
      </c>
      <c r="H212" s="157">
        <v>1</v>
      </c>
      <c r="I212" s="158"/>
      <c r="J212" s="159">
        <f t="shared" si="40"/>
        <v>0</v>
      </c>
      <c r="K212" s="160"/>
      <c r="L212" s="161"/>
      <c r="M212" s="162" t="s">
        <v>1</v>
      </c>
      <c r="N212" s="163" t="s">
        <v>38</v>
      </c>
      <c r="P212" s="149">
        <f t="shared" si="41"/>
        <v>0</v>
      </c>
      <c r="Q212" s="149">
        <v>9.2000000000000003E-4</v>
      </c>
      <c r="R212" s="149">
        <f t="shared" si="42"/>
        <v>9.2000000000000003E-4</v>
      </c>
      <c r="S212" s="149">
        <v>0</v>
      </c>
      <c r="T212" s="150">
        <f t="shared" si="43"/>
        <v>0</v>
      </c>
      <c r="AR212" s="151" t="s">
        <v>972</v>
      </c>
      <c r="AT212" s="151" t="s">
        <v>236</v>
      </c>
      <c r="AU212" s="151" t="s">
        <v>84</v>
      </c>
      <c r="AY212" s="13" t="s">
        <v>193</v>
      </c>
      <c r="BE212" s="152">
        <f t="shared" si="44"/>
        <v>0</v>
      </c>
      <c r="BF212" s="152">
        <f t="shared" si="45"/>
        <v>0</v>
      </c>
      <c r="BG212" s="152">
        <f t="shared" si="46"/>
        <v>0</v>
      </c>
      <c r="BH212" s="152">
        <f t="shared" si="47"/>
        <v>0</v>
      </c>
      <c r="BI212" s="152">
        <f t="shared" si="48"/>
        <v>0</v>
      </c>
      <c r="BJ212" s="13" t="s">
        <v>84</v>
      </c>
      <c r="BK212" s="152">
        <f t="shared" si="49"/>
        <v>0</v>
      </c>
      <c r="BL212" s="13" t="s">
        <v>972</v>
      </c>
      <c r="BM212" s="151" t="s">
        <v>2772</v>
      </c>
    </row>
    <row r="213" spans="2:65" s="1" customFormat="1" ht="24.25" customHeight="1">
      <c r="B213" s="138"/>
      <c r="C213" s="139" t="s">
        <v>562</v>
      </c>
      <c r="D213" s="139" t="s">
        <v>195</v>
      </c>
      <c r="E213" s="140" t="s">
        <v>1834</v>
      </c>
      <c r="F213" s="141" t="s">
        <v>1835</v>
      </c>
      <c r="G213" s="142" t="s">
        <v>319</v>
      </c>
      <c r="H213" s="143">
        <v>1</v>
      </c>
      <c r="I213" s="144"/>
      <c r="J213" s="145">
        <f t="shared" si="40"/>
        <v>0</v>
      </c>
      <c r="K213" s="146"/>
      <c r="L213" s="28"/>
      <c r="M213" s="147" t="s">
        <v>1</v>
      </c>
      <c r="N213" s="148" t="s">
        <v>38</v>
      </c>
      <c r="P213" s="149">
        <f t="shared" si="41"/>
        <v>0</v>
      </c>
      <c r="Q213" s="149">
        <v>0</v>
      </c>
      <c r="R213" s="149">
        <f t="shared" si="42"/>
        <v>0</v>
      </c>
      <c r="S213" s="149">
        <v>0</v>
      </c>
      <c r="T213" s="150">
        <f t="shared" si="43"/>
        <v>0</v>
      </c>
      <c r="AR213" s="151" t="s">
        <v>519</v>
      </c>
      <c r="AT213" s="151" t="s">
        <v>195</v>
      </c>
      <c r="AU213" s="151" t="s">
        <v>84</v>
      </c>
      <c r="AY213" s="13" t="s">
        <v>193</v>
      </c>
      <c r="BE213" s="152">
        <f t="shared" si="44"/>
        <v>0</v>
      </c>
      <c r="BF213" s="152">
        <f t="shared" si="45"/>
        <v>0</v>
      </c>
      <c r="BG213" s="152">
        <f t="shared" si="46"/>
        <v>0</v>
      </c>
      <c r="BH213" s="152">
        <f t="shared" si="47"/>
        <v>0</v>
      </c>
      <c r="BI213" s="152">
        <f t="shared" si="48"/>
        <v>0</v>
      </c>
      <c r="BJ213" s="13" t="s">
        <v>84</v>
      </c>
      <c r="BK213" s="152">
        <f t="shared" si="49"/>
        <v>0</v>
      </c>
      <c r="BL213" s="13" t="s">
        <v>519</v>
      </c>
      <c r="BM213" s="151" t="s">
        <v>2773</v>
      </c>
    </row>
    <row r="214" spans="2:65" s="1" customFormat="1" ht="24.25" customHeight="1">
      <c r="B214" s="138"/>
      <c r="C214" s="153" t="s">
        <v>566</v>
      </c>
      <c r="D214" s="153" t="s">
        <v>236</v>
      </c>
      <c r="E214" s="154" t="s">
        <v>1838</v>
      </c>
      <c r="F214" s="155" t="s">
        <v>1839</v>
      </c>
      <c r="G214" s="156" t="s">
        <v>319</v>
      </c>
      <c r="H214" s="157">
        <v>1</v>
      </c>
      <c r="I214" s="158"/>
      <c r="J214" s="159">
        <f t="shared" si="40"/>
        <v>0</v>
      </c>
      <c r="K214" s="160"/>
      <c r="L214" s="161"/>
      <c r="M214" s="162" t="s">
        <v>1</v>
      </c>
      <c r="N214" s="163" t="s">
        <v>38</v>
      </c>
      <c r="P214" s="149">
        <f t="shared" si="41"/>
        <v>0</v>
      </c>
      <c r="Q214" s="149">
        <v>1.2600000000000001E-3</v>
      </c>
      <c r="R214" s="149">
        <f t="shared" si="42"/>
        <v>1.2600000000000001E-3</v>
      </c>
      <c r="S214" s="149">
        <v>0</v>
      </c>
      <c r="T214" s="150">
        <f t="shared" si="43"/>
        <v>0</v>
      </c>
      <c r="AR214" s="151" t="s">
        <v>972</v>
      </c>
      <c r="AT214" s="151" t="s">
        <v>236</v>
      </c>
      <c r="AU214" s="151" t="s">
        <v>84</v>
      </c>
      <c r="AY214" s="13" t="s">
        <v>193</v>
      </c>
      <c r="BE214" s="152">
        <f t="shared" si="44"/>
        <v>0</v>
      </c>
      <c r="BF214" s="152">
        <f t="shared" si="45"/>
        <v>0</v>
      </c>
      <c r="BG214" s="152">
        <f t="shared" si="46"/>
        <v>0</v>
      </c>
      <c r="BH214" s="152">
        <f t="shared" si="47"/>
        <v>0</v>
      </c>
      <c r="BI214" s="152">
        <f t="shared" si="48"/>
        <v>0</v>
      </c>
      <c r="BJ214" s="13" t="s">
        <v>84</v>
      </c>
      <c r="BK214" s="152">
        <f t="shared" si="49"/>
        <v>0</v>
      </c>
      <c r="BL214" s="13" t="s">
        <v>972</v>
      </c>
      <c r="BM214" s="151" t="s">
        <v>2774</v>
      </c>
    </row>
    <row r="215" spans="2:65" s="1" customFormat="1" ht="24.25" customHeight="1">
      <c r="B215" s="138"/>
      <c r="C215" s="139" t="s">
        <v>572</v>
      </c>
      <c r="D215" s="139" t="s">
        <v>195</v>
      </c>
      <c r="E215" s="140" t="s">
        <v>1842</v>
      </c>
      <c r="F215" s="141" t="s">
        <v>1843</v>
      </c>
      <c r="G215" s="142" t="s">
        <v>319</v>
      </c>
      <c r="H215" s="143">
        <v>2</v>
      </c>
      <c r="I215" s="144"/>
      <c r="J215" s="145">
        <f t="shared" si="40"/>
        <v>0</v>
      </c>
      <c r="K215" s="146"/>
      <c r="L215" s="28"/>
      <c r="M215" s="147" t="s">
        <v>1</v>
      </c>
      <c r="N215" s="148" t="s">
        <v>38</v>
      </c>
      <c r="P215" s="149">
        <f t="shared" si="41"/>
        <v>0</v>
      </c>
      <c r="Q215" s="149">
        <v>0</v>
      </c>
      <c r="R215" s="149">
        <f t="shared" si="42"/>
        <v>0</v>
      </c>
      <c r="S215" s="149">
        <v>0</v>
      </c>
      <c r="T215" s="150">
        <f t="shared" si="43"/>
        <v>0</v>
      </c>
      <c r="AR215" s="151" t="s">
        <v>519</v>
      </c>
      <c r="AT215" s="151" t="s">
        <v>195</v>
      </c>
      <c r="AU215" s="151" t="s">
        <v>84</v>
      </c>
      <c r="AY215" s="13" t="s">
        <v>193</v>
      </c>
      <c r="BE215" s="152">
        <f t="shared" si="44"/>
        <v>0</v>
      </c>
      <c r="BF215" s="152">
        <f t="shared" si="45"/>
        <v>0</v>
      </c>
      <c r="BG215" s="152">
        <f t="shared" si="46"/>
        <v>0</v>
      </c>
      <c r="BH215" s="152">
        <f t="shared" si="47"/>
        <v>0</v>
      </c>
      <c r="BI215" s="152">
        <f t="shared" si="48"/>
        <v>0</v>
      </c>
      <c r="BJ215" s="13" t="s">
        <v>84</v>
      </c>
      <c r="BK215" s="152">
        <f t="shared" si="49"/>
        <v>0</v>
      </c>
      <c r="BL215" s="13" t="s">
        <v>519</v>
      </c>
      <c r="BM215" s="151" t="s">
        <v>2775</v>
      </c>
    </row>
    <row r="216" spans="2:65" s="1" customFormat="1" ht="24.25" customHeight="1">
      <c r="B216" s="138"/>
      <c r="C216" s="153" t="s">
        <v>576</v>
      </c>
      <c r="D216" s="153" t="s">
        <v>236</v>
      </c>
      <c r="E216" s="154" t="s">
        <v>1846</v>
      </c>
      <c r="F216" s="155" t="s">
        <v>1847</v>
      </c>
      <c r="G216" s="156" t="s">
        <v>319</v>
      </c>
      <c r="H216" s="157">
        <v>2</v>
      </c>
      <c r="I216" s="158"/>
      <c r="J216" s="159">
        <f t="shared" si="40"/>
        <v>0</v>
      </c>
      <c r="K216" s="160"/>
      <c r="L216" s="161"/>
      <c r="M216" s="162" t="s">
        <v>1</v>
      </c>
      <c r="N216" s="163" t="s">
        <v>38</v>
      </c>
      <c r="P216" s="149">
        <f t="shared" si="41"/>
        <v>0</v>
      </c>
      <c r="Q216" s="149">
        <v>1.32E-3</v>
      </c>
      <c r="R216" s="149">
        <f t="shared" si="42"/>
        <v>2.64E-3</v>
      </c>
      <c r="S216" s="149">
        <v>0</v>
      </c>
      <c r="T216" s="150">
        <f t="shared" si="43"/>
        <v>0</v>
      </c>
      <c r="AR216" s="151" t="s">
        <v>972</v>
      </c>
      <c r="AT216" s="151" t="s">
        <v>236</v>
      </c>
      <c r="AU216" s="151" t="s">
        <v>84</v>
      </c>
      <c r="AY216" s="13" t="s">
        <v>193</v>
      </c>
      <c r="BE216" s="152">
        <f t="shared" si="44"/>
        <v>0</v>
      </c>
      <c r="BF216" s="152">
        <f t="shared" si="45"/>
        <v>0</v>
      </c>
      <c r="BG216" s="152">
        <f t="shared" si="46"/>
        <v>0</v>
      </c>
      <c r="BH216" s="152">
        <f t="shared" si="47"/>
        <v>0</v>
      </c>
      <c r="BI216" s="152">
        <f t="shared" si="48"/>
        <v>0</v>
      </c>
      <c r="BJ216" s="13" t="s">
        <v>84</v>
      </c>
      <c r="BK216" s="152">
        <f t="shared" si="49"/>
        <v>0</v>
      </c>
      <c r="BL216" s="13" t="s">
        <v>972</v>
      </c>
      <c r="BM216" s="151" t="s">
        <v>2776</v>
      </c>
    </row>
    <row r="217" spans="2:65" s="1" customFormat="1" ht="24.25" customHeight="1">
      <c r="B217" s="138"/>
      <c r="C217" s="139" t="s">
        <v>580</v>
      </c>
      <c r="D217" s="139" t="s">
        <v>195</v>
      </c>
      <c r="E217" s="140" t="s">
        <v>1858</v>
      </c>
      <c r="F217" s="141" t="s">
        <v>1859</v>
      </c>
      <c r="G217" s="142" t="s">
        <v>319</v>
      </c>
      <c r="H217" s="143">
        <v>2</v>
      </c>
      <c r="I217" s="144"/>
      <c r="J217" s="145">
        <f t="shared" si="40"/>
        <v>0</v>
      </c>
      <c r="K217" s="146"/>
      <c r="L217" s="28"/>
      <c r="M217" s="147" t="s">
        <v>1</v>
      </c>
      <c r="N217" s="148" t="s">
        <v>38</v>
      </c>
      <c r="P217" s="149">
        <f t="shared" si="41"/>
        <v>0</v>
      </c>
      <c r="Q217" s="149">
        <v>0</v>
      </c>
      <c r="R217" s="149">
        <f t="shared" si="42"/>
        <v>0</v>
      </c>
      <c r="S217" s="149">
        <v>0</v>
      </c>
      <c r="T217" s="150">
        <f t="shared" si="43"/>
        <v>0</v>
      </c>
      <c r="AR217" s="151" t="s">
        <v>519</v>
      </c>
      <c r="AT217" s="151" t="s">
        <v>195</v>
      </c>
      <c r="AU217" s="151" t="s">
        <v>84</v>
      </c>
      <c r="AY217" s="13" t="s">
        <v>193</v>
      </c>
      <c r="BE217" s="152">
        <f t="shared" si="44"/>
        <v>0</v>
      </c>
      <c r="BF217" s="152">
        <f t="shared" si="45"/>
        <v>0</v>
      </c>
      <c r="BG217" s="152">
        <f t="shared" si="46"/>
        <v>0</v>
      </c>
      <c r="BH217" s="152">
        <f t="shared" si="47"/>
        <v>0</v>
      </c>
      <c r="BI217" s="152">
        <f t="shared" si="48"/>
        <v>0</v>
      </c>
      <c r="BJ217" s="13" t="s">
        <v>84</v>
      </c>
      <c r="BK217" s="152">
        <f t="shared" si="49"/>
        <v>0</v>
      </c>
      <c r="BL217" s="13" t="s">
        <v>519</v>
      </c>
      <c r="BM217" s="151" t="s">
        <v>2777</v>
      </c>
    </row>
    <row r="218" spans="2:65" s="1" customFormat="1" ht="24.25" customHeight="1">
      <c r="B218" s="138"/>
      <c r="C218" s="153" t="s">
        <v>586</v>
      </c>
      <c r="D218" s="153" t="s">
        <v>236</v>
      </c>
      <c r="E218" s="154" t="s">
        <v>1862</v>
      </c>
      <c r="F218" s="155" t="s">
        <v>1863</v>
      </c>
      <c r="G218" s="156" t="s">
        <v>319</v>
      </c>
      <c r="H218" s="157">
        <v>2</v>
      </c>
      <c r="I218" s="158"/>
      <c r="J218" s="159">
        <f t="shared" si="40"/>
        <v>0</v>
      </c>
      <c r="K218" s="160"/>
      <c r="L218" s="161"/>
      <c r="M218" s="162" t="s">
        <v>1</v>
      </c>
      <c r="N218" s="163" t="s">
        <v>38</v>
      </c>
      <c r="P218" s="149">
        <f t="shared" si="41"/>
        <v>0</v>
      </c>
      <c r="Q218" s="149">
        <v>1.2600000000000001E-3</v>
      </c>
      <c r="R218" s="149">
        <f t="shared" si="42"/>
        <v>2.5200000000000001E-3</v>
      </c>
      <c r="S218" s="149">
        <v>0</v>
      </c>
      <c r="T218" s="150">
        <f t="shared" si="43"/>
        <v>0</v>
      </c>
      <c r="AR218" s="151" t="s">
        <v>972</v>
      </c>
      <c r="AT218" s="151" t="s">
        <v>236</v>
      </c>
      <c r="AU218" s="151" t="s">
        <v>84</v>
      </c>
      <c r="AY218" s="13" t="s">
        <v>193</v>
      </c>
      <c r="BE218" s="152">
        <f t="shared" si="44"/>
        <v>0</v>
      </c>
      <c r="BF218" s="152">
        <f t="shared" si="45"/>
        <v>0</v>
      </c>
      <c r="BG218" s="152">
        <f t="shared" si="46"/>
        <v>0</v>
      </c>
      <c r="BH218" s="152">
        <f t="shared" si="47"/>
        <v>0</v>
      </c>
      <c r="BI218" s="152">
        <f t="shared" si="48"/>
        <v>0</v>
      </c>
      <c r="BJ218" s="13" t="s">
        <v>84</v>
      </c>
      <c r="BK218" s="152">
        <f t="shared" si="49"/>
        <v>0</v>
      </c>
      <c r="BL218" s="13" t="s">
        <v>972</v>
      </c>
      <c r="BM218" s="151" t="s">
        <v>2778</v>
      </c>
    </row>
    <row r="219" spans="2:65" s="1" customFormat="1" ht="24.25" customHeight="1">
      <c r="B219" s="138"/>
      <c r="C219" s="139" t="s">
        <v>590</v>
      </c>
      <c r="D219" s="139" t="s">
        <v>195</v>
      </c>
      <c r="E219" s="140" t="s">
        <v>1866</v>
      </c>
      <c r="F219" s="141" t="s">
        <v>1867</v>
      </c>
      <c r="G219" s="142" t="s">
        <v>319</v>
      </c>
      <c r="H219" s="143">
        <v>3</v>
      </c>
      <c r="I219" s="144"/>
      <c r="J219" s="145">
        <f t="shared" si="40"/>
        <v>0</v>
      </c>
      <c r="K219" s="146"/>
      <c r="L219" s="28"/>
      <c r="M219" s="147" t="s">
        <v>1</v>
      </c>
      <c r="N219" s="148" t="s">
        <v>38</v>
      </c>
      <c r="P219" s="149">
        <f t="shared" si="41"/>
        <v>0</v>
      </c>
      <c r="Q219" s="149">
        <v>0</v>
      </c>
      <c r="R219" s="149">
        <f t="shared" si="42"/>
        <v>0</v>
      </c>
      <c r="S219" s="149">
        <v>0</v>
      </c>
      <c r="T219" s="150">
        <f t="shared" si="43"/>
        <v>0</v>
      </c>
      <c r="AR219" s="151" t="s">
        <v>519</v>
      </c>
      <c r="AT219" s="151" t="s">
        <v>195</v>
      </c>
      <c r="AU219" s="151" t="s">
        <v>84</v>
      </c>
      <c r="AY219" s="13" t="s">
        <v>193</v>
      </c>
      <c r="BE219" s="152">
        <f t="shared" si="44"/>
        <v>0</v>
      </c>
      <c r="BF219" s="152">
        <f t="shared" si="45"/>
        <v>0</v>
      </c>
      <c r="BG219" s="152">
        <f t="shared" si="46"/>
        <v>0</v>
      </c>
      <c r="BH219" s="152">
        <f t="shared" si="47"/>
        <v>0</v>
      </c>
      <c r="BI219" s="152">
        <f t="shared" si="48"/>
        <v>0</v>
      </c>
      <c r="BJ219" s="13" t="s">
        <v>84</v>
      </c>
      <c r="BK219" s="152">
        <f t="shared" si="49"/>
        <v>0</v>
      </c>
      <c r="BL219" s="13" t="s">
        <v>519</v>
      </c>
      <c r="BM219" s="151" t="s">
        <v>2779</v>
      </c>
    </row>
    <row r="220" spans="2:65" s="1" customFormat="1" ht="24.25" customHeight="1">
      <c r="B220" s="138"/>
      <c r="C220" s="153" t="s">
        <v>594</v>
      </c>
      <c r="D220" s="153" t="s">
        <v>236</v>
      </c>
      <c r="E220" s="154" t="s">
        <v>1869</v>
      </c>
      <c r="F220" s="155" t="s">
        <v>1870</v>
      </c>
      <c r="G220" s="156" t="s">
        <v>319</v>
      </c>
      <c r="H220" s="157">
        <v>3</v>
      </c>
      <c r="I220" s="158"/>
      <c r="J220" s="159">
        <f t="shared" si="40"/>
        <v>0</v>
      </c>
      <c r="K220" s="160"/>
      <c r="L220" s="161"/>
      <c r="M220" s="162" t="s">
        <v>1</v>
      </c>
      <c r="N220" s="163" t="s">
        <v>38</v>
      </c>
      <c r="P220" s="149">
        <f t="shared" si="41"/>
        <v>0</v>
      </c>
      <c r="Q220" s="149">
        <v>3.31E-3</v>
      </c>
      <c r="R220" s="149">
        <f t="shared" si="42"/>
        <v>9.9299999999999996E-3</v>
      </c>
      <c r="S220" s="149">
        <v>0</v>
      </c>
      <c r="T220" s="150">
        <f t="shared" si="43"/>
        <v>0</v>
      </c>
      <c r="AR220" s="151" t="s">
        <v>972</v>
      </c>
      <c r="AT220" s="151" t="s">
        <v>236</v>
      </c>
      <c r="AU220" s="151" t="s">
        <v>84</v>
      </c>
      <c r="AY220" s="13" t="s">
        <v>193</v>
      </c>
      <c r="BE220" s="152">
        <f t="shared" si="44"/>
        <v>0</v>
      </c>
      <c r="BF220" s="152">
        <f t="shared" si="45"/>
        <v>0</v>
      </c>
      <c r="BG220" s="152">
        <f t="shared" si="46"/>
        <v>0</v>
      </c>
      <c r="BH220" s="152">
        <f t="shared" si="47"/>
        <v>0</v>
      </c>
      <c r="BI220" s="152">
        <f t="shared" si="48"/>
        <v>0</v>
      </c>
      <c r="BJ220" s="13" t="s">
        <v>84</v>
      </c>
      <c r="BK220" s="152">
        <f t="shared" si="49"/>
        <v>0</v>
      </c>
      <c r="BL220" s="13" t="s">
        <v>972</v>
      </c>
      <c r="BM220" s="151" t="s">
        <v>2780</v>
      </c>
    </row>
    <row r="221" spans="2:65" s="1" customFormat="1" ht="16.5" customHeight="1">
      <c r="B221" s="138"/>
      <c r="C221" s="139" t="s">
        <v>598</v>
      </c>
      <c r="D221" s="139" t="s">
        <v>195</v>
      </c>
      <c r="E221" s="140" t="s">
        <v>1873</v>
      </c>
      <c r="F221" s="141" t="s">
        <v>1874</v>
      </c>
      <c r="G221" s="142" t="s">
        <v>319</v>
      </c>
      <c r="H221" s="143">
        <v>2</v>
      </c>
      <c r="I221" s="144"/>
      <c r="J221" s="145">
        <f t="shared" si="40"/>
        <v>0</v>
      </c>
      <c r="K221" s="146"/>
      <c r="L221" s="28"/>
      <c r="M221" s="147" t="s">
        <v>1</v>
      </c>
      <c r="N221" s="148" t="s">
        <v>38</v>
      </c>
      <c r="P221" s="149">
        <f t="shared" si="41"/>
        <v>0</v>
      </c>
      <c r="Q221" s="149">
        <v>0</v>
      </c>
      <c r="R221" s="149">
        <f t="shared" si="42"/>
        <v>0</v>
      </c>
      <c r="S221" s="149">
        <v>0</v>
      </c>
      <c r="T221" s="150">
        <f t="shared" si="43"/>
        <v>0</v>
      </c>
      <c r="AR221" s="151" t="s">
        <v>519</v>
      </c>
      <c r="AT221" s="151" t="s">
        <v>195</v>
      </c>
      <c r="AU221" s="151" t="s">
        <v>84</v>
      </c>
      <c r="AY221" s="13" t="s">
        <v>193</v>
      </c>
      <c r="BE221" s="152">
        <f t="shared" si="44"/>
        <v>0</v>
      </c>
      <c r="BF221" s="152">
        <f t="shared" si="45"/>
        <v>0</v>
      </c>
      <c r="BG221" s="152">
        <f t="shared" si="46"/>
        <v>0</v>
      </c>
      <c r="BH221" s="152">
        <f t="shared" si="47"/>
        <v>0</v>
      </c>
      <c r="BI221" s="152">
        <f t="shared" si="48"/>
        <v>0</v>
      </c>
      <c r="BJ221" s="13" t="s">
        <v>84</v>
      </c>
      <c r="BK221" s="152">
        <f t="shared" si="49"/>
        <v>0</v>
      </c>
      <c r="BL221" s="13" t="s">
        <v>519</v>
      </c>
      <c r="BM221" s="151" t="s">
        <v>2781</v>
      </c>
    </row>
    <row r="222" spans="2:65" s="1" customFormat="1" ht="16.5" customHeight="1">
      <c r="B222" s="138"/>
      <c r="C222" s="153" t="s">
        <v>602</v>
      </c>
      <c r="D222" s="153" t="s">
        <v>236</v>
      </c>
      <c r="E222" s="154" t="s">
        <v>1877</v>
      </c>
      <c r="F222" s="155" t="s">
        <v>1878</v>
      </c>
      <c r="G222" s="156" t="s">
        <v>319</v>
      </c>
      <c r="H222" s="157">
        <v>2</v>
      </c>
      <c r="I222" s="158"/>
      <c r="J222" s="159">
        <f t="shared" si="40"/>
        <v>0</v>
      </c>
      <c r="K222" s="160"/>
      <c r="L222" s="161"/>
      <c r="M222" s="170" t="s">
        <v>1</v>
      </c>
      <c r="N222" s="171" t="s">
        <v>38</v>
      </c>
      <c r="O222" s="166"/>
      <c r="P222" s="167">
        <f t="shared" si="41"/>
        <v>0</v>
      </c>
      <c r="Q222" s="167">
        <v>0</v>
      </c>
      <c r="R222" s="167">
        <f t="shared" si="42"/>
        <v>0</v>
      </c>
      <c r="S222" s="167">
        <v>0</v>
      </c>
      <c r="T222" s="168">
        <f t="shared" si="43"/>
        <v>0</v>
      </c>
      <c r="AR222" s="151" t="s">
        <v>163</v>
      </c>
      <c r="AT222" s="151" t="s">
        <v>236</v>
      </c>
      <c r="AU222" s="151" t="s">
        <v>84</v>
      </c>
      <c r="AY222" s="13" t="s">
        <v>193</v>
      </c>
      <c r="BE222" s="152">
        <f t="shared" si="44"/>
        <v>0</v>
      </c>
      <c r="BF222" s="152">
        <f t="shared" si="45"/>
        <v>0</v>
      </c>
      <c r="BG222" s="152">
        <f t="shared" si="46"/>
        <v>0</v>
      </c>
      <c r="BH222" s="152">
        <f t="shared" si="47"/>
        <v>0</v>
      </c>
      <c r="BI222" s="152">
        <f t="shared" si="48"/>
        <v>0</v>
      </c>
      <c r="BJ222" s="13" t="s">
        <v>84</v>
      </c>
      <c r="BK222" s="152">
        <f t="shared" si="49"/>
        <v>0</v>
      </c>
      <c r="BL222" s="13" t="s">
        <v>109</v>
      </c>
      <c r="BM222" s="151" t="s">
        <v>2782</v>
      </c>
    </row>
    <row r="223" spans="2:65" s="1" customFormat="1" ht="7" customHeight="1">
      <c r="B223" s="43"/>
      <c r="C223" s="44"/>
      <c r="D223" s="44"/>
      <c r="E223" s="44"/>
      <c r="F223" s="44"/>
      <c r="G223" s="44"/>
      <c r="H223" s="44"/>
      <c r="I223" s="44"/>
      <c r="J223" s="44"/>
      <c r="K223" s="44"/>
      <c r="L223" s="28"/>
    </row>
  </sheetData>
  <autoFilter ref="C129:K222" xr:uid="{00000000-0009-0000-0000-000012000000}"/>
  <mergeCells count="12">
    <mergeCell ref="E122:H122"/>
    <mergeCell ref="L2:V2"/>
    <mergeCell ref="E85:H85"/>
    <mergeCell ref="E87:H87"/>
    <mergeCell ref="E89:H89"/>
    <mergeCell ref="E118:H118"/>
    <mergeCell ref="E120:H120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B2:BM226"/>
  <sheetViews>
    <sheetView showGridLines="0" workbookViewId="0">
      <selection activeCell="Y33" sqref="Y33"/>
    </sheetView>
  </sheetViews>
  <sheetFormatPr baseColWidth="10" defaultRowHeight="11"/>
  <cols>
    <col min="1" max="1" width="8.25" customWidth="1"/>
    <col min="2" max="2" width="1.25" customWidth="1"/>
    <col min="3" max="4" width="4.25" customWidth="1"/>
    <col min="5" max="5" width="17.25" customWidth="1"/>
    <col min="6" max="6" width="50.75" customWidth="1"/>
    <col min="7" max="7" width="7.5" customWidth="1"/>
    <col min="8" max="8" width="14" customWidth="1"/>
    <col min="9" max="9" width="15.75" customWidth="1"/>
    <col min="10" max="10" width="22.25" customWidth="1"/>
    <col min="11" max="11" width="22.25" hidden="1" customWidth="1"/>
    <col min="12" max="12" width="9.25" customWidth="1"/>
    <col min="13" max="13" width="10.75" hidden="1" customWidth="1"/>
    <col min="14" max="14" width="9.25" hidden="1"/>
    <col min="15" max="20" width="14.25" hidden="1" customWidth="1"/>
    <col min="21" max="21" width="16.25" hidden="1" customWidth="1"/>
    <col min="22" max="22" width="12.25" customWidth="1"/>
    <col min="23" max="23" width="16.25" customWidth="1"/>
    <col min="24" max="24" width="12.25" customWidth="1"/>
    <col min="25" max="25" width="15" customWidth="1"/>
    <col min="26" max="26" width="11" customWidth="1"/>
    <col min="27" max="27" width="15" customWidth="1"/>
    <col min="28" max="28" width="16.25" customWidth="1"/>
    <col min="29" max="29" width="11" customWidth="1"/>
    <col min="30" max="30" width="15" customWidth="1"/>
    <col min="31" max="31" width="16.25" customWidth="1"/>
    <col min="44" max="65" width="9.25" hidden="1"/>
  </cols>
  <sheetData>
    <row r="2" spans="2:46" ht="37" customHeight="1">
      <c r="L2" s="210" t="s">
        <v>5</v>
      </c>
      <c r="M2" s="211"/>
      <c r="N2" s="211"/>
      <c r="O2" s="211"/>
      <c r="P2" s="211"/>
      <c r="Q2" s="211"/>
      <c r="R2" s="211"/>
      <c r="S2" s="211"/>
      <c r="T2" s="211"/>
      <c r="U2" s="211"/>
      <c r="V2" s="211"/>
      <c r="AT2" s="13" t="s">
        <v>141</v>
      </c>
    </row>
    <row r="3" spans="2:46" ht="7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72</v>
      </c>
    </row>
    <row r="4" spans="2:46" ht="25" customHeight="1">
      <c r="B4" s="16"/>
      <c r="D4" s="17" t="s">
        <v>166</v>
      </c>
      <c r="L4" s="16"/>
      <c r="M4" s="92" t="s">
        <v>9</v>
      </c>
      <c r="AT4" s="13" t="s">
        <v>3</v>
      </c>
    </row>
    <row r="5" spans="2:46" ht="7" customHeight="1">
      <c r="B5" s="16"/>
      <c r="L5" s="16"/>
    </row>
    <row r="6" spans="2:46" ht="12" customHeight="1">
      <c r="B6" s="16"/>
      <c r="D6" s="23" t="s">
        <v>15</v>
      </c>
      <c r="L6" s="16"/>
    </row>
    <row r="7" spans="2:46" ht="16.5" customHeight="1">
      <c r="B7" s="16"/>
      <c r="E7" s="231" t="str">
        <f>'Rekapitulácia stavby'!K6</f>
        <v>Rokycany - Infraštruktúra, 100 Zásobovanie vodou</v>
      </c>
      <c r="F7" s="232"/>
      <c r="G7" s="232"/>
      <c r="H7" s="232"/>
      <c r="L7" s="16"/>
    </row>
    <row r="8" spans="2:46" ht="12" customHeight="1">
      <c r="B8" s="16"/>
      <c r="D8" s="23" t="s">
        <v>167</v>
      </c>
      <c r="L8" s="16"/>
    </row>
    <row r="9" spans="2:46" s="1" customFormat="1" ht="16.5" customHeight="1">
      <c r="B9" s="28"/>
      <c r="E9" s="231" t="s">
        <v>1977</v>
      </c>
      <c r="F9" s="230"/>
      <c r="G9" s="230"/>
      <c r="H9" s="230"/>
      <c r="L9" s="28"/>
    </row>
    <row r="10" spans="2:46" s="1" customFormat="1" ht="12" customHeight="1">
      <c r="B10" s="28"/>
      <c r="D10" s="23" t="s">
        <v>169</v>
      </c>
      <c r="L10" s="28"/>
    </row>
    <row r="11" spans="2:46" s="1" customFormat="1" ht="16.5" customHeight="1">
      <c r="B11" s="28"/>
      <c r="E11" s="187" t="s">
        <v>2783</v>
      </c>
      <c r="F11" s="230"/>
      <c r="G11" s="230"/>
      <c r="H11" s="230"/>
      <c r="L11" s="28"/>
    </row>
    <row r="12" spans="2:46" s="1" customFormat="1">
      <c r="B12" s="28"/>
      <c r="L12" s="28"/>
    </row>
    <row r="13" spans="2:46" s="1" customFormat="1" ht="12" customHeight="1">
      <c r="B13" s="28"/>
      <c r="D13" s="23" t="s">
        <v>17</v>
      </c>
      <c r="F13" s="21" t="s">
        <v>1</v>
      </c>
      <c r="I13" s="23" t="s">
        <v>18</v>
      </c>
      <c r="J13" s="21" t="s">
        <v>1</v>
      </c>
      <c r="L13" s="28"/>
    </row>
    <row r="14" spans="2:46" s="1" customFormat="1" ht="12" customHeight="1">
      <c r="B14" s="28"/>
      <c r="D14" s="23" t="s">
        <v>19</v>
      </c>
      <c r="F14" s="21" t="s">
        <v>20</v>
      </c>
      <c r="I14" s="23" t="s">
        <v>21</v>
      </c>
      <c r="J14" s="51" t="str">
        <f>'Rekapitulácia stavby'!AN8</f>
        <v>Vyplň údaj</v>
      </c>
      <c r="L14" s="28"/>
    </row>
    <row r="15" spans="2:46" s="1" customFormat="1" ht="10.75" customHeight="1">
      <c r="B15" s="28"/>
      <c r="L15" s="28"/>
    </row>
    <row r="16" spans="2:46" s="1" customFormat="1" ht="12" customHeight="1">
      <c r="B16" s="28"/>
      <c r="D16" s="23" t="s">
        <v>22</v>
      </c>
      <c r="I16" s="23" t="s">
        <v>23</v>
      </c>
      <c r="J16" s="21" t="str">
        <f>IF('Rekapitulácia stavby'!AN10="","",'Rekapitulácia stavby'!AN10)</f>
        <v/>
      </c>
      <c r="L16" s="28"/>
    </row>
    <row r="17" spans="2:12" s="1" customFormat="1" ht="18" customHeight="1">
      <c r="B17" s="28"/>
      <c r="E17" s="21" t="str">
        <f>IF('Rekapitulácia stavby'!E11="","",'Rekapitulácia stavby'!E11)</f>
        <v xml:space="preserve"> </v>
      </c>
      <c r="I17" s="23" t="s">
        <v>25</v>
      </c>
      <c r="J17" s="21" t="str">
        <f>IF('Rekapitulácia stavby'!AN11="","",'Rekapitulácia stavby'!AN11)</f>
        <v/>
      </c>
      <c r="L17" s="28"/>
    </row>
    <row r="18" spans="2:12" s="1" customFormat="1" ht="7" customHeight="1">
      <c r="B18" s="28"/>
      <c r="L18" s="28"/>
    </row>
    <row r="19" spans="2:12" s="1" customFormat="1" ht="12" customHeight="1">
      <c r="B19" s="28"/>
      <c r="D19" s="23" t="s">
        <v>26</v>
      </c>
      <c r="I19" s="23" t="s">
        <v>23</v>
      </c>
      <c r="J19" s="179" t="str">
        <f>'Rekapitulácia stavby'!AN13</f>
        <v>Vyplň údaj</v>
      </c>
      <c r="L19" s="28"/>
    </row>
    <row r="20" spans="2:12" s="1" customFormat="1" ht="18" customHeight="1">
      <c r="B20" s="28"/>
      <c r="E20" s="233" t="str">
        <f>'Rekapitulácia stavby'!E14</f>
        <v>Vyplň údaj</v>
      </c>
      <c r="F20" s="215"/>
      <c r="G20" s="215"/>
      <c r="H20" s="215"/>
      <c r="I20" s="23" t="s">
        <v>25</v>
      </c>
      <c r="J20" s="179" t="str">
        <f>'Rekapitulácia stavby'!AN14</f>
        <v>Vyplň údaj</v>
      </c>
      <c r="L20" s="28"/>
    </row>
    <row r="21" spans="2:12" s="1" customFormat="1" ht="7" customHeight="1">
      <c r="B21" s="28"/>
      <c r="L21" s="28"/>
    </row>
    <row r="22" spans="2:12" s="1" customFormat="1" ht="12" customHeight="1">
      <c r="B22" s="28"/>
      <c r="D22" s="23" t="s">
        <v>28</v>
      </c>
      <c r="I22" s="23" t="s">
        <v>23</v>
      </c>
      <c r="J22" s="21" t="str">
        <f>IF('Rekapitulácia stavby'!AN16="","",'Rekapitulácia stavby'!AN16)</f>
        <v/>
      </c>
      <c r="L22" s="28"/>
    </row>
    <row r="23" spans="2:12" s="1" customFormat="1" ht="18" customHeight="1">
      <c r="B23" s="28"/>
      <c r="E23" s="21" t="str">
        <f>IF('Rekapitulácia stavby'!E17="","",'Rekapitulácia stavby'!E17)</f>
        <v xml:space="preserve"> </v>
      </c>
      <c r="I23" s="23" t="s">
        <v>25</v>
      </c>
      <c r="J23" s="21" t="str">
        <f>IF('Rekapitulácia stavby'!AN17="","",'Rekapitulácia stavby'!AN17)</f>
        <v/>
      </c>
      <c r="L23" s="28"/>
    </row>
    <row r="24" spans="2:12" s="1" customFormat="1" ht="7" customHeight="1">
      <c r="B24" s="28"/>
      <c r="L24" s="28"/>
    </row>
    <row r="25" spans="2:12" s="1" customFormat="1" ht="12" customHeight="1">
      <c r="B25" s="28"/>
      <c r="D25" s="23" t="s">
        <v>30</v>
      </c>
      <c r="I25" s="23" t="s">
        <v>23</v>
      </c>
      <c r="J25" s="21" t="str">
        <f>IF('Rekapitulácia stavby'!AN19="","",'Rekapitulácia stavby'!AN19)</f>
        <v/>
      </c>
      <c r="L25" s="28"/>
    </row>
    <row r="26" spans="2:12" s="1" customFormat="1" ht="18" customHeight="1">
      <c r="B26" s="28"/>
      <c r="E26" s="21" t="str">
        <f>IF('Rekapitulácia stavby'!E20="","",'Rekapitulácia stavby'!E20)</f>
        <v xml:space="preserve"> </v>
      </c>
      <c r="I26" s="23" t="s">
        <v>25</v>
      </c>
      <c r="J26" s="21" t="str">
        <f>IF('Rekapitulácia stavby'!AN20="","",'Rekapitulácia stavby'!AN20)</f>
        <v/>
      </c>
      <c r="L26" s="28"/>
    </row>
    <row r="27" spans="2:12" s="1" customFormat="1" ht="7" customHeight="1">
      <c r="B27" s="28"/>
      <c r="L27" s="28"/>
    </row>
    <row r="28" spans="2:12" s="1" customFormat="1" ht="12" customHeight="1">
      <c r="B28" s="28"/>
      <c r="D28" s="23" t="s">
        <v>31</v>
      </c>
      <c r="L28" s="28"/>
    </row>
    <row r="29" spans="2:12" s="7" customFormat="1" ht="16.5" customHeight="1">
      <c r="B29" s="93"/>
      <c r="E29" s="219" t="s">
        <v>1</v>
      </c>
      <c r="F29" s="219"/>
      <c r="G29" s="219"/>
      <c r="H29" s="219"/>
      <c r="L29" s="93"/>
    </row>
    <row r="30" spans="2:12" s="1" customFormat="1" ht="7" customHeight="1">
      <c r="B30" s="28"/>
      <c r="L30" s="28"/>
    </row>
    <row r="31" spans="2:12" s="1" customFormat="1" ht="7" customHeight="1">
      <c r="B31" s="28"/>
      <c r="D31" s="52"/>
      <c r="E31" s="52"/>
      <c r="F31" s="52"/>
      <c r="G31" s="52"/>
      <c r="H31" s="52"/>
      <c r="I31" s="52"/>
      <c r="J31" s="52"/>
      <c r="K31" s="52"/>
      <c r="L31" s="28"/>
    </row>
    <row r="32" spans="2:12" s="1" customFormat="1" ht="25.5" customHeight="1">
      <c r="B32" s="28"/>
      <c r="D32" s="94" t="s">
        <v>32</v>
      </c>
      <c r="J32" s="65">
        <f>ROUND(J130, 2)</f>
        <v>0</v>
      </c>
      <c r="L32" s="28"/>
    </row>
    <row r="33" spans="2:12" s="1" customFormat="1" ht="7" customHeight="1">
      <c r="B33" s="28"/>
      <c r="D33" s="52"/>
      <c r="E33" s="52"/>
      <c r="F33" s="52"/>
      <c r="G33" s="52"/>
      <c r="H33" s="52"/>
      <c r="I33" s="52"/>
      <c r="J33" s="52"/>
      <c r="K33" s="52"/>
      <c r="L33" s="28"/>
    </row>
    <row r="34" spans="2:12" s="1" customFormat="1" ht="14.5" customHeight="1">
      <c r="B34" s="28"/>
      <c r="F34" s="31" t="s">
        <v>34</v>
      </c>
      <c r="I34" s="31" t="s">
        <v>33</v>
      </c>
      <c r="J34" s="31" t="s">
        <v>35</v>
      </c>
      <c r="L34" s="28"/>
    </row>
    <row r="35" spans="2:12" s="1" customFormat="1" ht="14.5" customHeight="1">
      <c r="B35" s="28"/>
      <c r="D35" s="54" t="s">
        <v>36</v>
      </c>
      <c r="E35" s="33" t="s">
        <v>37</v>
      </c>
      <c r="F35" s="95">
        <f>ROUND((SUM(BE130:BE225)),  2)</f>
        <v>0</v>
      </c>
      <c r="G35" s="96"/>
      <c r="H35" s="96"/>
      <c r="I35" s="97">
        <v>0.23</v>
      </c>
      <c r="J35" s="95">
        <f>ROUND(((SUM(BE130:BE225))*I35),  2)</f>
        <v>0</v>
      </c>
      <c r="L35" s="28"/>
    </row>
    <row r="36" spans="2:12" s="1" customFormat="1" ht="14.5" customHeight="1">
      <c r="B36" s="28"/>
      <c r="E36" s="33" t="s">
        <v>38</v>
      </c>
      <c r="F36" s="85">
        <f>ROUND((SUM(BF130:BF225)),  2)</f>
        <v>0</v>
      </c>
      <c r="I36" s="178">
        <v>0.23</v>
      </c>
      <c r="J36" s="85">
        <f>ROUND(((SUM(BF130:BF225))*I36),  2)</f>
        <v>0</v>
      </c>
      <c r="L36" s="28"/>
    </row>
    <row r="37" spans="2:12" s="1" customFormat="1" ht="14.5" customHeight="1">
      <c r="B37" s="28"/>
      <c r="E37" s="23" t="s">
        <v>39</v>
      </c>
      <c r="F37" s="85">
        <f>ROUND((SUM(BG130:BG225)),  2)</f>
        <v>0</v>
      </c>
      <c r="I37" s="178">
        <v>0.23</v>
      </c>
      <c r="J37" s="85">
        <f>0</f>
        <v>0</v>
      </c>
      <c r="L37" s="28"/>
    </row>
    <row r="38" spans="2:12" s="1" customFormat="1" ht="14.5" customHeight="1">
      <c r="B38" s="28"/>
      <c r="E38" s="23" t="s">
        <v>40</v>
      </c>
      <c r="F38" s="85">
        <f>ROUND((SUM(BH130:BH225)),  2)</f>
        <v>0</v>
      </c>
      <c r="I38" s="178">
        <v>0.23</v>
      </c>
      <c r="J38" s="85">
        <f>0</f>
        <v>0</v>
      </c>
      <c r="L38" s="28"/>
    </row>
    <row r="39" spans="2:12" s="1" customFormat="1" ht="14.5" customHeight="1">
      <c r="B39" s="28"/>
      <c r="E39" s="33" t="s">
        <v>41</v>
      </c>
      <c r="F39" s="95">
        <f>ROUND((SUM(BI130:BI225)),  2)</f>
        <v>0</v>
      </c>
      <c r="G39" s="96"/>
      <c r="H39" s="96"/>
      <c r="I39" s="97">
        <v>0</v>
      </c>
      <c r="J39" s="95">
        <f>0</f>
        <v>0</v>
      </c>
      <c r="L39" s="28"/>
    </row>
    <row r="40" spans="2:12" s="1" customFormat="1" ht="7" customHeight="1">
      <c r="B40" s="28"/>
      <c r="L40" s="28"/>
    </row>
    <row r="41" spans="2:12" s="1" customFormat="1" ht="25.5" customHeight="1">
      <c r="B41" s="28"/>
      <c r="C41" s="98"/>
      <c r="D41" s="99" t="s">
        <v>42</v>
      </c>
      <c r="E41" s="56"/>
      <c r="F41" s="56"/>
      <c r="G41" s="100" t="s">
        <v>43</v>
      </c>
      <c r="H41" s="101" t="s">
        <v>44</v>
      </c>
      <c r="I41" s="56"/>
      <c r="J41" s="102">
        <f>SUM(J32:J39)</f>
        <v>0</v>
      </c>
      <c r="K41" s="103"/>
      <c r="L41" s="28"/>
    </row>
    <row r="42" spans="2:12" s="1" customFormat="1" ht="14.5" customHeight="1">
      <c r="B42" s="28"/>
      <c r="L42" s="28"/>
    </row>
    <row r="43" spans="2:12" ht="14.5" customHeight="1">
      <c r="B43" s="16"/>
      <c r="L43" s="16"/>
    </row>
    <row r="44" spans="2:12" ht="14.5" customHeight="1">
      <c r="B44" s="16"/>
      <c r="L44" s="16"/>
    </row>
    <row r="45" spans="2:12" ht="14.5" customHeight="1">
      <c r="B45" s="16"/>
      <c r="L45" s="16"/>
    </row>
    <row r="46" spans="2:12" ht="14.5" customHeight="1">
      <c r="B46" s="16"/>
      <c r="L46" s="16"/>
    </row>
    <row r="47" spans="2:12" ht="14.5" customHeight="1">
      <c r="B47" s="16"/>
      <c r="L47" s="16"/>
    </row>
    <row r="48" spans="2:12" ht="14.5" customHeight="1">
      <c r="B48" s="16"/>
      <c r="L48" s="16"/>
    </row>
    <row r="49" spans="2:12" ht="14.5" customHeight="1">
      <c r="B49" s="16"/>
      <c r="L49" s="16"/>
    </row>
    <row r="50" spans="2:12" s="1" customFormat="1" ht="14.5" customHeight="1">
      <c r="B50" s="28"/>
      <c r="D50" s="40" t="s">
        <v>45</v>
      </c>
      <c r="E50" s="41"/>
      <c r="F50" s="41"/>
      <c r="G50" s="40" t="s">
        <v>46</v>
      </c>
      <c r="H50" s="41"/>
      <c r="I50" s="41"/>
      <c r="J50" s="41"/>
      <c r="K50" s="41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3">
      <c r="B61" s="28"/>
      <c r="D61" s="42" t="s">
        <v>47</v>
      </c>
      <c r="E61" s="30"/>
      <c r="F61" s="104" t="s">
        <v>48</v>
      </c>
      <c r="G61" s="42" t="s">
        <v>47</v>
      </c>
      <c r="H61" s="30"/>
      <c r="I61" s="30"/>
      <c r="J61" s="105" t="s">
        <v>48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3">
      <c r="B65" s="28"/>
      <c r="D65" s="40" t="s">
        <v>49</v>
      </c>
      <c r="E65" s="41"/>
      <c r="F65" s="41"/>
      <c r="G65" s="40" t="s">
        <v>50</v>
      </c>
      <c r="H65" s="41"/>
      <c r="I65" s="41"/>
      <c r="J65" s="41"/>
      <c r="K65" s="41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3">
      <c r="B76" s="28"/>
      <c r="D76" s="42" t="s">
        <v>47</v>
      </c>
      <c r="E76" s="30"/>
      <c r="F76" s="104" t="s">
        <v>48</v>
      </c>
      <c r="G76" s="42" t="s">
        <v>47</v>
      </c>
      <c r="H76" s="30"/>
      <c r="I76" s="30"/>
      <c r="J76" s="105" t="s">
        <v>48</v>
      </c>
      <c r="K76" s="30"/>
      <c r="L76" s="28"/>
    </row>
    <row r="77" spans="2:12" s="1" customFormat="1" ht="14.5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28"/>
    </row>
    <row r="81" spans="2:12" s="1" customFormat="1" ht="7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28"/>
    </row>
    <row r="82" spans="2:12" s="1" customFormat="1" ht="25" customHeight="1">
      <c r="B82" s="28"/>
      <c r="C82" s="17" t="s">
        <v>171</v>
      </c>
      <c r="L82" s="28"/>
    </row>
    <row r="83" spans="2:12" s="1" customFormat="1" ht="7" customHeight="1">
      <c r="B83" s="28"/>
      <c r="L83" s="28"/>
    </row>
    <row r="84" spans="2:12" s="1" customFormat="1" ht="12" customHeight="1">
      <c r="B84" s="28"/>
      <c r="C84" s="23" t="s">
        <v>15</v>
      </c>
      <c r="L84" s="28"/>
    </row>
    <row r="85" spans="2:12" s="1" customFormat="1" ht="16.5" customHeight="1">
      <c r="B85" s="28"/>
      <c r="E85" s="231" t="str">
        <f>E7</f>
        <v>Rokycany - Infraštruktúra, 100 Zásobovanie vodou</v>
      </c>
      <c r="F85" s="232"/>
      <c r="G85" s="232"/>
      <c r="H85" s="232"/>
      <c r="L85" s="28"/>
    </row>
    <row r="86" spans="2:12" ht="12" customHeight="1">
      <c r="B86" s="16"/>
      <c r="C86" s="23" t="s">
        <v>167</v>
      </c>
      <c r="L86" s="16"/>
    </row>
    <row r="87" spans="2:12" s="1" customFormat="1" ht="16.5" customHeight="1">
      <c r="B87" s="28"/>
      <c r="E87" s="231" t="s">
        <v>1977</v>
      </c>
      <c r="F87" s="230"/>
      <c r="G87" s="230"/>
      <c r="H87" s="230"/>
      <c r="L87" s="28"/>
    </row>
    <row r="88" spans="2:12" s="1" customFormat="1" ht="12" customHeight="1">
      <c r="B88" s="28"/>
      <c r="C88" s="23" t="s">
        <v>169</v>
      </c>
      <c r="L88" s="28"/>
    </row>
    <row r="89" spans="2:12" s="1" customFormat="1" ht="16.5" customHeight="1">
      <c r="B89" s="28"/>
      <c r="E89" s="187" t="str">
        <f>E11</f>
        <v>508 - Potrubie A-2-2</v>
      </c>
      <c r="F89" s="230"/>
      <c r="G89" s="230"/>
      <c r="H89" s="230"/>
      <c r="L89" s="28"/>
    </row>
    <row r="90" spans="2:12" s="1" customFormat="1" ht="7" customHeight="1">
      <c r="B90" s="28"/>
      <c r="L90" s="28"/>
    </row>
    <row r="91" spans="2:12" s="1" customFormat="1" ht="12" customHeight="1">
      <c r="B91" s="28"/>
      <c r="C91" s="23" t="s">
        <v>19</v>
      </c>
      <c r="F91" s="21" t="str">
        <f>F14</f>
        <v>Rokycany</v>
      </c>
      <c r="I91" s="23" t="s">
        <v>21</v>
      </c>
      <c r="J91" s="51" t="str">
        <f>IF(J14="","",J14)</f>
        <v>Vyplň údaj</v>
      </c>
      <c r="L91" s="28"/>
    </row>
    <row r="92" spans="2:12" s="1" customFormat="1" ht="7" customHeight="1">
      <c r="B92" s="28"/>
      <c r="L92" s="28"/>
    </row>
    <row r="93" spans="2:12" s="1" customFormat="1" ht="15.25" customHeight="1">
      <c r="B93" s="28"/>
      <c r="C93" s="23" t="s">
        <v>22</v>
      </c>
      <c r="F93" s="21" t="str">
        <f>E17</f>
        <v xml:space="preserve"> </v>
      </c>
      <c r="I93" s="23" t="s">
        <v>28</v>
      </c>
      <c r="J93" s="26" t="str">
        <f>E23</f>
        <v xml:space="preserve"> </v>
      </c>
      <c r="L93" s="28"/>
    </row>
    <row r="94" spans="2:12" s="1" customFormat="1" ht="15.25" customHeight="1">
      <c r="B94" s="28"/>
      <c r="C94" s="23" t="s">
        <v>26</v>
      </c>
      <c r="F94" s="21" t="str">
        <f>IF(E20="","",E20)</f>
        <v>Vyplň údaj</v>
      </c>
      <c r="I94" s="23" t="s">
        <v>30</v>
      </c>
      <c r="J94" s="26" t="str">
        <f>E26</f>
        <v xml:space="preserve"> </v>
      </c>
      <c r="L94" s="28"/>
    </row>
    <row r="95" spans="2:12" s="1" customFormat="1" ht="10.25" customHeight="1">
      <c r="B95" s="28"/>
      <c r="L95" s="28"/>
    </row>
    <row r="96" spans="2:12" s="1" customFormat="1" ht="29.25" customHeight="1">
      <c r="B96" s="28"/>
      <c r="C96" s="106" t="s">
        <v>172</v>
      </c>
      <c r="D96" s="98"/>
      <c r="E96" s="98"/>
      <c r="F96" s="98"/>
      <c r="G96" s="98"/>
      <c r="H96" s="98"/>
      <c r="I96" s="98"/>
      <c r="J96" s="107" t="s">
        <v>173</v>
      </c>
      <c r="K96" s="98"/>
      <c r="L96" s="28"/>
    </row>
    <row r="97" spans="2:47" s="1" customFormat="1" ht="10.25" customHeight="1">
      <c r="B97" s="28"/>
      <c r="L97" s="28"/>
    </row>
    <row r="98" spans="2:47" s="1" customFormat="1" ht="22.75" customHeight="1">
      <c r="B98" s="28"/>
      <c r="C98" s="108" t="s">
        <v>174</v>
      </c>
      <c r="J98" s="65">
        <f>J130</f>
        <v>0</v>
      </c>
      <c r="L98" s="28"/>
      <c r="AU98" s="13" t="s">
        <v>175</v>
      </c>
    </row>
    <row r="99" spans="2:47" s="8" customFormat="1" ht="25" customHeight="1">
      <c r="B99" s="109"/>
      <c r="D99" s="110" t="s">
        <v>176</v>
      </c>
      <c r="E99" s="111"/>
      <c r="F99" s="111"/>
      <c r="G99" s="111"/>
      <c r="H99" s="111"/>
      <c r="I99" s="111"/>
      <c r="J99" s="112">
        <f>J131</f>
        <v>0</v>
      </c>
      <c r="L99" s="109"/>
    </row>
    <row r="100" spans="2:47" s="9" customFormat="1" ht="20" customHeight="1">
      <c r="B100" s="113"/>
      <c r="D100" s="114" t="s">
        <v>177</v>
      </c>
      <c r="E100" s="115"/>
      <c r="F100" s="115"/>
      <c r="G100" s="115"/>
      <c r="H100" s="115"/>
      <c r="I100" s="115"/>
      <c r="J100" s="116">
        <f>J132</f>
        <v>0</v>
      </c>
      <c r="L100" s="113"/>
    </row>
    <row r="101" spans="2:47" s="9" customFormat="1" ht="20" customHeight="1">
      <c r="B101" s="113"/>
      <c r="D101" s="114" t="s">
        <v>261</v>
      </c>
      <c r="E101" s="115"/>
      <c r="F101" s="115"/>
      <c r="G101" s="115"/>
      <c r="H101" s="115"/>
      <c r="I101" s="115"/>
      <c r="J101" s="116">
        <f>J157</f>
        <v>0</v>
      </c>
      <c r="L101" s="113"/>
    </row>
    <row r="102" spans="2:47" s="9" customFormat="1" ht="20" customHeight="1">
      <c r="B102" s="113"/>
      <c r="D102" s="114" t="s">
        <v>262</v>
      </c>
      <c r="E102" s="115"/>
      <c r="F102" s="115"/>
      <c r="G102" s="115"/>
      <c r="H102" s="115"/>
      <c r="I102" s="115"/>
      <c r="J102" s="116">
        <f>J161</f>
        <v>0</v>
      </c>
      <c r="L102" s="113"/>
    </row>
    <row r="103" spans="2:47" s="9" customFormat="1" ht="20" customHeight="1">
      <c r="B103" s="113"/>
      <c r="D103" s="114" t="s">
        <v>611</v>
      </c>
      <c r="E103" s="115"/>
      <c r="F103" s="115"/>
      <c r="G103" s="115"/>
      <c r="H103" s="115"/>
      <c r="I103" s="115"/>
      <c r="J103" s="116">
        <f>J168</f>
        <v>0</v>
      </c>
      <c r="L103" s="113"/>
    </row>
    <row r="104" spans="2:47" s="9" customFormat="1" ht="20" customHeight="1">
      <c r="B104" s="113"/>
      <c r="D104" s="114" t="s">
        <v>264</v>
      </c>
      <c r="E104" s="115"/>
      <c r="F104" s="115"/>
      <c r="G104" s="115"/>
      <c r="H104" s="115"/>
      <c r="I104" s="115"/>
      <c r="J104" s="116">
        <f>J197</f>
        <v>0</v>
      </c>
      <c r="L104" s="113"/>
    </row>
    <row r="105" spans="2:47" s="9" customFormat="1" ht="20" customHeight="1">
      <c r="B105" s="113"/>
      <c r="D105" s="114" t="s">
        <v>265</v>
      </c>
      <c r="E105" s="115"/>
      <c r="F105" s="115"/>
      <c r="G105" s="115"/>
      <c r="H105" s="115"/>
      <c r="I105" s="115"/>
      <c r="J105" s="116">
        <f>J204</f>
        <v>0</v>
      </c>
      <c r="L105" s="113"/>
    </row>
    <row r="106" spans="2:47" s="8" customFormat="1" ht="25" customHeight="1">
      <c r="B106" s="109"/>
      <c r="D106" s="110" t="s">
        <v>959</v>
      </c>
      <c r="E106" s="111"/>
      <c r="F106" s="111"/>
      <c r="G106" s="111"/>
      <c r="H106" s="111"/>
      <c r="I106" s="111"/>
      <c r="J106" s="112">
        <f>J206</f>
        <v>0</v>
      </c>
      <c r="L106" s="109"/>
    </row>
    <row r="107" spans="2:47" s="9" customFormat="1" ht="20" customHeight="1">
      <c r="B107" s="113"/>
      <c r="D107" s="114" t="s">
        <v>1163</v>
      </c>
      <c r="E107" s="115"/>
      <c r="F107" s="115"/>
      <c r="G107" s="115"/>
      <c r="H107" s="115"/>
      <c r="I107" s="115"/>
      <c r="J107" s="116">
        <f>J207</f>
        <v>0</v>
      </c>
      <c r="L107" s="113"/>
    </row>
    <row r="108" spans="2:47" s="9" customFormat="1" ht="20" customHeight="1">
      <c r="B108" s="113"/>
      <c r="D108" s="114" t="s">
        <v>960</v>
      </c>
      <c r="E108" s="115"/>
      <c r="F108" s="115"/>
      <c r="G108" s="115"/>
      <c r="H108" s="115"/>
      <c r="I108" s="115"/>
      <c r="J108" s="116">
        <f>J209</f>
        <v>0</v>
      </c>
      <c r="L108" s="113"/>
    </row>
    <row r="109" spans="2:47" s="1" customFormat="1" ht="21.75" customHeight="1">
      <c r="B109" s="28"/>
      <c r="L109" s="28"/>
    </row>
    <row r="110" spans="2:47" s="1" customFormat="1" ht="7" customHeight="1">
      <c r="B110" s="43"/>
      <c r="C110" s="44"/>
      <c r="D110" s="44"/>
      <c r="E110" s="44"/>
      <c r="F110" s="44"/>
      <c r="G110" s="44"/>
      <c r="H110" s="44"/>
      <c r="I110" s="44"/>
      <c r="J110" s="44"/>
      <c r="K110" s="44"/>
      <c r="L110" s="28"/>
    </row>
    <row r="114" spans="2:12" s="1" customFormat="1" ht="7" customHeight="1">
      <c r="B114" s="45"/>
      <c r="C114" s="46"/>
      <c r="D114" s="46"/>
      <c r="E114" s="46"/>
      <c r="F114" s="46"/>
      <c r="G114" s="46"/>
      <c r="H114" s="46"/>
      <c r="I114" s="46"/>
      <c r="J114" s="46"/>
      <c r="K114" s="46"/>
      <c r="L114" s="28"/>
    </row>
    <row r="115" spans="2:12" s="1" customFormat="1" ht="25" customHeight="1">
      <c r="B115" s="28"/>
      <c r="C115" s="17" t="s">
        <v>179</v>
      </c>
      <c r="L115" s="28"/>
    </row>
    <row r="116" spans="2:12" s="1" customFormat="1" ht="7" customHeight="1">
      <c r="B116" s="28"/>
      <c r="L116" s="28"/>
    </row>
    <row r="117" spans="2:12" s="1" customFormat="1" ht="12" customHeight="1">
      <c r="B117" s="28"/>
      <c r="C117" s="23" t="s">
        <v>15</v>
      </c>
      <c r="L117" s="28"/>
    </row>
    <row r="118" spans="2:12" s="1" customFormat="1" ht="16.5" customHeight="1">
      <c r="B118" s="28"/>
      <c r="E118" s="231" t="str">
        <f>E7</f>
        <v>Rokycany - Infraštruktúra, 100 Zásobovanie vodou</v>
      </c>
      <c r="F118" s="232"/>
      <c r="G118" s="232"/>
      <c r="H118" s="232"/>
      <c r="L118" s="28"/>
    </row>
    <row r="119" spans="2:12" ht="12" customHeight="1">
      <c r="B119" s="16"/>
      <c r="C119" s="23" t="s">
        <v>167</v>
      </c>
      <c r="L119" s="16"/>
    </row>
    <row r="120" spans="2:12" s="1" customFormat="1" ht="16.5" customHeight="1">
      <c r="B120" s="28"/>
      <c r="E120" s="231" t="s">
        <v>1977</v>
      </c>
      <c r="F120" s="230"/>
      <c r="G120" s="230"/>
      <c r="H120" s="230"/>
      <c r="L120" s="28"/>
    </row>
    <row r="121" spans="2:12" s="1" customFormat="1" ht="12" customHeight="1">
      <c r="B121" s="28"/>
      <c r="C121" s="23" t="s">
        <v>169</v>
      </c>
      <c r="L121" s="28"/>
    </row>
    <row r="122" spans="2:12" s="1" customFormat="1" ht="16.5" customHeight="1">
      <c r="B122" s="28"/>
      <c r="E122" s="187" t="str">
        <f>E11</f>
        <v>508 - Potrubie A-2-2</v>
      </c>
      <c r="F122" s="230"/>
      <c r="G122" s="230"/>
      <c r="H122" s="230"/>
      <c r="L122" s="28"/>
    </row>
    <row r="123" spans="2:12" s="1" customFormat="1" ht="7" customHeight="1">
      <c r="B123" s="28"/>
      <c r="L123" s="28"/>
    </row>
    <row r="124" spans="2:12" s="1" customFormat="1" ht="12" customHeight="1">
      <c r="B124" s="28"/>
      <c r="C124" s="23" t="s">
        <v>19</v>
      </c>
      <c r="F124" s="21" t="str">
        <f>F14</f>
        <v>Rokycany</v>
      </c>
      <c r="I124" s="23" t="s">
        <v>21</v>
      </c>
      <c r="J124" s="51" t="str">
        <f>IF(J14="","",J14)</f>
        <v>Vyplň údaj</v>
      </c>
      <c r="L124" s="28"/>
    </row>
    <row r="125" spans="2:12" s="1" customFormat="1" ht="7" customHeight="1">
      <c r="B125" s="28"/>
      <c r="L125" s="28"/>
    </row>
    <row r="126" spans="2:12" s="1" customFormat="1" ht="15.25" customHeight="1">
      <c r="B126" s="28"/>
      <c r="C126" s="23" t="s">
        <v>22</v>
      </c>
      <c r="F126" s="21" t="str">
        <f>E17</f>
        <v xml:space="preserve"> </v>
      </c>
      <c r="I126" s="23" t="s">
        <v>28</v>
      </c>
      <c r="J126" s="26" t="str">
        <f>E23</f>
        <v xml:space="preserve"> </v>
      </c>
      <c r="L126" s="28"/>
    </row>
    <row r="127" spans="2:12" s="1" customFormat="1" ht="15.25" customHeight="1">
      <c r="B127" s="28"/>
      <c r="C127" s="23" t="s">
        <v>26</v>
      </c>
      <c r="F127" s="21" t="str">
        <f>IF(E20="","",E20)</f>
        <v>Vyplň údaj</v>
      </c>
      <c r="I127" s="23" t="s">
        <v>30</v>
      </c>
      <c r="J127" s="26" t="str">
        <f>E26</f>
        <v xml:space="preserve"> </v>
      </c>
      <c r="L127" s="28"/>
    </row>
    <row r="128" spans="2:12" s="1" customFormat="1" ht="10.25" customHeight="1">
      <c r="B128" s="28"/>
      <c r="L128" s="28"/>
    </row>
    <row r="129" spans="2:65" s="10" customFormat="1" ht="29.25" customHeight="1">
      <c r="B129" s="117"/>
      <c r="C129" s="118" t="s">
        <v>180</v>
      </c>
      <c r="D129" s="119" t="s">
        <v>57</v>
      </c>
      <c r="E129" s="119" t="s">
        <v>53</v>
      </c>
      <c r="F129" s="119" t="s">
        <v>54</v>
      </c>
      <c r="G129" s="119" t="s">
        <v>181</v>
      </c>
      <c r="H129" s="119" t="s">
        <v>182</v>
      </c>
      <c r="I129" s="119" t="s">
        <v>183</v>
      </c>
      <c r="J129" s="120" t="s">
        <v>173</v>
      </c>
      <c r="K129" s="121" t="s">
        <v>184</v>
      </c>
      <c r="L129" s="117"/>
      <c r="M129" s="58" t="s">
        <v>1</v>
      </c>
      <c r="N129" s="59" t="s">
        <v>36</v>
      </c>
      <c r="O129" s="59" t="s">
        <v>185</v>
      </c>
      <c r="P129" s="59" t="s">
        <v>186</v>
      </c>
      <c r="Q129" s="59" t="s">
        <v>187</v>
      </c>
      <c r="R129" s="59" t="s">
        <v>188</v>
      </c>
      <c r="S129" s="59" t="s">
        <v>189</v>
      </c>
      <c r="T129" s="60" t="s">
        <v>190</v>
      </c>
    </row>
    <row r="130" spans="2:65" s="1" customFormat="1" ht="22.75" customHeight="1">
      <c r="B130" s="28"/>
      <c r="C130" s="63" t="s">
        <v>174</v>
      </c>
      <c r="J130" s="122">
        <f>BK130</f>
        <v>0</v>
      </c>
      <c r="L130" s="28"/>
      <c r="M130" s="61"/>
      <c r="N130" s="52"/>
      <c r="O130" s="52"/>
      <c r="P130" s="123">
        <f>P131+P206</f>
        <v>0</v>
      </c>
      <c r="Q130" s="52"/>
      <c r="R130" s="123">
        <f>R131+R206</f>
        <v>191.42591220887999</v>
      </c>
      <c r="S130" s="52"/>
      <c r="T130" s="124">
        <f>T131+T206</f>
        <v>74.156500000000008</v>
      </c>
      <c r="AT130" s="13" t="s">
        <v>71</v>
      </c>
      <c r="AU130" s="13" t="s">
        <v>175</v>
      </c>
      <c r="BK130" s="125">
        <f>BK131+BK206</f>
        <v>0</v>
      </c>
    </row>
    <row r="131" spans="2:65" s="11" customFormat="1" ht="26" customHeight="1">
      <c r="B131" s="126"/>
      <c r="D131" s="127" t="s">
        <v>71</v>
      </c>
      <c r="E131" s="128" t="s">
        <v>191</v>
      </c>
      <c r="F131" s="128" t="s">
        <v>192</v>
      </c>
      <c r="I131" s="129"/>
      <c r="J131" s="130">
        <f>BK131</f>
        <v>0</v>
      </c>
      <c r="L131" s="126"/>
      <c r="M131" s="131"/>
      <c r="P131" s="132">
        <f>P132+P157+P161+P168+P197+P204</f>
        <v>0</v>
      </c>
      <c r="R131" s="132">
        <f>R132+R157+R161+R168+R197+R204</f>
        <v>191.40294220888001</v>
      </c>
      <c r="T131" s="133">
        <f>T132+T157+T161+T168+T197+T204</f>
        <v>74.156500000000008</v>
      </c>
      <c r="AR131" s="127" t="s">
        <v>76</v>
      </c>
      <c r="AT131" s="134" t="s">
        <v>71</v>
      </c>
      <c r="AU131" s="134" t="s">
        <v>72</v>
      </c>
      <c r="AY131" s="127" t="s">
        <v>193</v>
      </c>
      <c r="BK131" s="135">
        <f>BK132+BK157+BK161+BK168+BK197+BK204</f>
        <v>0</v>
      </c>
    </row>
    <row r="132" spans="2:65" s="11" customFormat="1" ht="22.75" customHeight="1">
      <c r="B132" s="126"/>
      <c r="D132" s="127" t="s">
        <v>71</v>
      </c>
      <c r="E132" s="136" t="s">
        <v>76</v>
      </c>
      <c r="F132" s="136" t="s">
        <v>194</v>
      </c>
      <c r="I132" s="129"/>
      <c r="J132" s="137">
        <f>BK132</f>
        <v>0</v>
      </c>
      <c r="L132" s="126"/>
      <c r="M132" s="131"/>
      <c r="P132" s="132">
        <f>SUM(P133:P156)</f>
        <v>0</v>
      </c>
      <c r="R132" s="132">
        <f>SUM(R133:R156)</f>
        <v>67.815207148879992</v>
      </c>
      <c r="T132" s="133">
        <f>SUM(T133:T156)</f>
        <v>74.156500000000008</v>
      </c>
      <c r="AR132" s="127" t="s">
        <v>76</v>
      </c>
      <c r="AT132" s="134" t="s">
        <v>71</v>
      </c>
      <c r="AU132" s="134" t="s">
        <v>76</v>
      </c>
      <c r="AY132" s="127" t="s">
        <v>193</v>
      </c>
      <c r="BK132" s="135">
        <f>SUM(BK133:BK156)</f>
        <v>0</v>
      </c>
    </row>
    <row r="133" spans="2:65" s="1" customFormat="1" ht="37.75" customHeight="1">
      <c r="B133" s="138"/>
      <c r="C133" s="139" t="s">
        <v>76</v>
      </c>
      <c r="D133" s="139" t="s">
        <v>195</v>
      </c>
      <c r="E133" s="140" t="s">
        <v>2784</v>
      </c>
      <c r="F133" s="141" t="s">
        <v>2785</v>
      </c>
      <c r="G133" s="142" t="s">
        <v>234</v>
      </c>
      <c r="H133" s="143">
        <v>106.7</v>
      </c>
      <c r="I133" s="144"/>
      <c r="J133" s="145">
        <f t="shared" ref="J133:J156" si="0">ROUND(I133*H133,2)</f>
        <v>0</v>
      </c>
      <c r="K133" s="146"/>
      <c r="L133" s="28"/>
      <c r="M133" s="147" t="s">
        <v>1</v>
      </c>
      <c r="N133" s="148" t="s">
        <v>38</v>
      </c>
      <c r="P133" s="149">
        <f t="shared" ref="P133:P156" si="1">O133*H133</f>
        <v>0</v>
      </c>
      <c r="Q133" s="149">
        <v>0</v>
      </c>
      <c r="R133" s="149">
        <f t="shared" ref="R133:R156" si="2">Q133*H133</f>
        <v>0</v>
      </c>
      <c r="S133" s="149">
        <v>0.24</v>
      </c>
      <c r="T133" s="150">
        <f t="shared" ref="T133:T156" si="3">S133*H133</f>
        <v>25.608000000000001</v>
      </c>
      <c r="AR133" s="151" t="s">
        <v>109</v>
      </c>
      <c r="AT133" s="151" t="s">
        <v>195</v>
      </c>
      <c r="AU133" s="151" t="s">
        <v>84</v>
      </c>
      <c r="AY133" s="13" t="s">
        <v>193</v>
      </c>
      <c r="BE133" s="152">
        <f t="shared" ref="BE133:BE156" si="4">IF(N133="základná",J133,0)</f>
        <v>0</v>
      </c>
      <c r="BF133" s="152">
        <f t="shared" ref="BF133:BF156" si="5">IF(N133="znížená",J133,0)</f>
        <v>0</v>
      </c>
      <c r="BG133" s="152">
        <f t="shared" ref="BG133:BG156" si="6">IF(N133="zákl. prenesená",J133,0)</f>
        <v>0</v>
      </c>
      <c r="BH133" s="152">
        <f t="shared" ref="BH133:BH156" si="7">IF(N133="zníž. prenesená",J133,0)</f>
        <v>0</v>
      </c>
      <c r="BI133" s="152">
        <f t="shared" ref="BI133:BI156" si="8">IF(N133="nulová",J133,0)</f>
        <v>0</v>
      </c>
      <c r="BJ133" s="13" t="s">
        <v>84</v>
      </c>
      <c r="BK133" s="152">
        <f t="shared" ref="BK133:BK156" si="9">ROUND(I133*H133,2)</f>
        <v>0</v>
      </c>
      <c r="BL133" s="13" t="s">
        <v>109</v>
      </c>
      <c r="BM133" s="151" t="s">
        <v>2786</v>
      </c>
    </row>
    <row r="134" spans="2:65" s="1" customFormat="1" ht="37.75" customHeight="1">
      <c r="B134" s="138"/>
      <c r="C134" s="139" t="s">
        <v>84</v>
      </c>
      <c r="D134" s="139" t="s">
        <v>195</v>
      </c>
      <c r="E134" s="140" t="s">
        <v>2696</v>
      </c>
      <c r="F134" s="141" t="s">
        <v>2697</v>
      </c>
      <c r="G134" s="142" t="s">
        <v>234</v>
      </c>
      <c r="H134" s="143">
        <v>106.7</v>
      </c>
      <c r="I134" s="144"/>
      <c r="J134" s="145">
        <f t="shared" si="0"/>
        <v>0</v>
      </c>
      <c r="K134" s="146"/>
      <c r="L134" s="28"/>
      <c r="M134" s="147" t="s">
        <v>1</v>
      </c>
      <c r="N134" s="148" t="s">
        <v>38</v>
      </c>
      <c r="P134" s="149">
        <f t="shared" si="1"/>
        <v>0</v>
      </c>
      <c r="Q134" s="149">
        <v>0</v>
      </c>
      <c r="R134" s="149">
        <f t="shared" si="2"/>
        <v>0</v>
      </c>
      <c r="S134" s="149">
        <v>0.23499999999999999</v>
      </c>
      <c r="T134" s="150">
        <f t="shared" si="3"/>
        <v>25.0745</v>
      </c>
      <c r="AR134" s="151" t="s">
        <v>109</v>
      </c>
      <c r="AT134" s="151" t="s">
        <v>195</v>
      </c>
      <c r="AU134" s="151" t="s">
        <v>84</v>
      </c>
      <c r="AY134" s="13" t="s">
        <v>193</v>
      </c>
      <c r="BE134" s="152">
        <f t="shared" si="4"/>
        <v>0</v>
      </c>
      <c r="BF134" s="152">
        <f t="shared" si="5"/>
        <v>0</v>
      </c>
      <c r="BG134" s="152">
        <f t="shared" si="6"/>
        <v>0</v>
      </c>
      <c r="BH134" s="152">
        <f t="shared" si="7"/>
        <v>0</v>
      </c>
      <c r="BI134" s="152">
        <f t="shared" si="8"/>
        <v>0</v>
      </c>
      <c r="BJ134" s="13" t="s">
        <v>84</v>
      </c>
      <c r="BK134" s="152">
        <f t="shared" si="9"/>
        <v>0</v>
      </c>
      <c r="BL134" s="13" t="s">
        <v>109</v>
      </c>
      <c r="BM134" s="151" t="s">
        <v>2787</v>
      </c>
    </row>
    <row r="135" spans="2:65" s="1" customFormat="1" ht="37.75" customHeight="1">
      <c r="B135" s="138"/>
      <c r="C135" s="139" t="s">
        <v>106</v>
      </c>
      <c r="D135" s="139" t="s">
        <v>195</v>
      </c>
      <c r="E135" s="140" t="s">
        <v>2059</v>
      </c>
      <c r="F135" s="141" t="s">
        <v>2060</v>
      </c>
      <c r="G135" s="142" t="s">
        <v>234</v>
      </c>
      <c r="H135" s="143">
        <v>106.7</v>
      </c>
      <c r="I135" s="144"/>
      <c r="J135" s="145">
        <f t="shared" si="0"/>
        <v>0</v>
      </c>
      <c r="K135" s="146"/>
      <c r="L135" s="28"/>
      <c r="M135" s="147" t="s">
        <v>1</v>
      </c>
      <c r="N135" s="148" t="s">
        <v>38</v>
      </c>
      <c r="P135" s="149">
        <f t="shared" si="1"/>
        <v>0</v>
      </c>
      <c r="Q135" s="149">
        <v>0</v>
      </c>
      <c r="R135" s="149">
        <f t="shared" si="2"/>
        <v>0</v>
      </c>
      <c r="S135" s="149">
        <v>0.22</v>
      </c>
      <c r="T135" s="150">
        <f t="shared" si="3"/>
        <v>23.474</v>
      </c>
      <c r="AR135" s="151" t="s">
        <v>109</v>
      </c>
      <c r="AT135" s="151" t="s">
        <v>195</v>
      </c>
      <c r="AU135" s="151" t="s">
        <v>84</v>
      </c>
      <c r="AY135" s="13" t="s">
        <v>193</v>
      </c>
      <c r="BE135" s="152">
        <f t="shared" si="4"/>
        <v>0</v>
      </c>
      <c r="BF135" s="152">
        <f t="shared" si="5"/>
        <v>0</v>
      </c>
      <c r="BG135" s="152">
        <f t="shared" si="6"/>
        <v>0</v>
      </c>
      <c r="BH135" s="152">
        <f t="shared" si="7"/>
        <v>0</v>
      </c>
      <c r="BI135" s="152">
        <f t="shared" si="8"/>
        <v>0</v>
      </c>
      <c r="BJ135" s="13" t="s">
        <v>84</v>
      </c>
      <c r="BK135" s="152">
        <f t="shared" si="9"/>
        <v>0</v>
      </c>
      <c r="BL135" s="13" t="s">
        <v>109</v>
      </c>
      <c r="BM135" s="151" t="s">
        <v>2788</v>
      </c>
    </row>
    <row r="136" spans="2:65" s="1" customFormat="1" ht="24.25" customHeight="1">
      <c r="B136" s="138"/>
      <c r="C136" s="139" t="s">
        <v>109</v>
      </c>
      <c r="D136" s="139" t="s">
        <v>195</v>
      </c>
      <c r="E136" s="140" t="s">
        <v>1520</v>
      </c>
      <c r="F136" s="141" t="s">
        <v>1521</v>
      </c>
      <c r="G136" s="142" t="s">
        <v>257</v>
      </c>
      <c r="H136" s="143">
        <v>15</v>
      </c>
      <c r="I136" s="144"/>
      <c r="J136" s="145">
        <f t="shared" si="0"/>
        <v>0</v>
      </c>
      <c r="K136" s="146"/>
      <c r="L136" s="28"/>
      <c r="M136" s="147" t="s">
        <v>1</v>
      </c>
      <c r="N136" s="148" t="s">
        <v>38</v>
      </c>
      <c r="P136" s="149">
        <f t="shared" si="1"/>
        <v>0</v>
      </c>
      <c r="Q136" s="149">
        <v>7.2892399999999998E-3</v>
      </c>
      <c r="R136" s="149">
        <f t="shared" si="2"/>
        <v>0.10933859999999999</v>
      </c>
      <c r="S136" s="149">
        <v>0</v>
      </c>
      <c r="T136" s="150">
        <f t="shared" si="3"/>
        <v>0</v>
      </c>
      <c r="AR136" s="151" t="s">
        <v>109</v>
      </c>
      <c r="AT136" s="151" t="s">
        <v>195</v>
      </c>
      <c r="AU136" s="151" t="s">
        <v>84</v>
      </c>
      <c r="AY136" s="13" t="s">
        <v>193</v>
      </c>
      <c r="BE136" s="152">
        <f t="shared" si="4"/>
        <v>0</v>
      </c>
      <c r="BF136" s="152">
        <f t="shared" si="5"/>
        <v>0</v>
      </c>
      <c r="BG136" s="152">
        <f t="shared" si="6"/>
        <v>0</v>
      </c>
      <c r="BH136" s="152">
        <f t="shared" si="7"/>
        <v>0</v>
      </c>
      <c r="BI136" s="152">
        <f t="shared" si="8"/>
        <v>0</v>
      </c>
      <c r="BJ136" s="13" t="s">
        <v>84</v>
      </c>
      <c r="BK136" s="152">
        <f t="shared" si="9"/>
        <v>0</v>
      </c>
      <c r="BL136" s="13" t="s">
        <v>109</v>
      </c>
      <c r="BM136" s="151" t="s">
        <v>2789</v>
      </c>
    </row>
    <row r="137" spans="2:65" s="1" customFormat="1" ht="33" customHeight="1">
      <c r="B137" s="138"/>
      <c r="C137" s="139" t="s">
        <v>112</v>
      </c>
      <c r="D137" s="139" t="s">
        <v>195</v>
      </c>
      <c r="E137" s="140" t="s">
        <v>1523</v>
      </c>
      <c r="F137" s="141" t="s">
        <v>1524</v>
      </c>
      <c r="G137" s="142" t="s">
        <v>1419</v>
      </c>
      <c r="H137" s="143">
        <v>8</v>
      </c>
      <c r="I137" s="144"/>
      <c r="J137" s="145">
        <f t="shared" si="0"/>
        <v>0</v>
      </c>
      <c r="K137" s="146"/>
      <c r="L137" s="28"/>
      <c r="M137" s="147" t="s">
        <v>1</v>
      </c>
      <c r="N137" s="148" t="s">
        <v>38</v>
      </c>
      <c r="P137" s="149">
        <f t="shared" si="1"/>
        <v>0</v>
      </c>
      <c r="Q137" s="149">
        <v>0</v>
      </c>
      <c r="R137" s="149">
        <f t="shared" si="2"/>
        <v>0</v>
      </c>
      <c r="S137" s="149">
        <v>0</v>
      </c>
      <c r="T137" s="150">
        <f t="shared" si="3"/>
        <v>0</v>
      </c>
      <c r="AR137" s="151" t="s">
        <v>109</v>
      </c>
      <c r="AT137" s="151" t="s">
        <v>195</v>
      </c>
      <c r="AU137" s="151" t="s">
        <v>84</v>
      </c>
      <c r="AY137" s="13" t="s">
        <v>193</v>
      </c>
      <c r="BE137" s="152">
        <f t="shared" si="4"/>
        <v>0</v>
      </c>
      <c r="BF137" s="152">
        <f t="shared" si="5"/>
        <v>0</v>
      </c>
      <c r="BG137" s="152">
        <f t="shared" si="6"/>
        <v>0</v>
      </c>
      <c r="BH137" s="152">
        <f t="shared" si="7"/>
        <v>0</v>
      </c>
      <c r="BI137" s="152">
        <f t="shared" si="8"/>
        <v>0</v>
      </c>
      <c r="BJ137" s="13" t="s">
        <v>84</v>
      </c>
      <c r="BK137" s="152">
        <f t="shared" si="9"/>
        <v>0</v>
      </c>
      <c r="BL137" s="13" t="s">
        <v>109</v>
      </c>
      <c r="BM137" s="151" t="s">
        <v>2790</v>
      </c>
    </row>
    <row r="138" spans="2:65" s="1" customFormat="1" ht="21.75" customHeight="1">
      <c r="B138" s="138"/>
      <c r="C138" s="139" t="s">
        <v>115</v>
      </c>
      <c r="D138" s="139" t="s">
        <v>195</v>
      </c>
      <c r="E138" s="140" t="s">
        <v>1526</v>
      </c>
      <c r="F138" s="141" t="s">
        <v>1527</v>
      </c>
      <c r="G138" s="142" t="s">
        <v>257</v>
      </c>
      <c r="H138" s="143">
        <v>6</v>
      </c>
      <c r="I138" s="144"/>
      <c r="J138" s="145">
        <f t="shared" si="0"/>
        <v>0</v>
      </c>
      <c r="K138" s="146"/>
      <c r="L138" s="28"/>
      <c r="M138" s="147" t="s">
        <v>1</v>
      </c>
      <c r="N138" s="148" t="s">
        <v>38</v>
      </c>
      <c r="P138" s="149">
        <f t="shared" si="1"/>
        <v>0</v>
      </c>
      <c r="Q138" s="149">
        <v>1.0120000000000001E-2</v>
      </c>
      <c r="R138" s="149">
        <f t="shared" si="2"/>
        <v>6.0720000000000003E-2</v>
      </c>
      <c r="S138" s="149">
        <v>0</v>
      </c>
      <c r="T138" s="150">
        <f t="shared" si="3"/>
        <v>0</v>
      </c>
      <c r="AR138" s="151" t="s">
        <v>109</v>
      </c>
      <c r="AT138" s="151" t="s">
        <v>195</v>
      </c>
      <c r="AU138" s="151" t="s">
        <v>84</v>
      </c>
      <c r="AY138" s="13" t="s">
        <v>193</v>
      </c>
      <c r="BE138" s="152">
        <f t="shared" si="4"/>
        <v>0</v>
      </c>
      <c r="BF138" s="152">
        <f t="shared" si="5"/>
        <v>0</v>
      </c>
      <c r="BG138" s="152">
        <f t="shared" si="6"/>
        <v>0</v>
      </c>
      <c r="BH138" s="152">
        <f t="shared" si="7"/>
        <v>0</v>
      </c>
      <c r="BI138" s="152">
        <f t="shared" si="8"/>
        <v>0</v>
      </c>
      <c r="BJ138" s="13" t="s">
        <v>84</v>
      </c>
      <c r="BK138" s="152">
        <f t="shared" si="9"/>
        <v>0</v>
      </c>
      <c r="BL138" s="13" t="s">
        <v>109</v>
      </c>
      <c r="BM138" s="151" t="s">
        <v>2791</v>
      </c>
    </row>
    <row r="139" spans="2:65" s="1" customFormat="1" ht="21.75" customHeight="1">
      <c r="B139" s="138"/>
      <c r="C139" s="139" t="s">
        <v>160</v>
      </c>
      <c r="D139" s="139" t="s">
        <v>195</v>
      </c>
      <c r="E139" s="140" t="s">
        <v>2071</v>
      </c>
      <c r="F139" s="141" t="s">
        <v>2072</v>
      </c>
      <c r="G139" s="142" t="s">
        <v>257</v>
      </c>
      <c r="H139" s="143">
        <v>1</v>
      </c>
      <c r="I139" s="144"/>
      <c r="J139" s="145">
        <f t="shared" si="0"/>
        <v>0</v>
      </c>
      <c r="K139" s="146"/>
      <c r="L139" s="28"/>
      <c r="M139" s="147" t="s">
        <v>1</v>
      </c>
      <c r="N139" s="148" t="s">
        <v>38</v>
      </c>
      <c r="P139" s="149">
        <f t="shared" si="1"/>
        <v>0</v>
      </c>
      <c r="Q139" s="149">
        <v>1.2E-2</v>
      </c>
      <c r="R139" s="149">
        <f t="shared" si="2"/>
        <v>1.2E-2</v>
      </c>
      <c r="S139" s="149">
        <v>0</v>
      </c>
      <c r="T139" s="150">
        <f t="shared" si="3"/>
        <v>0</v>
      </c>
      <c r="AR139" s="151" t="s">
        <v>109</v>
      </c>
      <c r="AT139" s="151" t="s">
        <v>195</v>
      </c>
      <c r="AU139" s="151" t="s">
        <v>84</v>
      </c>
      <c r="AY139" s="13" t="s">
        <v>193</v>
      </c>
      <c r="BE139" s="152">
        <f t="shared" si="4"/>
        <v>0</v>
      </c>
      <c r="BF139" s="152">
        <f t="shared" si="5"/>
        <v>0</v>
      </c>
      <c r="BG139" s="152">
        <f t="shared" si="6"/>
        <v>0</v>
      </c>
      <c r="BH139" s="152">
        <f t="shared" si="7"/>
        <v>0</v>
      </c>
      <c r="BI139" s="152">
        <f t="shared" si="8"/>
        <v>0</v>
      </c>
      <c r="BJ139" s="13" t="s">
        <v>84</v>
      </c>
      <c r="BK139" s="152">
        <f t="shared" si="9"/>
        <v>0</v>
      </c>
      <c r="BL139" s="13" t="s">
        <v>109</v>
      </c>
      <c r="BM139" s="151" t="s">
        <v>2792</v>
      </c>
    </row>
    <row r="140" spans="2:65" s="1" customFormat="1" ht="21.75" customHeight="1">
      <c r="B140" s="138"/>
      <c r="C140" s="139" t="s">
        <v>163</v>
      </c>
      <c r="D140" s="139" t="s">
        <v>195</v>
      </c>
      <c r="E140" s="140" t="s">
        <v>2074</v>
      </c>
      <c r="F140" s="141" t="s">
        <v>2075</v>
      </c>
      <c r="G140" s="142" t="s">
        <v>257</v>
      </c>
      <c r="H140" s="143">
        <v>2</v>
      </c>
      <c r="I140" s="144"/>
      <c r="J140" s="145">
        <f t="shared" si="0"/>
        <v>0</v>
      </c>
      <c r="K140" s="146"/>
      <c r="L140" s="28"/>
      <c r="M140" s="147" t="s">
        <v>1</v>
      </c>
      <c r="N140" s="148" t="s">
        <v>38</v>
      </c>
      <c r="P140" s="149">
        <f t="shared" si="1"/>
        <v>0</v>
      </c>
      <c r="Q140" s="149">
        <v>5.9159999999999997E-2</v>
      </c>
      <c r="R140" s="149">
        <f t="shared" si="2"/>
        <v>0.11831999999999999</v>
      </c>
      <c r="S140" s="149">
        <v>0</v>
      </c>
      <c r="T140" s="150">
        <f t="shared" si="3"/>
        <v>0</v>
      </c>
      <c r="AR140" s="151" t="s">
        <v>109</v>
      </c>
      <c r="AT140" s="151" t="s">
        <v>195</v>
      </c>
      <c r="AU140" s="151" t="s">
        <v>84</v>
      </c>
      <c r="AY140" s="13" t="s">
        <v>193</v>
      </c>
      <c r="BE140" s="152">
        <f t="shared" si="4"/>
        <v>0</v>
      </c>
      <c r="BF140" s="152">
        <f t="shared" si="5"/>
        <v>0</v>
      </c>
      <c r="BG140" s="152">
        <f t="shared" si="6"/>
        <v>0</v>
      </c>
      <c r="BH140" s="152">
        <f t="shared" si="7"/>
        <v>0</v>
      </c>
      <c r="BI140" s="152">
        <f t="shared" si="8"/>
        <v>0</v>
      </c>
      <c r="BJ140" s="13" t="s">
        <v>84</v>
      </c>
      <c r="BK140" s="152">
        <f t="shared" si="9"/>
        <v>0</v>
      </c>
      <c r="BL140" s="13" t="s">
        <v>109</v>
      </c>
      <c r="BM140" s="151" t="s">
        <v>2793</v>
      </c>
    </row>
    <row r="141" spans="2:65" s="1" customFormat="1" ht="24.25" customHeight="1">
      <c r="B141" s="138"/>
      <c r="C141" s="139" t="s">
        <v>221</v>
      </c>
      <c r="D141" s="139" t="s">
        <v>195</v>
      </c>
      <c r="E141" s="140" t="s">
        <v>1529</v>
      </c>
      <c r="F141" s="141" t="s">
        <v>1530</v>
      </c>
      <c r="G141" s="142" t="s">
        <v>257</v>
      </c>
      <c r="H141" s="143">
        <v>20</v>
      </c>
      <c r="I141" s="144"/>
      <c r="J141" s="145">
        <f t="shared" si="0"/>
        <v>0</v>
      </c>
      <c r="K141" s="146"/>
      <c r="L141" s="28"/>
      <c r="M141" s="147" t="s">
        <v>1</v>
      </c>
      <c r="N141" s="148" t="s">
        <v>38</v>
      </c>
      <c r="P141" s="149">
        <f t="shared" si="1"/>
        <v>0</v>
      </c>
      <c r="Q141" s="149">
        <v>3.5950000000000001E-3</v>
      </c>
      <c r="R141" s="149">
        <f t="shared" si="2"/>
        <v>7.1900000000000006E-2</v>
      </c>
      <c r="S141" s="149">
        <v>0</v>
      </c>
      <c r="T141" s="150">
        <f t="shared" si="3"/>
        <v>0</v>
      </c>
      <c r="AR141" s="151" t="s">
        <v>109</v>
      </c>
      <c r="AT141" s="151" t="s">
        <v>195</v>
      </c>
      <c r="AU141" s="151" t="s">
        <v>84</v>
      </c>
      <c r="AY141" s="13" t="s">
        <v>193</v>
      </c>
      <c r="BE141" s="152">
        <f t="shared" si="4"/>
        <v>0</v>
      </c>
      <c r="BF141" s="152">
        <f t="shared" si="5"/>
        <v>0</v>
      </c>
      <c r="BG141" s="152">
        <f t="shared" si="6"/>
        <v>0</v>
      </c>
      <c r="BH141" s="152">
        <f t="shared" si="7"/>
        <v>0</v>
      </c>
      <c r="BI141" s="152">
        <f t="shared" si="8"/>
        <v>0</v>
      </c>
      <c r="BJ141" s="13" t="s">
        <v>84</v>
      </c>
      <c r="BK141" s="152">
        <f t="shared" si="9"/>
        <v>0</v>
      </c>
      <c r="BL141" s="13" t="s">
        <v>109</v>
      </c>
      <c r="BM141" s="151" t="s">
        <v>2794</v>
      </c>
    </row>
    <row r="142" spans="2:65" s="1" customFormat="1" ht="24.25" customHeight="1">
      <c r="B142" s="138"/>
      <c r="C142" s="139" t="s">
        <v>225</v>
      </c>
      <c r="D142" s="139" t="s">
        <v>195</v>
      </c>
      <c r="E142" s="140" t="s">
        <v>1532</v>
      </c>
      <c r="F142" s="141" t="s">
        <v>1533</v>
      </c>
      <c r="G142" s="142" t="s">
        <v>198</v>
      </c>
      <c r="H142" s="143">
        <v>4.41</v>
      </c>
      <c r="I142" s="144"/>
      <c r="J142" s="145">
        <f t="shared" si="0"/>
        <v>0</v>
      </c>
      <c r="K142" s="146"/>
      <c r="L142" s="28"/>
      <c r="M142" s="147" t="s">
        <v>1</v>
      </c>
      <c r="N142" s="148" t="s">
        <v>38</v>
      </c>
      <c r="P142" s="149">
        <f t="shared" si="1"/>
        <v>0</v>
      </c>
      <c r="Q142" s="149">
        <v>0</v>
      </c>
      <c r="R142" s="149">
        <f t="shared" si="2"/>
        <v>0</v>
      </c>
      <c r="S142" s="149">
        <v>0</v>
      </c>
      <c r="T142" s="150">
        <f t="shared" si="3"/>
        <v>0</v>
      </c>
      <c r="AR142" s="151" t="s">
        <v>109</v>
      </c>
      <c r="AT142" s="151" t="s">
        <v>195</v>
      </c>
      <c r="AU142" s="151" t="s">
        <v>84</v>
      </c>
      <c r="AY142" s="13" t="s">
        <v>193</v>
      </c>
      <c r="BE142" s="152">
        <f t="shared" si="4"/>
        <v>0</v>
      </c>
      <c r="BF142" s="152">
        <f t="shared" si="5"/>
        <v>0</v>
      </c>
      <c r="BG142" s="152">
        <f t="shared" si="6"/>
        <v>0</v>
      </c>
      <c r="BH142" s="152">
        <f t="shared" si="7"/>
        <v>0</v>
      </c>
      <c r="BI142" s="152">
        <f t="shared" si="8"/>
        <v>0</v>
      </c>
      <c r="BJ142" s="13" t="s">
        <v>84</v>
      </c>
      <c r="BK142" s="152">
        <f t="shared" si="9"/>
        <v>0</v>
      </c>
      <c r="BL142" s="13" t="s">
        <v>109</v>
      </c>
      <c r="BM142" s="151" t="s">
        <v>2795</v>
      </c>
    </row>
    <row r="143" spans="2:65" s="1" customFormat="1" ht="24.25" customHeight="1">
      <c r="B143" s="138"/>
      <c r="C143" s="139" t="s">
        <v>81</v>
      </c>
      <c r="D143" s="139" t="s">
        <v>195</v>
      </c>
      <c r="E143" s="140" t="s">
        <v>2796</v>
      </c>
      <c r="F143" s="141" t="s">
        <v>2797</v>
      </c>
      <c r="G143" s="142" t="s">
        <v>198</v>
      </c>
      <c r="H143" s="143">
        <v>53.232999999999997</v>
      </c>
      <c r="I143" s="144"/>
      <c r="J143" s="145">
        <f t="shared" si="0"/>
        <v>0</v>
      </c>
      <c r="K143" s="146"/>
      <c r="L143" s="28"/>
      <c r="M143" s="147" t="s">
        <v>1</v>
      </c>
      <c r="N143" s="148" t="s">
        <v>38</v>
      </c>
      <c r="P143" s="149">
        <f t="shared" si="1"/>
        <v>0</v>
      </c>
      <c r="Q143" s="149">
        <v>0</v>
      </c>
      <c r="R143" s="149">
        <f t="shared" si="2"/>
        <v>0</v>
      </c>
      <c r="S143" s="149">
        <v>0</v>
      </c>
      <c r="T143" s="150">
        <f t="shared" si="3"/>
        <v>0</v>
      </c>
      <c r="AR143" s="151" t="s">
        <v>109</v>
      </c>
      <c r="AT143" s="151" t="s">
        <v>195</v>
      </c>
      <c r="AU143" s="151" t="s">
        <v>84</v>
      </c>
      <c r="AY143" s="13" t="s">
        <v>193</v>
      </c>
      <c r="BE143" s="152">
        <f t="shared" si="4"/>
        <v>0</v>
      </c>
      <c r="BF143" s="152">
        <f t="shared" si="5"/>
        <v>0</v>
      </c>
      <c r="BG143" s="152">
        <f t="shared" si="6"/>
        <v>0</v>
      </c>
      <c r="BH143" s="152">
        <f t="shared" si="7"/>
        <v>0</v>
      </c>
      <c r="BI143" s="152">
        <f t="shared" si="8"/>
        <v>0</v>
      </c>
      <c r="BJ143" s="13" t="s">
        <v>84</v>
      </c>
      <c r="BK143" s="152">
        <f t="shared" si="9"/>
        <v>0</v>
      </c>
      <c r="BL143" s="13" t="s">
        <v>109</v>
      </c>
      <c r="BM143" s="151" t="s">
        <v>2798</v>
      </c>
    </row>
    <row r="144" spans="2:65" s="1" customFormat="1" ht="37.75" customHeight="1">
      <c r="B144" s="138"/>
      <c r="C144" s="139" t="s">
        <v>86</v>
      </c>
      <c r="D144" s="139" t="s">
        <v>195</v>
      </c>
      <c r="E144" s="140" t="s">
        <v>1919</v>
      </c>
      <c r="F144" s="141" t="s">
        <v>1920</v>
      </c>
      <c r="G144" s="142" t="s">
        <v>198</v>
      </c>
      <c r="H144" s="143">
        <v>53.232999999999997</v>
      </c>
      <c r="I144" s="144"/>
      <c r="J144" s="145">
        <f t="shared" si="0"/>
        <v>0</v>
      </c>
      <c r="K144" s="146"/>
      <c r="L144" s="28"/>
      <c r="M144" s="147" t="s">
        <v>1</v>
      </c>
      <c r="N144" s="148" t="s">
        <v>38</v>
      </c>
      <c r="P144" s="149">
        <f t="shared" si="1"/>
        <v>0</v>
      </c>
      <c r="Q144" s="149">
        <v>0</v>
      </c>
      <c r="R144" s="149">
        <f t="shared" si="2"/>
        <v>0</v>
      </c>
      <c r="S144" s="149">
        <v>0</v>
      </c>
      <c r="T144" s="150">
        <f t="shared" si="3"/>
        <v>0</v>
      </c>
      <c r="AR144" s="151" t="s">
        <v>109</v>
      </c>
      <c r="AT144" s="151" t="s">
        <v>195</v>
      </c>
      <c r="AU144" s="151" t="s">
        <v>84</v>
      </c>
      <c r="AY144" s="13" t="s">
        <v>193</v>
      </c>
      <c r="BE144" s="152">
        <f t="shared" si="4"/>
        <v>0</v>
      </c>
      <c r="BF144" s="152">
        <f t="shared" si="5"/>
        <v>0</v>
      </c>
      <c r="BG144" s="152">
        <f t="shared" si="6"/>
        <v>0</v>
      </c>
      <c r="BH144" s="152">
        <f t="shared" si="7"/>
        <v>0</v>
      </c>
      <c r="BI144" s="152">
        <f t="shared" si="8"/>
        <v>0</v>
      </c>
      <c r="BJ144" s="13" t="s">
        <v>84</v>
      </c>
      <c r="BK144" s="152">
        <f t="shared" si="9"/>
        <v>0</v>
      </c>
      <c r="BL144" s="13" t="s">
        <v>109</v>
      </c>
      <c r="BM144" s="151" t="s">
        <v>2799</v>
      </c>
    </row>
    <row r="145" spans="2:65" s="1" customFormat="1" ht="24.25" customHeight="1">
      <c r="B145" s="138"/>
      <c r="C145" s="139" t="s">
        <v>89</v>
      </c>
      <c r="D145" s="139" t="s">
        <v>195</v>
      </c>
      <c r="E145" s="140" t="s">
        <v>1922</v>
      </c>
      <c r="F145" s="141" t="s">
        <v>1923</v>
      </c>
      <c r="G145" s="142" t="s">
        <v>198</v>
      </c>
      <c r="H145" s="143">
        <v>24.815999999999999</v>
      </c>
      <c r="I145" s="144"/>
      <c r="J145" s="145">
        <f t="shared" si="0"/>
        <v>0</v>
      </c>
      <c r="K145" s="146"/>
      <c r="L145" s="28"/>
      <c r="M145" s="147" t="s">
        <v>1</v>
      </c>
      <c r="N145" s="148" t="s">
        <v>38</v>
      </c>
      <c r="P145" s="149">
        <f t="shared" si="1"/>
        <v>0</v>
      </c>
      <c r="Q145" s="149">
        <v>0</v>
      </c>
      <c r="R145" s="149">
        <f t="shared" si="2"/>
        <v>0</v>
      </c>
      <c r="S145" s="149">
        <v>0</v>
      </c>
      <c r="T145" s="150">
        <f t="shared" si="3"/>
        <v>0</v>
      </c>
      <c r="AR145" s="151" t="s">
        <v>109</v>
      </c>
      <c r="AT145" s="151" t="s">
        <v>195</v>
      </c>
      <c r="AU145" s="151" t="s">
        <v>84</v>
      </c>
      <c r="AY145" s="13" t="s">
        <v>193</v>
      </c>
      <c r="BE145" s="152">
        <f t="shared" si="4"/>
        <v>0</v>
      </c>
      <c r="BF145" s="152">
        <f t="shared" si="5"/>
        <v>0</v>
      </c>
      <c r="BG145" s="152">
        <f t="shared" si="6"/>
        <v>0</v>
      </c>
      <c r="BH145" s="152">
        <f t="shared" si="7"/>
        <v>0</v>
      </c>
      <c r="BI145" s="152">
        <f t="shared" si="8"/>
        <v>0</v>
      </c>
      <c r="BJ145" s="13" t="s">
        <v>84</v>
      </c>
      <c r="BK145" s="152">
        <f t="shared" si="9"/>
        <v>0</v>
      </c>
      <c r="BL145" s="13" t="s">
        <v>109</v>
      </c>
      <c r="BM145" s="151" t="s">
        <v>2800</v>
      </c>
    </row>
    <row r="146" spans="2:65" s="1" customFormat="1" ht="37.75" customHeight="1">
      <c r="B146" s="138"/>
      <c r="C146" s="139" t="s">
        <v>92</v>
      </c>
      <c r="D146" s="139" t="s">
        <v>195</v>
      </c>
      <c r="E146" s="140" t="s">
        <v>1925</v>
      </c>
      <c r="F146" s="141" t="s">
        <v>1926</v>
      </c>
      <c r="G146" s="142" t="s">
        <v>198</v>
      </c>
      <c r="H146" s="143">
        <v>24.815999999999999</v>
      </c>
      <c r="I146" s="144"/>
      <c r="J146" s="145">
        <f t="shared" si="0"/>
        <v>0</v>
      </c>
      <c r="K146" s="146"/>
      <c r="L146" s="28"/>
      <c r="M146" s="147" t="s">
        <v>1</v>
      </c>
      <c r="N146" s="148" t="s">
        <v>38</v>
      </c>
      <c r="P146" s="149">
        <f t="shared" si="1"/>
        <v>0</v>
      </c>
      <c r="Q146" s="149">
        <v>0</v>
      </c>
      <c r="R146" s="149">
        <f t="shared" si="2"/>
        <v>0</v>
      </c>
      <c r="S146" s="149">
        <v>0</v>
      </c>
      <c r="T146" s="150">
        <f t="shared" si="3"/>
        <v>0</v>
      </c>
      <c r="AR146" s="151" t="s">
        <v>109</v>
      </c>
      <c r="AT146" s="151" t="s">
        <v>195</v>
      </c>
      <c r="AU146" s="151" t="s">
        <v>84</v>
      </c>
      <c r="AY146" s="13" t="s">
        <v>193</v>
      </c>
      <c r="BE146" s="152">
        <f t="shared" si="4"/>
        <v>0</v>
      </c>
      <c r="BF146" s="152">
        <f t="shared" si="5"/>
        <v>0</v>
      </c>
      <c r="BG146" s="152">
        <f t="shared" si="6"/>
        <v>0</v>
      </c>
      <c r="BH146" s="152">
        <f t="shared" si="7"/>
        <v>0</v>
      </c>
      <c r="BI146" s="152">
        <f t="shared" si="8"/>
        <v>0</v>
      </c>
      <c r="BJ146" s="13" t="s">
        <v>84</v>
      </c>
      <c r="BK146" s="152">
        <f t="shared" si="9"/>
        <v>0</v>
      </c>
      <c r="BL146" s="13" t="s">
        <v>109</v>
      </c>
      <c r="BM146" s="151" t="s">
        <v>2801</v>
      </c>
    </row>
    <row r="147" spans="2:65" s="1" customFormat="1" ht="24.25" customHeight="1">
      <c r="B147" s="138"/>
      <c r="C147" s="139" t="s">
        <v>95</v>
      </c>
      <c r="D147" s="139" t="s">
        <v>195</v>
      </c>
      <c r="E147" s="140" t="s">
        <v>1928</v>
      </c>
      <c r="F147" s="141" t="s">
        <v>1929</v>
      </c>
      <c r="G147" s="142" t="s">
        <v>198</v>
      </c>
      <c r="H147" s="143">
        <v>8.6859999999999999</v>
      </c>
      <c r="I147" s="144"/>
      <c r="J147" s="145">
        <f t="shared" si="0"/>
        <v>0</v>
      </c>
      <c r="K147" s="146"/>
      <c r="L147" s="28"/>
      <c r="M147" s="147" t="s">
        <v>1</v>
      </c>
      <c r="N147" s="148" t="s">
        <v>38</v>
      </c>
      <c r="P147" s="149">
        <f t="shared" si="1"/>
        <v>0</v>
      </c>
      <c r="Q147" s="149">
        <v>1.043908E-2</v>
      </c>
      <c r="R147" s="149">
        <f t="shared" si="2"/>
        <v>9.0673848880000005E-2</v>
      </c>
      <c r="S147" s="149">
        <v>0</v>
      </c>
      <c r="T147" s="150">
        <f t="shared" si="3"/>
        <v>0</v>
      </c>
      <c r="AR147" s="151" t="s">
        <v>109</v>
      </c>
      <c r="AT147" s="151" t="s">
        <v>195</v>
      </c>
      <c r="AU147" s="151" t="s">
        <v>84</v>
      </c>
      <c r="AY147" s="13" t="s">
        <v>193</v>
      </c>
      <c r="BE147" s="152">
        <f t="shared" si="4"/>
        <v>0</v>
      </c>
      <c r="BF147" s="152">
        <f t="shared" si="5"/>
        <v>0</v>
      </c>
      <c r="BG147" s="152">
        <f t="shared" si="6"/>
        <v>0</v>
      </c>
      <c r="BH147" s="152">
        <f t="shared" si="7"/>
        <v>0</v>
      </c>
      <c r="BI147" s="152">
        <f t="shared" si="8"/>
        <v>0</v>
      </c>
      <c r="BJ147" s="13" t="s">
        <v>84</v>
      </c>
      <c r="BK147" s="152">
        <f t="shared" si="9"/>
        <v>0</v>
      </c>
      <c r="BL147" s="13" t="s">
        <v>109</v>
      </c>
      <c r="BM147" s="151" t="s">
        <v>2802</v>
      </c>
    </row>
    <row r="148" spans="2:65" s="1" customFormat="1" ht="24.25" customHeight="1">
      <c r="B148" s="138"/>
      <c r="C148" s="139" t="s">
        <v>98</v>
      </c>
      <c r="D148" s="139" t="s">
        <v>195</v>
      </c>
      <c r="E148" s="140" t="s">
        <v>1559</v>
      </c>
      <c r="F148" s="141" t="s">
        <v>1560</v>
      </c>
      <c r="G148" s="142" t="s">
        <v>234</v>
      </c>
      <c r="H148" s="143">
        <v>310.17</v>
      </c>
      <c r="I148" s="144"/>
      <c r="J148" s="145">
        <f t="shared" si="0"/>
        <v>0</v>
      </c>
      <c r="K148" s="146"/>
      <c r="L148" s="28"/>
      <c r="M148" s="147" t="s">
        <v>1</v>
      </c>
      <c r="N148" s="148" t="s">
        <v>38</v>
      </c>
      <c r="P148" s="149">
        <f t="shared" si="1"/>
        <v>0</v>
      </c>
      <c r="Q148" s="149">
        <v>9.1E-4</v>
      </c>
      <c r="R148" s="149">
        <f t="shared" si="2"/>
        <v>0.28225470000000003</v>
      </c>
      <c r="S148" s="149">
        <v>0</v>
      </c>
      <c r="T148" s="150">
        <f t="shared" si="3"/>
        <v>0</v>
      </c>
      <c r="AR148" s="151" t="s">
        <v>109</v>
      </c>
      <c r="AT148" s="151" t="s">
        <v>195</v>
      </c>
      <c r="AU148" s="151" t="s">
        <v>84</v>
      </c>
      <c r="AY148" s="13" t="s">
        <v>193</v>
      </c>
      <c r="BE148" s="152">
        <f t="shared" si="4"/>
        <v>0</v>
      </c>
      <c r="BF148" s="152">
        <f t="shared" si="5"/>
        <v>0</v>
      </c>
      <c r="BG148" s="152">
        <f t="shared" si="6"/>
        <v>0</v>
      </c>
      <c r="BH148" s="152">
        <f t="shared" si="7"/>
        <v>0</v>
      </c>
      <c r="BI148" s="152">
        <f t="shared" si="8"/>
        <v>0</v>
      </c>
      <c r="BJ148" s="13" t="s">
        <v>84</v>
      </c>
      <c r="BK148" s="152">
        <f t="shared" si="9"/>
        <v>0</v>
      </c>
      <c r="BL148" s="13" t="s">
        <v>109</v>
      </c>
      <c r="BM148" s="151" t="s">
        <v>2803</v>
      </c>
    </row>
    <row r="149" spans="2:65" s="1" customFormat="1" ht="24.25" customHeight="1">
      <c r="B149" s="138"/>
      <c r="C149" s="139" t="s">
        <v>101</v>
      </c>
      <c r="D149" s="139" t="s">
        <v>195</v>
      </c>
      <c r="E149" s="140" t="s">
        <v>1565</v>
      </c>
      <c r="F149" s="141" t="s">
        <v>1566</v>
      </c>
      <c r="G149" s="142" t="s">
        <v>234</v>
      </c>
      <c r="H149" s="143">
        <v>310.17</v>
      </c>
      <c r="I149" s="144"/>
      <c r="J149" s="145">
        <f t="shared" si="0"/>
        <v>0</v>
      </c>
      <c r="K149" s="146"/>
      <c r="L149" s="28"/>
      <c r="M149" s="147" t="s">
        <v>1</v>
      </c>
      <c r="N149" s="148" t="s">
        <v>38</v>
      </c>
      <c r="P149" s="149">
        <f t="shared" si="1"/>
        <v>0</v>
      </c>
      <c r="Q149" s="149">
        <v>0</v>
      </c>
      <c r="R149" s="149">
        <f t="shared" si="2"/>
        <v>0</v>
      </c>
      <c r="S149" s="149">
        <v>0</v>
      </c>
      <c r="T149" s="150">
        <f t="shared" si="3"/>
        <v>0</v>
      </c>
      <c r="AR149" s="151" t="s">
        <v>109</v>
      </c>
      <c r="AT149" s="151" t="s">
        <v>195</v>
      </c>
      <c r="AU149" s="151" t="s">
        <v>84</v>
      </c>
      <c r="AY149" s="13" t="s">
        <v>193</v>
      </c>
      <c r="BE149" s="152">
        <f t="shared" si="4"/>
        <v>0</v>
      </c>
      <c r="BF149" s="152">
        <f t="shared" si="5"/>
        <v>0</v>
      </c>
      <c r="BG149" s="152">
        <f t="shared" si="6"/>
        <v>0</v>
      </c>
      <c r="BH149" s="152">
        <f t="shared" si="7"/>
        <v>0</v>
      </c>
      <c r="BI149" s="152">
        <f t="shared" si="8"/>
        <v>0</v>
      </c>
      <c r="BJ149" s="13" t="s">
        <v>84</v>
      </c>
      <c r="BK149" s="152">
        <f t="shared" si="9"/>
        <v>0</v>
      </c>
      <c r="BL149" s="13" t="s">
        <v>109</v>
      </c>
      <c r="BM149" s="151" t="s">
        <v>2804</v>
      </c>
    </row>
    <row r="150" spans="2:65" s="1" customFormat="1" ht="33" customHeight="1">
      <c r="B150" s="138"/>
      <c r="C150" s="139" t="s">
        <v>254</v>
      </c>
      <c r="D150" s="139" t="s">
        <v>195</v>
      </c>
      <c r="E150" s="140" t="s">
        <v>2623</v>
      </c>
      <c r="F150" s="141" t="s">
        <v>2624</v>
      </c>
      <c r="G150" s="142" t="s">
        <v>198</v>
      </c>
      <c r="H150" s="143">
        <v>53.35</v>
      </c>
      <c r="I150" s="144"/>
      <c r="J150" s="145">
        <f t="shared" si="0"/>
        <v>0</v>
      </c>
      <c r="K150" s="146"/>
      <c r="L150" s="28"/>
      <c r="M150" s="147" t="s">
        <v>1</v>
      </c>
      <c r="N150" s="148" t="s">
        <v>38</v>
      </c>
      <c r="P150" s="149">
        <f t="shared" si="1"/>
        <v>0</v>
      </c>
      <c r="Q150" s="149">
        <v>0</v>
      </c>
      <c r="R150" s="149">
        <f t="shared" si="2"/>
        <v>0</v>
      </c>
      <c r="S150" s="149">
        <v>0</v>
      </c>
      <c r="T150" s="150">
        <f t="shared" si="3"/>
        <v>0</v>
      </c>
      <c r="AR150" s="151" t="s">
        <v>109</v>
      </c>
      <c r="AT150" s="151" t="s">
        <v>195</v>
      </c>
      <c r="AU150" s="151" t="s">
        <v>84</v>
      </c>
      <c r="AY150" s="13" t="s">
        <v>193</v>
      </c>
      <c r="BE150" s="152">
        <f t="shared" si="4"/>
        <v>0</v>
      </c>
      <c r="BF150" s="152">
        <f t="shared" si="5"/>
        <v>0</v>
      </c>
      <c r="BG150" s="152">
        <f t="shared" si="6"/>
        <v>0</v>
      </c>
      <c r="BH150" s="152">
        <f t="shared" si="7"/>
        <v>0</v>
      </c>
      <c r="BI150" s="152">
        <f t="shared" si="8"/>
        <v>0</v>
      </c>
      <c r="BJ150" s="13" t="s">
        <v>84</v>
      </c>
      <c r="BK150" s="152">
        <f t="shared" si="9"/>
        <v>0</v>
      </c>
      <c r="BL150" s="13" t="s">
        <v>109</v>
      </c>
      <c r="BM150" s="151" t="s">
        <v>2805</v>
      </c>
    </row>
    <row r="151" spans="2:65" s="1" customFormat="1" ht="37.75" customHeight="1">
      <c r="B151" s="138"/>
      <c r="C151" s="139" t="s">
        <v>330</v>
      </c>
      <c r="D151" s="139" t="s">
        <v>195</v>
      </c>
      <c r="E151" s="140" t="s">
        <v>2626</v>
      </c>
      <c r="F151" s="141" t="s">
        <v>2627</v>
      </c>
      <c r="G151" s="142" t="s">
        <v>198</v>
      </c>
      <c r="H151" s="143">
        <v>106.7</v>
      </c>
      <c r="I151" s="144"/>
      <c r="J151" s="145">
        <f t="shared" si="0"/>
        <v>0</v>
      </c>
      <c r="K151" s="146"/>
      <c r="L151" s="28"/>
      <c r="M151" s="147" t="s">
        <v>1</v>
      </c>
      <c r="N151" s="148" t="s">
        <v>38</v>
      </c>
      <c r="P151" s="149">
        <f t="shared" si="1"/>
        <v>0</v>
      </c>
      <c r="Q151" s="149">
        <v>0</v>
      </c>
      <c r="R151" s="149">
        <f t="shared" si="2"/>
        <v>0</v>
      </c>
      <c r="S151" s="149">
        <v>0</v>
      </c>
      <c r="T151" s="150">
        <f t="shared" si="3"/>
        <v>0</v>
      </c>
      <c r="AR151" s="151" t="s">
        <v>109</v>
      </c>
      <c r="AT151" s="151" t="s">
        <v>195</v>
      </c>
      <c r="AU151" s="151" t="s">
        <v>84</v>
      </c>
      <c r="AY151" s="13" t="s">
        <v>193</v>
      </c>
      <c r="BE151" s="152">
        <f t="shared" si="4"/>
        <v>0</v>
      </c>
      <c r="BF151" s="152">
        <f t="shared" si="5"/>
        <v>0</v>
      </c>
      <c r="BG151" s="152">
        <f t="shared" si="6"/>
        <v>0</v>
      </c>
      <c r="BH151" s="152">
        <f t="shared" si="7"/>
        <v>0</v>
      </c>
      <c r="BI151" s="152">
        <f t="shared" si="8"/>
        <v>0</v>
      </c>
      <c r="BJ151" s="13" t="s">
        <v>84</v>
      </c>
      <c r="BK151" s="152">
        <f t="shared" si="9"/>
        <v>0</v>
      </c>
      <c r="BL151" s="13" t="s">
        <v>109</v>
      </c>
      <c r="BM151" s="151" t="s">
        <v>2806</v>
      </c>
    </row>
    <row r="152" spans="2:65" s="1" customFormat="1" ht="16.5" customHeight="1">
      <c r="B152" s="138"/>
      <c r="C152" s="139" t="s">
        <v>334</v>
      </c>
      <c r="D152" s="139" t="s">
        <v>195</v>
      </c>
      <c r="E152" s="140" t="s">
        <v>2629</v>
      </c>
      <c r="F152" s="141" t="s">
        <v>2630</v>
      </c>
      <c r="G152" s="142" t="s">
        <v>198</v>
      </c>
      <c r="H152" s="143">
        <v>53.35</v>
      </c>
      <c r="I152" s="144"/>
      <c r="J152" s="145">
        <f t="shared" si="0"/>
        <v>0</v>
      </c>
      <c r="K152" s="146"/>
      <c r="L152" s="28"/>
      <c r="M152" s="147" t="s">
        <v>1</v>
      </c>
      <c r="N152" s="148" t="s">
        <v>38</v>
      </c>
      <c r="P152" s="149">
        <f t="shared" si="1"/>
        <v>0</v>
      </c>
      <c r="Q152" s="149">
        <v>0</v>
      </c>
      <c r="R152" s="149">
        <f t="shared" si="2"/>
        <v>0</v>
      </c>
      <c r="S152" s="149">
        <v>0</v>
      </c>
      <c r="T152" s="150">
        <f t="shared" si="3"/>
        <v>0</v>
      </c>
      <c r="AR152" s="151" t="s">
        <v>109</v>
      </c>
      <c r="AT152" s="151" t="s">
        <v>195</v>
      </c>
      <c r="AU152" s="151" t="s">
        <v>84</v>
      </c>
      <c r="AY152" s="13" t="s">
        <v>193</v>
      </c>
      <c r="BE152" s="152">
        <f t="shared" si="4"/>
        <v>0</v>
      </c>
      <c r="BF152" s="152">
        <f t="shared" si="5"/>
        <v>0</v>
      </c>
      <c r="BG152" s="152">
        <f t="shared" si="6"/>
        <v>0</v>
      </c>
      <c r="BH152" s="152">
        <f t="shared" si="7"/>
        <v>0</v>
      </c>
      <c r="BI152" s="152">
        <f t="shared" si="8"/>
        <v>0</v>
      </c>
      <c r="BJ152" s="13" t="s">
        <v>84</v>
      </c>
      <c r="BK152" s="152">
        <f t="shared" si="9"/>
        <v>0</v>
      </c>
      <c r="BL152" s="13" t="s">
        <v>109</v>
      </c>
      <c r="BM152" s="151" t="s">
        <v>2807</v>
      </c>
    </row>
    <row r="153" spans="2:65" s="1" customFormat="1" ht="24.25" customHeight="1">
      <c r="B153" s="138"/>
      <c r="C153" s="139" t="s">
        <v>338</v>
      </c>
      <c r="D153" s="139" t="s">
        <v>195</v>
      </c>
      <c r="E153" s="140" t="s">
        <v>1580</v>
      </c>
      <c r="F153" s="141" t="s">
        <v>2808</v>
      </c>
      <c r="G153" s="142" t="s">
        <v>296</v>
      </c>
      <c r="H153" s="143">
        <v>80.025000000000006</v>
      </c>
      <c r="I153" s="144"/>
      <c r="J153" s="145">
        <f t="shared" si="0"/>
        <v>0</v>
      </c>
      <c r="K153" s="146"/>
      <c r="L153" s="28"/>
      <c r="M153" s="147" t="s">
        <v>1</v>
      </c>
      <c r="N153" s="148" t="s">
        <v>38</v>
      </c>
      <c r="P153" s="149">
        <f t="shared" si="1"/>
        <v>0</v>
      </c>
      <c r="Q153" s="149">
        <v>0</v>
      </c>
      <c r="R153" s="149">
        <f t="shared" si="2"/>
        <v>0</v>
      </c>
      <c r="S153" s="149">
        <v>0</v>
      </c>
      <c r="T153" s="150">
        <f t="shared" si="3"/>
        <v>0</v>
      </c>
      <c r="AR153" s="151" t="s">
        <v>109</v>
      </c>
      <c r="AT153" s="151" t="s">
        <v>195</v>
      </c>
      <c r="AU153" s="151" t="s">
        <v>84</v>
      </c>
      <c r="AY153" s="13" t="s">
        <v>193</v>
      </c>
      <c r="BE153" s="152">
        <f t="shared" si="4"/>
        <v>0</v>
      </c>
      <c r="BF153" s="152">
        <f t="shared" si="5"/>
        <v>0</v>
      </c>
      <c r="BG153" s="152">
        <f t="shared" si="6"/>
        <v>0</v>
      </c>
      <c r="BH153" s="152">
        <f t="shared" si="7"/>
        <v>0</v>
      </c>
      <c r="BI153" s="152">
        <f t="shared" si="8"/>
        <v>0</v>
      </c>
      <c r="BJ153" s="13" t="s">
        <v>84</v>
      </c>
      <c r="BK153" s="152">
        <f t="shared" si="9"/>
        <v>0</v>
      </c>
      <c r="BL153" s="13" t="s">
        <v>109</v>
      </c>
      <c r="BM153" s="151" t="s">
        <v>2809</v>
      </c>
    </row>
    <row r="154" spans="2:65" s="1" customFormat="1" ht="24.25" customHeight="1">
      <c r="B154" s="138"/>
      <c r="C154" s="139" t="s">
        <v>342</v>
      </c>
      <c r="D154" s="139" t="s">
        <v>195</v>
      </c>
      <c r="E154" s="140" t="s">
        <v>1937</v>
      </c>
      <c r="F154" s="141" t="s">
        <v>1938</v>
      </c>
      <c r="G154" s="142" t="s">
        <v>198</v>
      </c>
      <c r="H154" s="143">
        <v>33.384999999999998</v>
      </c>
      <c r="I154" s="144"/>
      <c r="J154" s="145">
        <f t="shared" si="0"/>
        <v>0</v>
      </c>
      <c r="K154" s="146"/>
      <c r="L154" s="28"/>
      <c r="M154" s="147" t="s">
        <v>1</v>
      </c>
      <c r="N154" s="148" t="s">
        <v>38</v>
      </c>
      <c r="P154" s="149">
        <f t="shared" si="1"/>
        <v>0</v>
      </c>
      <c r="Q154" s="149">
        <v>0</v>
      </c>
      <c r="R154" s="149">
        <f t="shared" si="2"/>
        <v>0</v>
      </c>
      <c r="S154" s="149">
        <v>0</v>
      </c>
      <c r="T154" s="150">
        <f t="shared" si="3"/>
        <v>0</v>
      </c>
      <c r="AR154" s="151" t="s">
        <v>109</v>
      </c>
      <c r="AT154" s="151" t="s">
        <v>195</v>
      </c>
      <c r="AU154" s="151" t="s">
        <v>84</v>
      </c>
      <c r="AY154" s="13" t="s">
        <v>193</v>
      </c>
      <c r="BE154" s="152">
        <f t="shared" si="4"/>
        <v>0</v>
      </c>
      <c r="BF154" s="152">
        <f t="shared" si="5"/>
        <v>0</v>
      </c>
      <c r="BG154" s="152">
        <f t="shared" si="6"/>
        <v>0</v>
      </c>
      <c r="BH154" s="152">
        <f t="shared" si="7"/>
        <v>0</v>
      </c>
      <c r="BI154" s="152">
        <f t="shared" si="8"/>
        <v>0</v>
      </c>
      <c r="BJ154" s="13" t="s">
        <v>84</v>
      </c>
      <c r="BK154" s="152">
        <f t="shared" si="9"/>
        <v>0</v>
      </c>
      <c r="BL154" s="13" t="s">
        <v>109</v>
      </c>
      <c r="BM154" s="151" t="s">
        <v>2810</v>
      </c>
    </row>
    <row r="155" spans="2:65" s="1" customFormat="1" ht="24.25" customHeight="1">
      <c r="B155" s="138"/>
      <c r="C155" s="139" t="s">
        <v>7</v>
      </c>
      <c r="D155" s="139" t="s">
        <v>195</v>
      </c>
      <c r="E155" s="140" t="s">
        <v>1586</v>
      </c>
      <c r="F155" s="141" t="s">
        <v>1587</v>
      </c>
      <c r="G155" s="142" t="s">
        <v>198</v>
      </c>
      <c r="H155" s="143">
        <v>41.918999999999997</v>
      </c>
      <c r="I155" s="144"/>
      <c r="J155" s="145">
        <f t="shared" si="0"/>
        <v>0</v>
      </c>
      <c r="K155" s="146"/>
      <c r="L155" s="28"/>
      <c r="M155" s="147" t="s">
        <v>1</v>
      </c>
      <c r="N155" s="148" t="s">
        <v>38</v>
      </c>
      <c r="P155" s="149">
        <f t="shared" si="1"/>
        <v>0</v>
      </c>
      <c r="Q155" s="149">
        <v>0</v>
      </c>
      <c r="R155" s="149">
        <f t="shared" si="2"/>
        <v>0</v>
      </c>
      <c r="S155" s="149">
        <v>0</v>
      </c>
      <c r="T155" s="150">
        <f t="shared" si="3"/>
        <v>0</v>
      </c>
      <c r="AR155" s="151" t="s">
        <v>109</v>
      </c>
      <c r="AT155" s="151" t="s">
        <v>195</v>
      </c>
      <c r="AU155" s="151" t="s">
        <v>84</v>
      </c>
      <c r="AY155" s="13" t="s">
        <v>193</v>
      </c>
      <c r="BE155" s="152">
        <f t="shared" si="4"/>
        <v>0</v>
      </c>
      <c r="BF155" s="152">
        <f t="shared" si="5"/>
        <v>0</v>
      </c>
      <c r="BG155" s="152">
        <f t="shared" si="6"/>
        <v>0</v>
      </c>
      <c r="BH155" s="152">
        <f t="shared" si="7"/>
        <v>0</v>
      </c>
      <c r="BI155" s="152">
        <f t="shared" si="8"/>
        <v>0</v>
      </c>
      <c r="BJ155" s="13" t="s">
        <v>84</v>
      </c>
      <c r="BK155" s="152">
        <f t="shared" si="9"/>
        <v>0</v>
      </c>
      <c r="BL155" s="13" t="s">
        <v>109</v>
      </c>
      <c r="BM155" s="151" t="s">
        <v>2811</v>
      </c>
    </row>
    <row r="156" spans="2:65" s="1" customFormat="1" ht="16.5" customHeight="1">
      <c r="B156" s="138"/>
      <c r="C156" s="153" t="s">
        <v>350</v>
      </c>
      <c r="D156" s="153" t="s">
        <v>236</v>
      </c>
      <c r="E156" s="154" t="s">
        <v>1589</v>
      </c>
      <c r="F156" s="155" t="s">
        <v>1590</v>
      </c>
      <c r="G156" s="156" t="s">
        <v>296</v>
      </c>
      <c r="H156" s="157">
        <v>67.069999999999993</v>
      </c>
      <c r="I156" s="158"/>
      <c r="J156" s="159">
        <f t="shared" si="0"/>
        <v>0</v>
      </c>
      <c r="K156" s="160"/>
      <c r="L156" s="161"/>
      <c r="M156" s="162" t="s">
        <v>1</v>
      </c>
      <c r="N156" s="163" t="s">
        <v>38</v>
      </c>
      <c r="P156" s="149">
        <f t="shared" si="1"/>
        <v>0</v>
      </c>
      <c r="Q156" s="149">
        <v>1</v>
      </c>
      <c r="R156" s="149">
        <f t="shared" si="2"/>
        <v>67.069999999999993</v>
      </c>
      <c r="S156" s="149">
        <v>0</v>
      </c>
      <c r="T156" s="150">
        <f t="shared" si="3"/>
        <v>0</v>
      </c>
      <c r="AR156" s="151" t="s">
        <v>163</v>
      </c>
      <c r="AT156" s="151" t="s">
        <v>236</v>
      </c>
      <c r="AU156" s="151" t="s">
        <v>84</v>
      </c>
      <c r="AY156" s="13" t="s">
        <v>193</v>
      </c>
      <c r="BE156" s="152">
        <f t="shared" si="4"/>
        <v>0</v>
      </c>
      <c r="BF156" s="152">
        <f t="shared" si="5"/>
        <v>0</v>
      </c>
      <c r="BG156" s="152">
        <f t="shared" si="6"/>
        <v>0</v>
      </c>
      <c r="BH156" s="152">
        <f t="shared" si="7"/>
        <v>0</v>
      </c>
      <c r="BI156" s="152">
        <f t="shared" si="8"/>
        <v>0</v>
      </c>
      <c r="BJ156" s="13" t="s">
        <v>84</v>
      </c>
      <c r="BK156" s="152">
        <f t="shared" si="9"/>
        <v>0</v>
      </c>
      <c r="BL156" s="13" t="s">
        <v>109</v>
      </c>
      <c r="BM156" s="151" t="s">
        <v>2812</v>
      </c>
    </row>
    <row r="157" spans="2:65" s="11" customFormat="1" ht="22.75" customHeight="1">
      <c r="B157" s="126"/>
      <c r="D157" s="127" t="s">
        <v>71</v>
      </c>
      <c r="E157" s="136" t="s">
        <v>109</v>
      </c>
      <c r="F157" s="136" t="s">
        <v>349</v>
      </c>
      <c r="I157" s="129"/>
      <c r="J157" s="137">
        <f>BK157</f>
        <v>0</v>
      </c>
      <c r="L157" s="126"/>
      <c r="M157" s="131"/>
      <c r="P157" s="132">
        <f>SUM(P158:P160)</f>
        <v>0</v>
      </c>
      <c r="R157" s="132">
        <f>SUM(R158:R160)</f>
        <v>22.114633059999999</v>
      </c>
      <c r="T157" s="133">
        <f>SUM(T158:T160)</f>
        <v>0</v>
      </c>
      <c r="AR157" s="127" t="s">
        <v>76</v>
      </c>
      <c r="AT157" s="134" t="s">
        <v>71</v>
      </c>
      <c r="AU157" s="134" t="s">
        <v>76</v>
      </c>
      <c r="AY157" s="127" t="s">
        <v>193</v>
      </c>
      <c r="BK157" s="135">
        <f>SUM(BK158:BK160)</f>
        <v>0</v>
      </c>
    </row>
    <row r="158" spans="2:65" s="1" customFormat="1" ht="37.75" customHeight="1">
      <c r="B158" s="138"/>
      <c r="C158" s="139" t="s">
        <v>354</v>
      </c>
      <c r="D158" s="139" t="s">
        <v>195</v>
      </c>
      <c r="E158" s="140" t="s">
        <v>1604</v>
      </c>
      <c r="F158" s="141" t="s">
        <v>1605</v>
      </c>
      <c r="G158" s="142" t="s">
        <v>198</v>
      </c>
      <c r="H158" s="143">
        <v>10.67</v>
      </c>
      <c r="I158" s="144"/>
      <c r="J158" s="145">
        <f>ROUND(I158*H158,2)</f>
        <v>0</v>
      </c>
      <c r="K158" s="146"/>
      <c r="L158" s="28"/>
      <c r="M158" s="147" t="s">
        <v>1</v>
      </c>
      <c r="N158" s="148" t="s">
        <v>38</v>
      </c>
      <c r="P158" s="149">
        <f>O158*H158</f>
        <v>0</v>
      </c>
      <c r="Q158" s="149">
        <v>1.8907700000000001</v>
      </c>
      <c r="R158" s="149">
        <f>Q158*H158</f>
        <v>20.174515899999999</v>
      </c>
      <c r="S158" s="149">
        <v>0</v>
      </c>
      <c r="T158" s="150">
        <f>S158*H158</f>
        <v>0</v>
      </c>
      <c r="AR158" s="151" t="s">
        <v>109</v>
      </c>
      <c r="AT158" s="151" t="s">
        <v>195</v>
      </c>
      <c r="AU158" s="151" t="s">
        <v>84</v>
      </c>
      <c r="AY158" s="13" t="s">
        <v>193</v>
      </c>
      <c r="BE158" s="152">
        <f>IF(N158="základná",J158,0)</f>
        <v>0</v>
      </c>
      <c r="BF158" s="152">
        <f>IF(N158="znížená",J158,0)</f>
        <v>0</v>
      </c>
      <c r="BG158" s="152">
        <f>IF(N158="zákl. prenesená",J158,0)</f>
        <v>0</v>
      </c>
      <c r="BH158" s="152">
        <f>IF(N158="zníž. prenesená",J158,0)</f>
        <v>0</v>
      </c>
      <c r="BI158" s="152">
        <f>IF(N158="nulová",J158,0)</f>
        <v>0</v>
      </c>
      <c r="BJ158" s="13" t="s">
        <v>84</v>
      </c>
      <c r="BK158" s="152">
        <f>ROUND(I158*H158,2)</f>
        <v>0</v>
      </c>
      <c r="BL158" s="13" t="s">
        <v>109</v>
      </c>
      <c r="BM158" s="151" t="s">
        <v>2813</v>
      </c>
    </row>
    <row r="159" spans="2:65" s="1" customFormat="1" ht="24.25" customHeight="1">
      <c r="B159" s="138"/>
      <c r="C159" s="139" t="s">
        <v>358</v>
      </c>
      <c r="D159" s="139" t="s">
        <v>195</v>
      </c>
      <c r="E159" s="140" t="s">
        <v>1607</v>
      </c>
      <c r="F159" s="141" t="s">
        <v>696</v>
      </c>
      <c r="G159" s="142" t="s">
        <v>198</v>
      </c>
      <c r="H159" s="143">
        <v>0.872</v>
      </c>
      <c r="I159" s="144"/>
      <c r="J159" s="145">
        <f>ROUND(I159*H159,2)</f>
        <v>0</v>
      </c>
      <c r="K159" s="146"/>
      <c r="L159" s="28"/>
      <c r="M159" s="147" t="s">
        <v>1</v>
      </c>
      <c r="N159" s="148" t="s">
        <v>38</v>
      </c>
      <c r="P159" s="149">
        <f>O159*H159</f>
        <v>0</v>
      </c>
      <c r="Q159" s="149">
        <v>2.1922799999999998</v>
      </c>
      <c r="R159" s="149">
        <f>Q159*H159</f>
        <v>1.9116681599999998</v>
      </c>
      <c r="S159" s="149">
        <v>0</v>
      </c>
      <c r="T159" s="150">
        <f>S159*H159</f>
        <v>0</v>
      </c>
      <c r="AR159" s="151" t="s">
        <v>109</v>
      </c>
      <c r="AT159" s="151" t="s">
        <v>195</v>
      </c>
      <c r="AU159" s="151" t="s">
        <v>84</v>
      </c>
      <c r="AY159" s="13" t="s">
        <v>193</v>
      </c>
      <c r="BE159" s="152">
        <f>IF(N159="základná",J159,0)</f>
        <v>0</v>
      </c>
      <c r="BF159" s="152">
        <f>IF(N159="znížená",J159,0)</f>
        <v>0</v>
      </c>
      <c r="BG159" s="152">
        <f>IF(N159="zákl. prenesená",J159,0)</f>
        <v>0</v>
      </c>
      <c r="BH159" s="152">
        <f>IF(N159="zníž. prenesená",J159,0)</f>
        <v>0</v>
      </c>
      <c r="BI159" s="152">
        <f>IF(N159="nulová",J159,0)</f>
        <v>0</v>
      </c>
      <c r="BJ159" s="13" t="s">
        <v>84</v>
      </c>
      <c r="BK159" s="152">
        <f>ROUND(I159*H159,2)</f>
        <v>0</v>
      </c>
      <c r="BL159" s="13" t="s">
        <v>109</v>
      </c>
      <c r="BM159" s="151" t="s">
        <v>2814</v>
      </c>
    </row>
    <row r="160" spans="2:65" s="1" customFormat="1" ht="33" customHeight="1">
      <c r="B160" s="138"/>
      <c r="C160" s="139" t="s">
        <v>362</v>
      </c>
      <c r="D160" s="139" t="s">
        <v>195</v>
      </c>
      <c r="E160" s="140" t="s">
        <v>1609</v>
      </c>
      <c r="F160" s="141" t="s">
        <v>1610</v>
      </c>
      <c r="G160" s="142" t="s">
        <v>234</v>
      </c>
      <c r="H160" s="143">
        <v>6.54</v>
      </c>
      <c r="I160" s="144"/>
      <c r="J160" s="145">
        <f>ROUND(I160*H160,2)</f>
        <v>0</v>
      </c>
      <c r="K160" s="146"/>
      <c r="L160" s="28"/>
      <c r="M160" s="147" t="s">
        <v>1</v>
      </c>
      <c r="N160" s="148" t="s">
        <v>38</v>
      </c>
      <c r="P160" s="149">
        <f>O160*H160</f>
        <v>0</v>
      </c>
      <c r="Q160" s="149">
        <v>4.3499999999999997E-3</v>
      </c>
      <c r="R160" s="149">
        <f>Q160*H160</f>
        <v>2.8448999999999999E-2</v>
      </c>
      <c r="S160" s="149">
        <v>0</v>
      </c>
      <c r="T160" s="150">
        <f>S160*H160</f>
        <v>0</v>
      </c>
      <c r="AR160" s="151" t="s">
        <v>109</v>
      </c>
      <c r="AT160" s="151" t="s">
        <v>195</v>
      </c>
      <c r="AU160" s="151" t="s">
        <v>84</v>
      </c>
      <c r="AY160" s="13" t="s">
        <v>193</v>
      </c>
      <c r="BE160" s="152">
        <f>IF(N160="základná",J160,0)</f>
        <v>0</v>
      </c>
      <c r="BF160" s="152">
        <f>IF(N160="znížená",J160,0)</f>
        <v>0</v>
      </c>
      <c r="BG160" s="152">
        <f>IF(N160="zákl. prenesená",J160,0)</f>
        <v>0</v>
      </c>
      <c r="BH160" s="152">
        <f>IF(N160="zníž. prenesená",J160,0)</f>
        <v>0</v>
      </c>
      <c r="BI160" s="152">
        <f>IF(N160="nulová",J160,0)</f>
        <v>0</v>
      </c>
      <c r="BJ160" s="13" t="s">
        <v>84</v>
      </c>
      <c r="BK160" s="152">
        <f>ROUND(I160*H160,2)</f>
        <v>0</v>
      </c>
      <c r="BL160" s="13" t="s">
        <v>109</v>
      </c>
      <c r="BM160" s="151" t="s">
        <v>2815</v>
      </c>
    </row>
    <row r="161" spans="2:65" s="11" customFormat="1" ht="22.75" customHeight="1">
      <c r="B161" s="126"/>
      <c r="D161" s="127" t="s">
        <v>71</v>
      </c>
      <c r="E161" s="136" t="s">
        <v>112</v>
      </c>
      <c r="F161" s="136" t="s">
        <v>426</v>
      </c>
      <c r="I161" s="129"/>
      <c r="J161" s="137">
        <f>BK161</f>
        <v>0</v>
      </c>
      <c r="L161" s="126"/>
      <c r="M161" s="131"/>
      <c r="P161" s="132">
        <f>SUM(P162:P167)</f>
        <v>0</v>
      </c>
      <c r="R161" s="132">
        <f>SUM(R162:R167)</f>
        <v>99.520448000000016</v>
      </c>
      <c r="T161" s="133">
        <f>SUM(T162:T167)</f>
        <v>0</v>
      </c>
      <c r="AR161" s="127" t="s">
        <v>76</v>
      </c>
      <c r="AT161" s="134" t="s">
        <v>71</v>
      </c>
      <c r="AU161" s="134" t="s">
        <v>76</v>
      </c>
      <c r="AY161" s="127" t="s">
        <v>193</v>
      </c>
      <c r="BK161" s="135">
        <f>SUM(BK162:BK167)</f>
        <v>0</v>
      </c>
    </row>
    <row r="162" spans="2:65" s="1" customFormat="1" ht="37.75" customHeight="1">
      <c r="B162" s="138"/>
      <c r="C162" s="139" t="s">
        <v>366</v>
      </c>
      <c r="D162" s="139" t="s">
        <v>195</v>
      </c>
      <c r="E162" s="140" t="s">
        <v>2113</v>
      </c>
      <c r="F162" s="141" t="s">
        <v>2114</v>
      </c>
      <c r="G162" s="142" t="s">
        <v>234</v>
      </c>
      <c r="H162" s="143">
        <v>106.7</v>
      </c>
      <c r="I162" s="144"/>
      <c r="J162" s="145">
        <f t="shared" ref="J162:J167" si="10">ROUND(I162*H162,2)</f>
        <v>0</v>
      </c>
      <c r="K162" s="146"/>
      <c r="L162" s="28"/>
      <c r="M162" s="147" t="s">
        <v>1</v>
      </c>
      <c r="N162" s="148" t="s">
        <v>38</v>
      </c>
      <c r="P162" s="149">
        <f t="shared" ref="P162:P167" si="11">O162*H162</f>
        <v>0</v>
      </c>
      <c r="Q162" s="149">
        <v>0.34838999999999998</v>
      </c>
      <c r="R162" s="149">
        <f t="shared" ref="R162:R167" si="12">Q162*H162</f>
        <v>37.173212999999997</v>
      </c>
      <c r="S162" s="149">
        <v>0</v>
      </c>
      <c r="T162" s="150">
        <f t="shared" ref="T162:T167" si="13">S162*H162</f>
        <v>0</v>
      </c>
      <c r="AR162" s="151" t="s">
        <v>109</v>
      </c>
      <c r="AT162" s="151" t="s">
        <v>195</v>
      </c>
      <c r="AU162" s="151" t="s">
        <v>84</v>
      </c>
      <c r="AY162" s="13" t="s">
        <v>193</v>
      </c>
      <c r="BE162" s="152">
        <f t="shared" ref="BE162:BE167" si="14">IF(N162="základná",J162,0)</f>
        <v>0</v>
      </c>
      <c r="BF162" s="152">
        <f t="shared" ref="BF162:BF167" si="15">IF(N162="znížená",J162,0)</f>
        <v>0</v>
      </c>
      <c r="BG162" s="152">
        <f t="shared" ref="BG162:BG167" si="16">IF(N162="zákl. prenesená",J162,0)</f>
        <v>0</v>
      </c>
      <c r="BH162" s="152">
        <f t="shared" ref="BH162:BH167" si="17">IF(N162="zníž. prenesená",J162,0)</f>
        <v>0</v>
      </c>
      <c r="BI162" s="152">
        <f t="shared" ref="BI162:BI167" si="18">IF(N162="nulová",J162,0)</f>
        <v>0</v>
      </c>
      <c r="BJ162" s="13" t="s">
        <v>84</v>
      </c>
      <c r="BK162" s="152">
        <f t="shared" ref="BK162:BK167" si="19">ROUND(I162*H162,2)</f>
        <v>0</v>
      </c>
      <c r="BL162" s="13" t="s">
        <v>109</v>
      </c>
      <c r="BM162" s="151" t="s">
        <v>2816</v>
      </c>
    </row>
    <row r="163" spans="2:65" s="1" customFormat="1" ht="24.25" customHeight="1">
      <c r="B163" s="138"/>
      <c r="C163" s="139" t="s">
        <v>370</v>
      </c>
      <c r="D163" s="139" t="s">
        <v>195</v>
      </c>
      <c r="E163" s="140" t="s">
        <v>2119</v>
      </c>
      <c r="F163" s="141" t="s">
        <v>2120</v>
      </c>
      <c r="G163" s="142" t="s">
        <v>234</v>
      </c>
      <c r="H163" s="143">
        <v>106.7</v>
      </c>
      <c r="I163" s="144"/>
      <c r="J163" s="145">
        <f t="shared" si="10"/>
        <v>0</v>
      </c>
      <c r="K163" s="146"/>
      <c r="L163" s="28"/>
      <c r="M163" s="147" t="s">
        <v>1</v>
      </c>
      <c r="N163" s="148" t="s">
        <v>38</v>
      </c>
      <c r="P163" s="149">
        <f t="shared" si="11"/>
        <v>0</v>
      </c>
      <c r="Q163" s="149">
        <v>0.26177</v>
      </c>
      <c r="R163" s="149">
        <f t="shared" si="12"/>
        <v>27.930859000000002</v>
      </c>
      <c r="S163" s="149">
        <v>0</v>
      </c>
      <c r="T163" s="150">
        <f t="shared" si="13"/>
        <v>0</v>
      </c>
      <c r="AR163" s="151" t="s">
        <v>109</v>
      </c>
      <c r="AT163" s="151" t="s">
        <v>195</v>
      </c>
      <c r="AU163" s="151" t="s">
        <v>84</v>
      </c>
      <c r="AY163" s="13" t="s">
        <v>193</v>
      </c>
      <c r="BE163" s="152">
        <f t="shared" si="14"/>
        <v>0</v>
      </c>
      <c r="BF163" s="152">
        <f t="shared" si="15"/>
        <v>0</v>
      </c>
      <c r="BG163" s="152">
        <f t="shared" si="16"/>
        <v>0</v>
      </c>
      <c r="BH163" s="152">
        <f t="shared" si="17"/>
        <v>0</v>
      </c>
      <c r="BI163" s="152">
        <f t="shared" si="18"/>
        <v>0</v>
      </c>
      <c r="BJ163" s="13" t="s">
        <v>84</v>
      </c>
      <c r="BK163" s="152">
        <f t="shared" si="19"/>
        <v>0</v>
      </c>
      <c r="BL163" s="13" t="s">
        <v>109</v>
      </c>
      <c r="BM163" s="151" t="s">
        <v>2817</v>
      </c>
    </row>
    <row r="164" spans="2:65" s="1" customFormat="1" ht="33" customHeight="1">
      <c r="B164" s="138"/>
      <c r="C164" s="139" t="s">
        <v>374</v>
      </c>
      <c r="D164" s="139" t="s">
        <v>195</v>
      </c>
      <c r="E164" s="140" t="s">
        <v>1905</v>
      </c>
      <c r="F164" s="141" t="s">
        <v>1906</v>
      </c>
      <c r="G164" s="142" t="s">
        <v>234</v>
      </c>
      <c r="H164" s="143">
        <v>213.4</v>
      </c>
      <c r="I164" s="144"/>
      <c r="J164" s="145">
        <f t="shared" si="10"/>
        <v>0</v>
      </c>
      <c r="K164" s="146"/>
      <c r="L164" s="28"/>
      <c r="M164" s="147" t="s">
        <v>1</v>
      </c>
      <c r="N164" s="148" t="s">
        <v>38</v>
      </c>
      <c r="P164" s="149">
        <f t="shared" si="11"/>
        <v>0</v>
      </c>
      <c r="Q164" s="149">
        <v>7.1000000000000002E-4</v>
      </c>
      <c r="R164" s="149">
        <f t="shared" si="12"/>
        <v>0.15151400000000001</v>
      </c>
      <c r="S164" s="149">
        <v>0</v>
      </c>
      <c r="T164" s="150">
        <f t="shared" si="13"/>
        <v>0</v>
      </c>
      <c r="AR164" s="151" t="s">
        <v>109</v>
      </c>
      <c r="AT164" s="151" t="s">
        <v>195</v>
      </c>
      <c r="AU164" s="151" t="s">
        <v>84</v>
      </c>
      <c r="AY164" s="13" t="s">
        <v>193</v>
      </c>
      <c r="BE164" s="152">
        <f t="shared" si="14"/>
        <v>0</v>
      </c>
      <c r="BF164" s="152">
        <f t="shared" si="15"/>
        <v>0</v>
      </c>
      <c r="BG164" s="152">
        <f t="shared" si="16"/>
        <v>0</v>
      </c>
      <c r="BH164" s="152">
        <f t="shared" si="17"/>
        <v>0</v>
      </c>
      <c r="BI164" s="152">
        <f t="shared" si="18"/>
        <v>0</v>
      </c>
      <c r="BJ164" s="13" t="s">
        <v>84</v>
      </c>
      <c r="BK164" s="152">
        <f t="shared" si="19"/>
        <v>0</v>
      </c>
      <c r="BL164" s="13" t="s">
        <v>109</v>
      </c>
      <c r="BM164" s="151" t="s">
        <v>2818</v>
      </c>
    </row>
    <row r="165" spans="2:65" s="1" customFormat="1" ht="33" customHeight="1">
      <c r="B165" s="138"/>
      <c r="C165" s="139" t="s">
        <v>378</v>
      </c>
      <c r="D165" s="139" t="s">
        <v>195</v>
      </c>
      <c r="E165" s="140" t="s">
        <v>2126</v>
      </c>
      <c r="F165" s="141" t="s">
        <v>2127</v>
      </c>
      <c r="G165" s="142" t="s">
        <v>234</v>
      </c>
      <c r="H165" s="143">
        <v>106.7</v>
      </c>
      <c r="I165" s="144"/>
      <c r="J165" s="145">
        <f t="shared" si="10"/>
        <v>0</v>
      </c>
      <c r="K165" s="146"/>
      <c r="L165" s="28"/>
      <c r="M165" s="147" t="s">
        <v>1</v>
      </c>
      <c r="N165" s="148" t="s">
        <v>38</v>
      </c>
      <c r="P165" s="149">
        <f t="shared" si="11"/>
        <v>0</v>
      </c>
      <c r="Q165" s="149">
        <v>0.18740000000000001</v>
      </c>
      <c r="R165" s="149">
        <f t="shared" si="12"/>
        <v>19.99558</v>
      </c>
      <c r="S165" s="149">
        <v>0</v>
      </c>
      <c r="T165" s="150">
        <f t="shared" si="13"/>
        <v>0</v>
      </c>
      <c r="AR165" s="151" t="s">
        <v>109</v>
      </c>
      <c r="AT165" s="151" t="s">
        <v>195</v>
      </c>
      <c r="AU165" s="151" t="s">
        <v>84</v>
      </c>
      <c r="AY165" s="13" t="s">
        <v>193</v>
      </c>
      <c r="BE165" s="152">
        <f t="shared" si="14"/>
        <v>0</v>
      </c>
      <c r="BF165" s="152">
        <f t="shared" si="15"/>
        <v>0</v>
      </c>
      <c r="BG165" s="152">
        <f t="shared" si="16"/>
        <v>0</v>
      </c>
      <c r="BH165" s="152">
        <f t="shared" si="17"/>
        <v>0</v>
      </c>
      <c r="BI165" s="152">
        <f t="shared" si="18"/>
        <v>0</v>
      </c>
      <c r="BJ165" s="13" t="s">
        <v>84</v>
      </c>
      <c r="BK165" s="152">
        <f t="shared" si="19"/>
        <v>0</v>
      </c>
      <c r="BL165" s="13" t="s">
        <v>109</v>
      </c>
      <c r="BM165" s="151" t="s">
        <v>2819</v>
      </c>
    </row>
    <row r="166" spans="2:65" s="1" customFormat="1" ht="33" customHeight="1">
      <c r="B166" s="138"/>
      <c r="C166" s="139" t="s">
        <v>382</v>
      </c>
      <c r="D166" s="139" t="s">
        <v>195</v>
      </c>
      <c r="E166" s="140" t="s">
        <v>2129</v>
      </c>
      <c r="F166" s="141" t="s">
        <v>2130</v>
      </c>
      <c r="G166" s="142" t="s">
        <v>234</v>
      </c>
      <c r="H166" s="143">
        <v>106.7</v>
      </c>
      <c r="I166" s="144"/>
      <c r="J166" s="145">
        <f t="shared" si="10"/>
        <v>0</v>
      </c>
      <c r="K166" s="146"/>
      <c r="L166" s="28"/>
      <c r="M166" s="147" t="s">
        <v>1</v>
      </c>
      <c r="N166" s="148" t="s">
        <v>38</v>
      </c>
      <c r="P166" s="149">
        <f t="shared" si="11"/>
        <v>0</v>
      </c>
      <c r="Q166" s="149">
        <v>0.12966</v>
      </c>
      <c r="R166" s="149">
        <f t="shared" si="12"/>
        <v>13.834721999999999</v>
      </c>
      <c r="S166" s="149">
        <v>0</v>
      </c>
      <c r="T166" s="150">
        <f t="shared" si="13"/>
        <v>0</v>
      </c>
      <c r="AR166" s="151" t="s">
        <v>109</v>
      </c>
      <c r="AT166" s="151" t="s">
        <v>195</v>
      </c>
      <c r="AU166" s="151" t="s">
        <v>84</v>
      </c>
      <c r="AY166" s="13" t="s">
        <v>193</v>
      </c>
      <c r="BE166" s="152">
        <f t="shared" si="14"/>
        <v>0</v>
      </c>
      <c r="BF166" s="152">
        <f t="shared" si="15"/>
        <v>0</v>
      </c>
      <c r="BG166" s="152">
        <f t="shared" si="16"/>
        <v>0</v>
      </c>
      <c r="BH166" s="152">
        <f t="shared" si="17"/>
        <v>0</v>
      </c>
      <c r="BI166" s="152">
        <f t="shared" si="18"/>
        <v>0</v>
      </c>
      <c r="BJ166" s="13" t="s">
        <v>84</v>
      </c>
      <c r="BK166" s="152">
        <f t="shared" si="19"/>
        <v>0</v>
      </c>
      <c r="BL166" s="13" t="s">
        <v>109</v>
      </c>
      <c r="BM166" s="151" t="s">
        <v>2820</v>
      </c>
    </row>
    <row r="167" spans="2:65" s="1" customFormat="1" ht="33" customHeight="1">
      <c r="B167" s="138"/>
      <c r="C167" s="139" t="s">
        <v>386</v>
      </c>
      <c r="D167" s="139" t="s">
        <v>195</v>
      </c>
      <c r="E167" s="140" t="s">
        <v>2134</v>
      </c>
      <c r="F167" s="141" t="s">
        <v>2135</v>
      </c>
      <c r="G167" s="142" t="s">
        <v>257</v>
      </c>
      <c r="H167" s="143">
        <v>194</v>
      </c>
      <c r="I167" s="144"/>
      <c r="J167" s="145">
        <f t="shared" si="10"/>
        <v>0</v>
      </c>
      <c r="K167" s="146"/>
      <c r="L167" s="28"/>
      <c r="M167" s="147" t="s">
        <v>1</v>
      </c>
      <c r="N167" s="148" t="s">
        <v>38</v>
      </c>
      <c r="P167" s="149">
        <f t="shared" si="11"/>
        <v>0</v>
      </c>
      <c r="Q167" s="149">
        <v>2.2399999999999998E-3</v>
      </c>
      <c r="R167" s="149">
        <f t="shared" si="12"/>
        <v>0.43455999999999995</v>
      </c>
      <c r="S167" s="149">
        <v>0</v>
      </c>
      <c r="T167" s="150">
        <f t="shared" si="13"/>
        <v>0</v>
      </c>
      <c r="AR167" s="151" t="s">
        <v>109</v>
      </c>
      <c r="AT167" s="151" t="s">
        <v>195</v>
      </c>
      <c r="AU167" s="151" t="s">
        <v>84</v>
      </c>
      <c r="AY167" s="13" t="s">
        <v>193</v>
      </c>
      <c r="BE167" s="152">
        <f t="shared" si="14"/>
        <v>0</v>
      </c>
      <c r="BF167" s="152">
        <f t="shared" si="15"/>
        <v>0</v>
      </c>
      <c r="BG167" s="152">
        <f t="shared" si="16"/>
        <v>0</v>
      </c>
      <c r="BH167" s="152">
        <f t="shared" si="17"/>
        <v>0</v>
      </c>
      <c r="BI167" s="152">
        <f t="shared" si="18"/>
        <v>0</v>
      </c>
      <c r="BJ167" s="13" t="s">
        <v>84</v>
      </c>
      <c r="BK167" s="152">
        <f t="shared" si="19"/>
        <v>0</v>
      </c>
      <c r="BL167" s="13" t="s">
        <v>109</v>
      </c>
      <c r="BM167" s="151" t="s">
        <v>2821</v>
      </c>
    </row>
    <row r="168" spans="2:65" s="11" customFormat="1" ht="22.75" customHeight="1">
      <c r="B168" s="126"/>
      <c r="D168" s="127" t="s">
        <v>71</v>
      </c>
      <c r="E168" s="136" t="s">
        <v>163</v>
      </c>
      <c r="F168" s="136" t="s">
        <v>732</v>
      </c>
      <c r="I168" s="129"/>
      <c r="J168" s="137">
        <f>BK168</f>
        <v>0</v>
      </c>
      <c r="L168" s="126"/>
      <c r="M168" s="131"/>
      <c r="P168" s="132">
        <f>SUM(P169:P196)</f>
        <v>0</v>
      </c>
      <c r="R168" s="132">
        <f>SUM(R169:R196)</f>
        <v>1.9526539999999999</v>
      </c>
      <c r="T168" s="133">
        <f>SUM(T169:T196)</f>
        <v>0</v>
      </c>
      <c r="AR168" s="127" t="s">
        <v>76</v>
      </c>
      <c r="AT168" s="134" t="s">
        <v>71</v>
      </c>
      <c r="AU168" s="134" t="s">
        <v>76</v>
      </c>
      <c r="AY168" s="127" t="s">
        <v>193</v>
      </c>
      <c r="BK168" s="135">
        <f>SUM(BK169:BK196)</f>
        <v>0</v>
      </c>
    </row>
    <row r="169" spans="2:65" s="1" customFormat="1" ht="24.25" customHeight="1">
      <c r="B169" s="138"/>
      <c r="C169" s="139" t="s">
        <v>390</v>
      </c>
      <c r="D169" s="139" t="s">
        <v>195</v>
      </c>
      <c r="E169" s="140" t="s">
        <v>1630</v>
      </c>
      <c r="F169" s="141" t="s">
        <v>1631</v>
      </c>
      <c r="G169" s="142" t="s">
        <v>319</v>
      </c>
      <c r="H169" s="143">
        <v>3</v>
      </c>
      <c r="I169" s="144"/>
      <c r="J169" s="145">
        <f t="shared" ref="J169:J196" si="20">ROUND(I169*H169,2)</f>
        <v>0</v>
      </c>
      <c r="K169" s="146"/>
      <c r="L169" s="28"/>
      <c r="M169" s="147" t="s">
        <v>1</v>
      </c>
      <c r="N169" s="148" t="s">
        <v>38</v>
      </c>
      <c r="P169" s="149">
        <f t="shared" ref="P169:P196" si="21">O169*H169</f>
        <v>0</v>
      </c>
      <c r="Q169" s="149">
        <v>3.82E-3</v>
      </c>
      <c r="R169" s="149">
        <f t="shared" ref="R169:R196" si="22">Q169*H169</f>
        <v>1.146E-2</v>
      </c>
      <c r="S169" s="149">
        <v>0</v>
      </c>
      <c r="T169" s="150">
        <f t="shared" ref="T169:T196" si="23">S169*H169</f>
        <v>0</v>
      </c>
      <c r="AR169" s="151" t="s">
        <v>109</v>
      </c>
      <c r="AT169" s="151" t="s">
        <v>195</v>
      </c>
      <c r="AU169" s="151" t="s">
        <v>84</v>
      </c>
      <c r="AY169" s="13" t="s">
        <v>193</v>
      </c>
      <c r="BE169" s="152">
        <f t="shared" ref="BE169:BE196" si="24">IF(N169="základná",J169,0)</f>
        <v>0</v>
      </c>
      <c r="BF169" s="152">
        <f t="shared" ref="BF169:BF196" si="25">IF(N169="znížená",J169,0)</f>
        <v>0</v>
      </c>
      <c r="BG169" s="152">
        <f t="shared" ref="BG169:BG196" si="26">IF(N169="zákl. prenesená",J169,0)</f>
        <v>0</v>
      </c>
      <c r="BH169" s="152">
        <f t="shared" ref="BH169:BH196" si="27">IF(N169="zníž. prenesená",J169,0)</f>
        <v>0</v>
      </c>
      <c r="BI169" s="152">
        <f t="shared" ref="BI169:BI196" si="28">IF(N169="nulová",J169,0)</f>
        <v>0</v>
      </c>
      <c r="BJ169" s="13" t="s">
        <v>84</v>
      </c>
      <c r="BK169" s="152">
        <f t="shared" ref="BK169:BK196" si="29">ROUND(I169*H169,2)</f>
        <v>0</v>
      </c>
      <c r="BL169" s="13" t="s">
        <v>109</v>
      </c>
      <c r="BM169" s="151" t="s">
        <v>2822</v>
      </c>
    </row>
    <row r="170" spans="2:65" s="1" customFormat="1" ht="16.5" customHeight="1">
      <c r="B170" s="138"/>
      <c r="C170" s="153" t="s">
        <v>394</v>
      </c>
      <c r="D170" s="153" t="s">
        <v>236</v>
      </c>
      <c r="E170" s="154" t="s">
        <v>1633</v>
      </c>
      <c r="F170" s="155" t="s">
        <v>1634</v>
      </c>
      <c r="G170" s="156" t="s">
        <v>319</v>
      </c>
      <c r="H170" s="157">
        <v>3</v>
      </c>
      <c r="I170" s="158"/>
      <c r="J170" s="159">
        <f t="shared" si="20"/>
        <v>0</v>
      </c>
      <c r="K170" s="160"/>
      <c r="L170" s="161"/>
      <c r="M170" s="162" t="s">
        <v>1</v>
      </c>
      <c r="N170" s="163" t="s">
        <v>38</v>
      </c>
      <c r="P170" s="149">
        <f t="shared" si="21"/>
        <v>0</v>
      </c>
      <c r="Q170" s="149">
        <v>2.5000000000000001E-2</v>
      </c>
      <c r="R170" s="149">
        <f t="shared" si="22"/>
        <v>7.5000000000000011E-2</v>
      </c>
      <c r="S170" s="149">
        <v>0</v>
      </c>
      <c r="T170" s="150">
        <f t="shared" si="23"/>
        <v>0</v>
      </c>
      <c r="AR170" s="151" t="s">
        <v>163</v>
      </c>
      <c r="AT170" s="151" t="s">
        <v>236</v>
      </c>
      <c r="AU170" s="151" t="s">
        <v>84</v>
      </c>
      <c r="AY170" s="13" t="s">
        <v>193</v>
      </c>
      <c r="BE170" s="152">
        <f t="shared" si="24"/>
        <v>0</v>
      </c>
      <c r="BF170" s="152">
        <f t="shared" si="25"/>
        <v>0</v>
      </c>
      <c r="BG170" s="152">
        <f t="shared" si="26"/>
        <v>0</v>
      </c>
      <c r="BH170" s="152">
        <f t="shared" si="27"/>
        <v>0</v>
      </c>
      <c r="BI170" s="152">
        <f t="shared" si="28"/>
        <v>0</v>
      </c>
      <c r="BJ170" s="13" t="s">
        <v>84</v>
      </c>
      <c r="BK170" s="152">
        <f t="shared" si="29"/>
        <v>0</v>
      </c>
      <c r="BL170" s="13" t="s">
        <v>109</v>
      </c>
      <c r="BM170" s="151" t="s">
        <v>2823</v>
      </c>
    </row>
    <row r="171" spans="2:65" s="1" customFormat="1" ht="24.25" customHeight="1">
      <c r="B171" s="138"/>
      <c r="C171" s="139" t="s">
        <v>398</v>
      </c>
      <c r="D171" s="139" t="s">
        <v>195</v>
      </c>
      <c r="E171" s="140" t="s">
        <v>2139</v>
      </c>
      <c r="F171" s="141" t="s">
        <v>2140</v>
      </c>
      <c r="G171" s="142" t="s">
        <v>319</v>
      </c>
      <c r="H171" s="143">
        <v>1</v>
      </c>
      <c r="I171" s="144"/>
      <c r="J171" s="145">
        <f t="shared" si="20"/>
        <v>0</v>
      </c>
      <c r="K171" s="146"/>
      <c r="L171" s="28"/>
      <c r="M171" s="147" t="s">
        <v>1</v>
      </c>
      <c r="N171" s="148" t="s">
        <v>38</v>
      </c>
      <c r="P171" s="149">
        <f t="shared" si="21"/>
        <v>0</v>
      </c>
      <c r="Q171" s="149">
        <v>3.8240000000000001E-3</v>
      </c>
      <c r="R171" s="149">
        <f t="shared" si="22"/>
        <v>3.8240000000000001E-3</v>
      </c>
      <c r="S171" s="149">
        <v>0</v>
      </c>
      <c r="T171" s="150">
        <f t="shared" si="23"/>
        <v>0</v>
      </c>
      <c r="AR171" s="151" t="s">
        <v>109</v>
      </c>
      <c r="AT171" s="151" t="s">
        <v>195</v>
      </c>
      <c r="AU171" s="151" t="s">
        <v>84</v>
      </c>
      <c r="AY171" s="13" t="s">
        <v>193</v>
      </c>
      <c r="BE171" s="152">
        <f t="shared" si="24"/>
        <v>0</v>
      </c>
      <c r="BF171" s="152">
        <f t="shared" si="25"/>
        <v>0</v>
      </c>
      <c r="BG171" s="152">
        <f t="shared" si="26"/>
        <v>0</v>
      </c>
      <c r="BH171" s="152">
        <f t="shared" si="27"/>
        <v>0</v>
      </c>
      <c r="BI171" s="152">
        <f t="shared" si="28"/>
        <v>0</v>
      </c>
      <c r="BJ171" s="13" t="s">
        <v>84</v>
      </c>
      <c r="BK171" s="152">
        <f t="shared" si="29"/>
        <v>0</v>
      </c>
      <c r="BL171" s="13" t="s">
        <v>109</v>
      </c>
      <c r="BM171" s="151" t="s">
        <v>2824</v>
      </c>
    </row>
    <row r="172" spans="2:65" s="1" customFormat="1" ht="24.25" customHeight="1">
      <c r="B172" s="138"/>
      <c r="C172" s="153" t="s">
        <v>402</v>
      </c>
      <c r="D172" s="153" t="s">
        <v>236</v>
      </c>
      <c r="E172" s="154" t="s">
        <v>2142</v>
      </c>
      <c r="F172" s="155" t="s">
        <v>2143</v>
      </c>
      <c r="G172" s="156" t="s">
        <v>319</v>
      </c>
      <c r="H172" s="157">
        <v>1</v>
      </c>
      <c r="I172" s="158"/>
      <c r="J172" s="159">
        <f t="shared" si="20"/>
        <v>0</v>
      </c>
      <c r="K172" s="160"/>
      <c r="L172" s="161"/>
      <c r="M172" s="162" t="s">
        <v>1</v>
      </c>
      <c r="N172" s="163" t="s">
        <v>38</v>
      </c>
      <c r="P172" s="149">
        <f t="shared" si="21"/>
        <v>0</v>
      </c>
      <c r="Q172" s="149">
        <v>1.4999999999999999E-2</v>
      </c>
      <c r="R172" s="149">
        <f t="shared" si="22"/>
        <v>1.4999999999999999E-2</v>
      </c>
      <c r="S172" s="149">
        <v>0</v>
      </c>
      <c r="T172" s="150">
        <f t="shared" si="23"/>
        <v>0</v>
      </c>
      <c r="AR172" s="151" t="s">
        <v>163</v>
      </c>
      <c r="AT172" s="151" t="s">
        <v>236</v>
      </c>
      <c r="AU172" s="151" t="s">
        <v>84</v>
      </c>
      <c r="AY172" s="13" t="s">
        <v>193</v>
      </c>
      <c r="BE172" s="152">
        <f t="shared" si="24"/>
        <v>0</v>
      </c>
      <c r="BF172" s="152">
        <f t="shared" si="25"/>
        <v>0</v>
      </c>
      <c r="BG172" s="152">
        <f t="shared" si="26"/>
        <v>0</v>
      </c>
      <c r="BH172" s="152">
        <f t="shared" si="27"/>
        <v>0</v>
      </c>
      <c r="BI172" s="152">
        <f t="shared" si="28"/>
        <v>0</v>
      </c>
      <c r="BJ172" s="13" t="s">
        <v>84</v>
      </c>
      <c r="BK172" s="152">
        <f t="shared" si="29"/>
        <v>0</v>
      </c>
      <c r="BL172" s="13" t="s">
        <v>109</v>
      </c>
      <c r="BM172" s="151" t="s">
        <v>2825</v>
      </c>
    </row>
    <row r="173" spans="2:65" s="1" customFormat="1" ht="33" customHeight="1">
      <c r="B173" s="138"/>
      <c r="C173" s="139" t="s">
        <v>406</v>
      </c>
      <c r="D173" s="139" t="s">
        <v>195</v>
      </c>
      <c r="E173" s="140" t="s">
        <v>1649</v>
      </c>
      <c r="F173" s="141" t="s">
        <v>1650</v>
      </c>
      <c r="G173" s="142" t="s">
        <v>257</v>
      </c>
      <c r="H173" s="143">
        <v>97</v>
      </c>
      <c r="I173" s="144"/>
      <c r="J173" s="145">
        <f t="shared" si="20"/>
        <v>0</v>
      </c>
      <c r="K173" s="146"/>
      <c r="L173" s="28"/>
      <c r="M173" s="147" t="s">
        <v>1</v>
      </c>
      <c r="N173" s="148" t="s">
        <v>38</v>
      </c>
      <c r="P173" s="149">
        <f t="shared" si="21"/>
        <v>0</v>
      </c>
      <c r="Q173" s="149">
        <v>0</v>
      </c>
      <c r="R173" s="149">
        <f t="shared" si="22"/>
        <v>0</v>
      </c>
      <c r="S173" s="149">
        <v>0</v>
      </c>
      <c r="T173" s="150">
        <f t="shared" si="23"/>
        <v>0</v>
      </c>
      <c r="AR173" s="151" t="s">
        <v>109</v>
      </c>
      <c r="AT173" s="151" t="s">
        <v>195</v>
      </c>
      <c r="AU173" s="151" t="s">
        <v>84</v>
      </c>
      <c r="AY173" s="13" t="s">
        <v>193</v>
      </c>
      <c r="BE173" s="152">
        <f t="shared" si="24"/>
        <v>0</v>
      </c>
      <c r="BF173" s="152">
        <f t="shared" si="25"/>
        <v>0</v>
      </c>
      <c r="BG173" s="152">
        <f t="shared" si="26"/>
        <v>0</v>
      </c>
      <c r="BH173" s="152">
        <f t="shared" si="27"/>
        <v>0</v>
      </c>
      <c r="BI173" s="152">
        <f t="shared" si="28"/>
        <v>0</v>
      </c>
      <c r="BJ173" s="13" t="s">
        <v>84</v>
      </c>
      <c r="BK173" s="152">
        <f t="shared" si="29"/>
        <v>0</v>
      </c>
      <c r="BL173" s="13" t="s">
        <v>109</v>
      </c>
      <c r="BM173" s="151" t="s">
        <v>2826</v>
      </c>
    </row>
    <row r="174" spans="2:65" s="1" customFormat="1" ht="33" customHeight="1">
      <c r="B174" s="138"/>
      <c r="C174" s="153" t="s">
        <v>410</v>
      </c>
      <c r="D174" s="153" t="s">
        <v>236</v>
      </c>
      <c r="E174" s="154" t="s">
        <v>1652</v>
      </c>
      <c r="F174" s="155" t="s">
        <v>1653</v>
      </c>
      <c r="G174" s="156" t="s">
        <v>257</v>
      </c>
      <c r="H174" s="157">
        <v>97</v>
      </c>
      <c r="I174" s="158"/>
      <c r="J174" s="159">
        <f t="shared" si="20"/>
        <v>0</v>
      </c>
      <c r="K174" s="160"/>
      <c r="L174" s="161"/>
      <c r="M174" s="162" t="s">
        <v>1</v>
      </c>
      <c r="N174" s="163" t="s">
        <v>38</v>
      </c>
      <c r="P174" s="149">
        <f t="shared" si="21"/>
        <v>0</v>
      </c>
      <c r="Q174" s="149">
        <v>2.1900000000000001E-3</v>
      </c>
      <c r="R174" s="149">
        <f t="shared" si="22"/>
        <v>0.21243000000000001</v>
      </c>
      <c r="S174" s="149">
        <v>0</v>
      </c>
      <c r="T174" s="150">
        <f t="shared" si="23"/>
        <v>0</v>
      </c>
      <c r="AR174" s="151" t="s">
        <v>163</v>
      </c>
      <c r="AT174" s="151" t="s">
        <v>236</v>
      </c>
      <c r="AU174" s="151" t="s">
        <v>84</v>
      </c>
      <c r="AY174" s="13" t="s">
        <v>193</v>
      </c>
      <c r="BE174" s="152">
        <f t="shared" si="24"/>
        <v>0</v>
      </c>
      <c r="BF174" s="152">
        <f t="shared" si="25"/>
        <v>0</v>
      </c>
      <c r="BG174" s="152">
        <f t="shared" si="26"/>
        <v>0</v>
      </c>
      <c r="BH174" s="152">
        <f t="shared" si="27"/>
        <v>0</v>
      </c>
      <c r="BI174" s="152">
        <f t="shared" si="28"/>
        <v>0</v>
      </c>
      <c r="BJ174" s="13" t="s">
        <v>84</v>
      </c>
      <c r="BK174" s="152">
        <f t="shared" si="29"/>
        <v>0</v>
      </c>
      <c r="BL174" s="13" t="s">
        <v>109</v>
      </c>
      <c r="BM174" s="151" t="s">
        <v>2827</v>
      </c>
    </row>
    <row r="175" spans="2:65" s="1" customFormat="1" ht="24.25" customHeight="1">
      <c r="B175" s="138"/>
      <c r="C175" s="139" t="s">
        <v>414</v>
      </c>
      <c r="D175" s="139" t="s">
        <v>195</v>
      </c>
      <c r="E175" s="140" t="s">
        <v>1664</v>
      </c>
      <c r="F175" s="141" t="s">
        <v>1665</v>
      </c>
      <c r="G175" s="142" t="s">
        <v>319</v>
      </c>
      <c r="H175" s="143">
        <v>3</v>
      </c>
      <c r="I175" s="144"/>
      <c r="J175" s="145">
        <f t="shared" si="20"/>
        <v>0</v>
      </c>
      <c r="K175" s="146"/>
      <c r="L175" s="28"/>
      <c r="M175" s="147" t="s">
        <v>1</v>
      </c>
      <c r="N175" s="148" t="s">
        <v>38</v>
      </c>
      <c r="P175" s="149">
        <f t="shared" si="21"/>
        <v>0</v>
      </c>
      <c r="Q175" s="149">
        <v>7.9000000000000001E-4</v>
      </c>
      <c r="R175" s="149">
        <f t="shared" si="22"/>
        <v>2.3700000000000001E-3</v>
      </c>
      <c r="S175" s="149">
        <v>0</v>
      </c>
      <c r="T175" s="150">
        <f t="shared" si="23"/>
        <v>0</v>
      </c>
      <c r="AR175" s="151" t="s">
        <v>109</v>
      </c>
      <c r="AT175" s="151" t="s">
        <v>195</v>
      </c>
      <c r="AU175" s="151" t="s">
        <v>84</v>
      </c>
      <c r="AY175" s="13" t="s">
        <v>193</v>
      </c>
      <c r="BE175" s="152">
        <f t="shared" si="24"/>
        <v>0</v>
      </c>
      <c r="BF175" s="152">
        <f t="shared" si="25"/>
        <v>0</v>
      </c>
      <c r="BG175" s="152">
        <f t="shared" si="26"/>
        <v>0</v>
      </c>
      <c r="BH175" s="152">
        <f t="shared" si="27"/>
        <v>0</v>
      </c>
      <c r="BI175" s="152">
        <f t="shared" si="28"/>
        <v>0</v>
      </c>
      <c r="BJ175" s="13" t="s">
        <v>84</v>
      </c>
      <c r="BK175" s="152">
        <f t="shared" si="29"/>
        <v>0</v>
      </c>
      <c r="BL175" s="13" t="s">
        <v>109</v>
      </c>
      <c r="BM175" s="151" t="s">
        <v>2828</v>
      </c>
    </row>
    <row r="176" spans="2:65" s="1" customFormat="1" ht="16.5" customHeight="1">
      <c r="B176" s="138"/>
      <c r="C176" s="153" t="s">
        <v>418</v>
      </c>
      <c r="D176" s="153" t="s">
        <v>236</v>
      </c>
      <c r="E176" s="154" t="s">
        <v>1667</v>
      </c>
      <c r="F176" s="155" t="s">
        <v>1668</v>
      </c>
      <c r="G176" s="156" t="s">
        <v>319</v>
      </c>
      <c r="H176" s="157">
        <v>3</v>
      </c>
      <c r="I176" s="158"/>
      <c r="J176" s="159">
        <f t="shared" si="20"/>
        <v>0</v>
      </c>
      <c r="K176" s="160"/>
      <c r="L176" s="161"/>
      <c r="M176" s="162" t="s">
        <v>1</v>
      </c>
      <c r="N176" s="163" t="s">
        <v>38</v>
      </c>
      <c r="P176" s="149">
        <f t="shared" si="21"/>
        <v>0</v>
      </c>
      <c r="Q176" s="149">
        <v>2.1999999999999999E-2</v>
      </c>
      <c r="R176" s="149">
        <f t="shared" si="22"/>
        <v>6.6000000000000003E-2</v>
      </c>
      <c r="S176" s="149">
        <v>0</v>
      </c>
      <c r="T176" s="150">
        <f t="shared" si="23"/>
        <v>0</v>
      </c>
      <c r="AR176" s="151" t="s">
        <v>163</v>
      </c>
      <c r="AT176" s="151" t="s">
        <v>236</v>
      </c>
      <c r="AU176" s="151" t="s">
        <v>84</v>
      </c>
      <c r="AY176" s="13" t="s">
        <v>193</v>
      </c>
      <c r="BE176" s="152">
        <f t="shared" si="24"/>
        <v>0</v>
      </c>
      <c r="BF176" s="152">
        <f t="shared" si="25"/>
        <v>0</v>
      </c>
      <c r="BG176" s="152">
        <f t="shared" si="26"/>
        <v>0</v>
      </c>
      <c r="BH176" s="152">
        <f t="shared" si="27"/>
        <v>0</v>
      </c>
      <c r="BI176" s="152">
        <f t="shared" si="28"/>
        <v>0</v>
      </c>
      <c r="BJ176" s="13" t="s">
        <v>84</v>
      </c>
      <c r="BK176" s="152">
        <f t="shared" si="29"/>
        <v>0</v>
      </c>
      <c r="BL176" s="13" t="s">
        <v>109</v>
      </c>
      <c r="BM176" s="151" t="s">
        <v>2829</v>
      </c>
    </row>
    <row r="177" spans="2:65" s="1" customFormat="1" ht="24.25" customHeight="1">
      <c r="B177" s="138"/>
      <c r="C177" s="153" t="s">
        <v>422</v>
      </c>
      <c r="D177" s="153" t="s">
        <v>236</v>
      </c>
      <c r="E177" s="154" t="s">
        <v>1670</v>
      </c>
      <c r="F177" s="155" t="s">
        <v>1671</v>
      </c>
      <c r="G177" s="156" t="s">
        <v>319</v>
      </c>
      <c r="H177" s="157">
        <v>3</v>
      </c>
      <c r="I177" s="158"/>
      <c r="J177" s="159">
        <f t="shared" si="20"/>
        <v>0</v>
      </c>
      <c r="K177" s="160"/>
      <c r="L177" s="161"/>
      <c r="M177" s="162" t="s">
        <v>1</v>
      </c>
      <c r="N177" s="163" t="s">
        <v>38</v>
      </c>
      <c r="P177" s="149">
        <f t="shared" si="21"/>
        <v>0</v>
      </c>
      <c r="Q177" s="149">
        <v>6.3E-3</v>
      </c>
      <c r="R177" s="149">
        <f t="shared" si="22"/>
        <v>1.89E-2</v>
      </c>
      <c r="S177" s="149">
        <v>0</v>
      </c>
      <c r="T177" s="150">
        <f t="shared" si="23"/>
        <v>0</v>
      </c>
      <c r="AR177" s="151" t="s">
        <v>163</v>
      </c>
      <c r="AT177" s="151" t="s">
        <v>236</v>
      </c>
      <c r="AU177" s="151" t="s">
        <v>84</v>
      </c>
      <c r="AY177" s="13" t="s">
        <v>193</v>
      </c>
      <c r="BE177" s="152">
        <f t="shared" si="24"/>
        <v>0</v>
      </c>
      <c r="BF177" s="152">
        <f t="shared" si="25"/>
        <v>0</v>
      </c>
      <c r="BG177" s="152">
        <f t="shared" si="26"/>
        <v>0</v>
      </c>
      <c r="BH177" s="152">
        <f t="shared" si="27"/>
        <v>0</v>
      </c>
      <c r="BI177" s="152">
        <f t="shared" si="28"/>
        <v>0</v>
      </c>
      <c r="BJ177" s="13" t="s">
        <v>84</v>
      </c>
      <c r="BK177" s="152">
        <f t="shared" si="29"/>
        <v>0</v>
      </c>
      <c r="BL177" s="13" t="s">
        <v>109</v>
      </c>
      <c r="BM177" s="151" t="s">
        <v>2830</v>
      </c>
    </row>
    <row r="178" spans="2:65" s="1" customFormat="1" ht="33" customHeight="1">
      <c r="B178" s="138"/>
      <c r="C178" s="139" t="s">
        <v>427</v>
      </c>
      <c r="D178" s="139" t="s">
        <v>195</v>
      </c>
      <c r="E178" s="140" t="s">
        <v>2152</v>
      </c>
      <c r="F178" s="141" t="s">
        <v>2153</v>
      </c>
      <c r="G178" s="142" t="s">
        <v>319</v>
      </c>
      <c r="H178" s="143">
        <v>1</v>
      </c>
      <c r="I178" s="144"/>
      <c r="J178" s="145">
        <f t="shared" si="20"/>
        <v>0</v>
      </c>
      <c r="K178" s="146"/>
      <c r="L178" s="28"/>
      <c r="M178" s="147" t="s">
        <v>1</v>
      </c>
      <c r="N178" s="148" t="s">
        <v>38</v>
      </c>
      <c r="P178" s="149">
        <f t="shared" si="21"/>
        <v>0</v>
      </c>
      <c r="Q178" s="149">
        <v>7.6000000000000004E-4</v>
      </c>
      <c r="R178" s="149">
        <f t="shared" si="22"/>
        <v>7.6000000000000004E-4</v>
      </c>
      <c r="S178" s="149">
        <v>0</v>
      </c>
      <c r="T178" s="150">
        <f t="shared" si="23"/>
        <v>0</v>
      </c>
      <c r="AR178" s="151" t="s">
        <v>109</v>
      </c>
      <c r="AT178" s="151" t="s">
        <v>195</v>
      </c>
      <c r="AU178" s="151" t="s">
        <v>84</v>
      </c>
      <c r="AY178" s="13" t="s">
        <v>193</v>
      </c>
      <c r="BE178" s="152">
        <f t="shared" si="24"/>
        <v>0</v>
      </c>
      <c r="BF178" s="152">
        <f t="shared" si="25"/>
        <v>0</v>
      </c>
      <c r="BG178" s="152">
        <f t="shared" si="26"/>
        <v>0</v>
      </c>
      <c r="BH178" s="152">
        <f t="shared" si="27"/>
        <v>0</v>
      </c>
      <c r="BI178" s="152">
        <f t="shared" si="28"/>
        <v>0</v>
      </c>
      <c r="BJ178" s="13" t="s">
        <v>84</v>
      </c>
      <c r="BK178" s="152">
        <f t="shared" si="29"/>
        <v>0</v>
      </c>
      <c r="BL178" s="13" t="s">
        <v>109</v>
      </c>
      <c r="BM178" s="151" t="s">
        <v>2831</v>
      </c>
    </row>
    <row r="179" spans="2:65" s="1" customFormat="1" ht="24.25" customHeight="1">
      <c r="B179" s="138"/>
      <c r="C179" s="153" t="s">
        <v>431</v>
      </c>
      <c r="D179" s="153" t="s">
        <v>236</v>
      </c>
      <c r="E179" s="154" t="s">
        <v>2155</v>
      </c>
      <c r="F179" s="155" t="s">
        <v>2156</v>
      </c>
      <c r="G179" s="156" t="s">
        <v>319</v>
      </c>
      <c r="H179" s="157">
        <v>1</v>
      </c>
      <c r="I179" s="158"/>
      <c r="J179" s="159">
        <f t="shared" si="20"/>
        <v>0</v>
      </c>
      <c r="K179" s="160"/>
      <c r="L179" s="161"/>
      <c r="M179" s="162" t="s">
        <v>1</v>
      </c>
      <c r="N179" s="163" t="s">
        <v>38</v>
      </c>
      <c r="P179" s="149">
        <f t="shared" si="21"/>
        <v>0</v>
      </c>
      <c r="Q179" s="149">
        <v>3.0200000000000001E-2</v>
      </c>
      <c r="R179" s="149">
        <f t="shared" si="22"/>
        <v>3.0200000000000001E-2</v>
      </c>
      <c r="S179" s="149">
        <v>0</v>
      </c>
      <c r="T179" s="150">
        <f t="shared" si="23"/>
        <v>0</v>
      </c>
      <c r="AR179" s="151" t="s">
        <v>163</v>
      </c>
      <c r="AT179" s="151" t="s">
        <v>236</v>
      </c>
      <c r="AU179" s="151" t="s">
        <v>84</v>
      </c>
      <c r="AY179" s="13" t="s">
        <v>193</v>
      </c>
      <c r="BE179" s="152">
        <f t="shared" si="24"/>
        <v>0</v>
      </c>
      <c r="BF179" s="152">
        <f t="shared" si="25"/>
        <v>0</v>
      </c>
      <c r="BG179" s="152">
        <f t="shared" si="26"/>
        <v>0</v>
      </c>
      <c r="BH179" s="152">
        <f t="shared" si="27"/>
        <v>0</v>
      </c>
      <c r="BI179" s="152">
        <f t="shared" si="28"/>
        <v>0</v>
      </c>
      <c r="BJ179" s="13" t="s">
        <v>84</v>
      </c>
      <c r="BK179" s="152">
        <f t="shared" si="29"/>
        <v>0</v>
      </c>
      <c r="BL179" s="13" t="s">
        <v>109</v>
      </c>
      <c r="BM179" s="151" t="s">
        <v>2832</v>
      </c>
    </row>
    <row r="180" spans="2:65" s="1" customFormat="1" ht="24.25" customHeight="1">
      <c r="B180" s="138"/>
      <c r="C180" s="139" t="s">
        <v>435</v>
      </c>
      <c r="D180" s="139" t="s">
        <v>195</v>
      </c>
      <c r="E180" s="140" t="s">
        <v>1673</v>
      </c>
      <c r="F180" s="141" t="s">
        <v>1674</v>
      </c>
      <c r="G180" s="142" t="s">
        <v>319</v>
      </c>
      <c r="H180" s="143">
        <v>2</v>
      </c>
      <c r="I180" s="144"/>
      <c r="J180" s="145">
        <f t="shared" si="20"/>
        <v>0</v>
      </c>
      <c r="K180" s="146"/>
      <c r="L180" s="28"/>
      <c r="M180" s="147" t="s">
        <v>1</v>
      </c>
      <c r="N180" s="148" t="s">
        <v>38</v>
      </c>
      <c r="P180" s="149">
        <f t="shared" si="21"/>
        <v>0</v>
      </c>
      <c r="Q180" s="149">
        <v>3.4000000000000002E-4</v>
      </c>
      <c r="R180" s="149">
        <f t="shared" si="22"/>
        <v>6.8000000000000005E-4</v>
      </c>
      <c r="S180" s="149">
        <v>0</v>
      </c>
      <c r="T180" s="150">
        <f t="shared" si="23"/>
        <v>0</v>
      </c>
      <c r="AR180" s="151" t="s">
        <v>109</v>
      </c>
      <c r="AT180" s="151" t="s">
        <v>195</v>
      </c>
      <c r="AU180" s="151" t="s">
        <v>84</v>
      </c>
      <c r="AY180" s="13" t="s">
        <v>193</v>
      </c>
      <c r="BE180" s="152">
        <f t="shared" si="24"/>
        <v>0</v>
      </c>
      <c r="BF180" s="152">
        <f t="shared" si="25"/>
        <v>0</v>
      </c>
      <c r="BG180" s="152">
        <f t="shared" si="26"/>
        <v>0</v>
      </c>
      <c r="BH180" s="152">
        <f t="shared" si="27"/>
        <v>0</v>
      </c>
      <c r="BI180" s="152">
        <f t="shared" si="28"/>
        <v>0</v>
      </c>
      <c r="BJ180" s="13" t="s">
        <v>84</v>
      </c>
      <c r="BK180" s="152">
        <f t="shared" si="29"/>
        <v>0</v>
      </c>
      <c r="BL180" s="13" t="s">
        <v>109</v>
      </c>
      <c r="BM180" s="151" t="s">
        <v>2833</v>
      </c>
    </row>
    <row r="181" spans="2:65" s="1" customFormat="1" ht="33" customHeight="1">
      <c r="B181" s="138"/>
      <c r="C181" s="153" t="s">
        <v>440</v>
      </c>
      <c r="D181" s="153" t="s">
        <v>236</v>
      </c>
      <c r="E181" s="154" t="s">
        <v>1676</v>
      </c>
      <c r="F181" s="155" t="s">
        <v>1677</v>
      </c>
      <c r="G181" s="156" t="s">
        <v>319</v>
      </c>
      <c r="H181" s="157">
        <v>2</v>
      </c>
      <c r="I181" s="158"/>
      <c r="J181" s="159">
        <f t="shared" si="20"/>
        <v>0</v>
      </c>
      <c r="K181" s="160"/>
      <c r="L181" s="161"/>
      <c r="M181" s="162" t="s">
        <v>1</v>
      </c>
      <c r="N181" s="163" t="s">
        <v>38</v>
      </c>
      <c r="P181" s="149">
        <f t="shared" si="21"/>
        <v>0</v>
      </c>
      <c r="Q181" s="149">
        <v>3.5499999999999997E-2</v>
      </c>
      <c r="R181" s="149">
        <f t="shared" si="22"/>
        <v>7.0999999999999994E-2</v>
      </c>
      <c r="S181" s="149">
        <v>0</v>
      </c>
      <c r="T181" s="150">
        <f t="shared" si="23"/>
        <v>0</v>
      </c>
      <c r="AR181" s="151" t="s">
        <v>163</v>
      </c>
      <c r="AT181" s="151" t="s">
        <v>236</v>
      </c>
      <c r="AU181" s="151" t="s">
        <v>84</v>
      </c>
      <c r="AY181" s="13" t="s">
        <v>193</v>
      </c>
      <c r="BE181" s="152">
        <f t="shared" si="24"/>
        <v>0</v>
      </c>
      <c r="BF181" s="152">
        <f t="shared" si="25"/>
        <v>0</v>
      </c>
      <c r="BG181" s="152">
        <f t="shared" si="26"/>
        <v>0</v>
      </c>
      <c r="BH181" s="152">
        <f t="shared" si="27"/>
        <v>0</v>
      </c>
      <c r="BI181" s="152">
        <f t="shared" si="28"/>
        <v>0</v>
      </c>
      <c r="BJ181" s="13" t="s">
        <v>84</v>
      </c>
      <c r="BK181" s="152">
        <f t="shared" si="29"/>
        <v>0</v>
      </c>
      <c r="BL181" s="13" t="s">
        <v>109</v>
      </c>
      <c r="BM181" s="151" t="s">
        <v>2834</v>
      </c>
    </row>
    <row r="182" spans="2:65" s="1" customFormat="1" ht="24.25" customHeight="1">
      <c r="B182" s="138"/>
      <c r="C182" s="139" t="s">
        <v>444</v>
      </c>
      <c r="D182" s="139" t="s">
        <v>195</v>
      </c>
      <c r="E182" s="140" t="s">
        <v>1679</v>
      </c>
      <c r="F182" s="141" t="s">
        <v>1680</v>
      </c>
      <c r="G182" s="142" t="s">
        <v>319</v>
      </c>
      <c r="H182" s="143">
        <v>1</v>
      </c>
      <c r="I182" s="144"/>
      <c r="J182" s="145">
        <f t="shared" si="20"/>
        <v>0</v>
      </c>
      <c r="K182" s="146"/>
      <c r="L182" s="28"/>
      <c r="M182" s="147" t="s">
        <v>1</v>
      </c>
      <c r="N182" s="148" t="s">
        <v>38</v>
      </c>
      <c r="P182" s="149">
        <f t="shared" si="21"/>
        <v>0</v>
      </c>
      <c r="Q182" s="149">
        <v>1.58E-3</v>
      </c>
      <c r="R182" s="149">
        <f t="shared" si="22"/>
        <v>1.58E-3</v>
      </c>
      <c r="S182" s="149">
        <v>0</v>
      </c>
      <c r="T182" s="150">
        <f t="shared" si="23"/>
        <v>0</v>
      </c>
      <c r="AR182" s="151" t="s">
        <v>109</v>
      </c>
      <c r="AT182" s="151" t="s">
        <v>195</v>
      </c>
      <c r="AU182" s="151" t="s">
        <v>84</v>
      </c>
      <c r="AY182" s="13" t="s">
        <v>193</v>
      </c>
      <c r="BE182" s="152">
        <f t="shared" si="24"/>
        <v>0</v>
      </c>
      <c r="BF182" s="152">
        <f t="shared" si="25"/>
        <v>0</v>
      </c>
      <c r="BG182" s="152">
        <f t="shared" si="26"/>
        <v>0</v>
      </c>
      <c r="BH182" s="152">
        <f t="shared" si="27"/>
        <v>0</v>
      </c>
      <c r="BI182" s="152">
        <f t="shared" si="28"/>
        <v>0</v>
      </c>
      <c r="BJ182" s="13" t="s">
        <v>84</v>
      </c>
      <c r="BK182" s="152">
        <f t="shared" si="29"/>
        <v>0</v>
      </c>
      <c r="BL182" s="13" t="s">
        <v>109</v>
      </c>
      <c r="BM182" s="151" t="s">
        <v>2835</v>
      </c>
    </row>
    <row r="183" spans="2:65" s="1" customFormat="1" ht="16.5" customHeight="1">
      <c r="B183" s="138"/>
      <c r="C183" s="153" t="s">
        <v>448</v>
      </c>
      <c r="D183" s="153" t="s">
        <v>236</v>
      </c>
      <c r="E183" s="154" t="s">
        <v>1051</v>
      </c>
      <c r="F183" s="155" t="s">
        <v>1052</v>
      </c>
      <c r="G183" s="156" t="s">
        <v>319</v>
      </c>
      <c r="H183" s="157">
        <v>1</v>
      </c>
      <c r="I183" s="158"/>
      <c r="J183" s="159">
        <f t="shared" si="20"/>
        <v>0</v>
      </c>
      <c r="K183" s="160"/>
      <c r="L183" s="161"/>
      <c r="M183" s="162" t="s">
        <v>1</v>
      </c>
      <c r="N183" s="163" t="s">
        <v>38</v>
      </c>
      <c r="P183" s="149">
        <f t="shared" si="21"/>
        <v>0</v>
      </c>
      <c r="Q183" s="149">
        <v>3.1E-2</v>
      </c>
      <c r="R183" s="149">
        <f t="shared" si="22"/>
        <v>3.1E-2</v>
      </c>
      <c r="S183" s="149">
        <v>0</v>
      </c>
      <c r="T183" s="150">
        <f t="shared" si="23"/>
        <v>0</v>
      </c>
      <c r="AR183" s="151" t="s">
        <v>163</v>
      </c>
      <c r="AT183" s="151" t="s">
        <v>236</v>
      </c>
      <c r="AU183" s="151" t="s">
        <v>84</v>
      </c>
      <c r="AY183" s="13" t="s">
        <v>193</v>
      </c>
      <c r="BE183" s="152">
        <f t="shared" si="24"/>
        <v>0</v>
      </c>
      <c r="BF183" s="152">
        <f t="shared" si="25"/>
        <v>0</v>
      </c>
      <c r="BG183" s="152">
        <f t="shared" si="26"/>
        <v>0</v>
      </c>
      <c r="BH183" s="152">
        <f t="shared" si="27"/>
        <v>0</v>
      </c>
      <c r="BI183" s="152">
        <f t="shared" si="28"/>
        <v>0</v>
      </c>
      <c r="BJ183" s="13" t="s">
        <v>84</v>
      </c>
      <c r="BK183" s="152">
        <f t="shared" si="29"/>
        <v>0</v>
      </c>
      <c r="BL183" s="13" t="s">
        <v>109</v>
      </c>
      <c r="BM183" s="151" t="s">
        <v>2836</v>
      </c>
    </row>
    <row r="184" spans="2:65" s="1" customFormat="1" ht="24.25" customHeight="1">
      <c r="B184" s="138"/>
      <c r="C184" s="153" t="s">
        <v>452</v>
      </c>
      <c r="D184" s="153" t="s">
        <v>236</v>
      </c>
      <c r="E184" s="154" t="s">
        <v>1683</v>
      </c>
      <c r="F184" s="155" t="s">
        <v>1684</v>
      </c>
      <c r="G184" s="156" t="s">
        <v>319</v>
      </c>
      <c r="H184" s="157">
        <v>1</v>
      </c>
      <c r="I184" s="158"/>
      <c r="J184" s="159">
        <f t="shared" si="20"/>
        <v>0</v>
      </c>
      <c r="K184" s="160"/>
      <c r="L184" s="161"/>
      <c r="M184" s="162" t="s">
        <v>1</v>
      </c>
      <c r="N184" s="163" t="s">
        <v>38</v>
      </c>
      <c r="P184" s="149">
        <f t="shared" si="21"/>
        <v>0</v>
      </c>
      <c r="Q184" s="149">
        <v>9.4999999999999998E-3</v>
      </c>
      <c r="R184" s="149">
        <f t="shared" si="22"/>
        <v>9.4999999999999998E-3</v>
      </c>
      <c r="S184" s="149">
        <v>0</v>
      </c>
      <c r="T184" s="150">
        <f t="shared" si="23"/>
        <v>0</v>
      </c>
      <c r="AR184" s="151" t="s">
        <v>163</v>
      </c>
      <c r="AT184" s="151" t="s">
        <v>236</v>
      </c>
      <c r="AU184" s="151" t="s">
        <v>84</v>
      </c>
      <c r="AY184" s="13" t="s">
        <v>193</v>
      </c>
      <c r="BE184" s="152">
        <f t="shared" si="24"/>
        <v>0</v>
      </c>
      <c r="BF184" s="152">
        <f t="shared" si="25"/>
        <v>0</v>
      </c>
      <c r="BG184" s="152">
        <f t="shared" si="26"/>
        <v>0</v>
      </c>
      <c r="BH184" s="152">
        <f t="shared" si="27"/>
        <v>0</v>
      </c>
      <c r="BI184" s="152">
        <f t="shared" si="28"/>
        <v>0</v>
      </c>
      <c r="BJ184" s="13" t="s">
        <v>84</v>
      </c>
      <c r="BK184" s="152">
        <f t="shared" si="29"/>
        <v>0</v>
      </c>
      <c r="BL184" s="13" t="s">
        <v>109</v>
      </c>
      <c r="BM184" s="151" t="s">
        <v>2837</v>
      </c>
    </row>
    <row r="185" spans="2:65" s="1" customFormat="1" ht="24.25" customHeight="1">
      <c r="B185" s="138"/>
      <c r="C185" s="139" t="s">
        <v>457</v>
      </c>
      <c r="D185" s="139" t="s">
        <v>195</v>
      </c>
      <c r="E185" s="140" t="s">
        <v>1686</v>
      </c>
      <c r="F185" s="141" t="s">
        <v>1687</v>
      </c>
      <c r="G185" s="142" t="s">
        <v>257</v>
      </c>
      <c r="H185" s="143">
        <v>97</v>
      </c>
      <c r="I185" s="144"/>
      <c r="J185" s="145">
        <f t="shared" si="20"/>
        <v>0</v>
      </c>
      <c r="K185" s="146"/>
      <c r="L185" s="28"/>
      <c r="M185" s="147" t="s">
        <v>1</v>
      </c>
      <c r="N185" s="148" t="s">
        <v>38</v>
      </c>
      <c r="P185" s="149">
        <f t="shared" si="21"/>
        <v>0</v>
      </c>
      <c r="Q185" s="149">
        <v>0</v>
      </c>
      <c r="R185" s="149">
        <f t="shared" si="22"/>
        <v>0</v>
      </c>
      <c r="S185" s="149">
        <v>0</v>
      </c>
      <c r="T185" s="150">
        <f t="shared" si="23"/>
        <v>0</v>
      </c>
      <c r="AR185" s="151" t="s">
        <v>109</v>
      </c>
      <c r="AT185" s="151" t="s">
        <v>195</v>
      </c>
      <c r="AU185" s="151" t="s">
        <v>84</v>
      </c>
      <c r="AY185" s="13" t="s">
        <v>193</v>
      </c>
      <c r="BE185" s="152">
        <f t="shared" si="24"/>
        <v>0</v>
      </c>
      <c r="BF185" s="152">
        <f t="shared" si="25"/>
        <v>0</v>
      </c>
      <c r="BG185" s="152">
        <f t="shared" si="26"/>
        <v>0</v>
      </c>
      <c r="BH185" s="152">
        <f t="shared" si="27"/>
        <v>0</v>
      </c>
      <c r="BI185" s="152">
        <f t="shared" si="28"/>
        <v>0</v>
      </c>
      <c r="BJ185" s="13" t="s">
        <v>84</v>
      </c>
      <c r="BK185" s="152">
        <f t="shared" si="29"/>
        <v>0</v>
      </c>
      <c r="BL185" s="13" t="s">
        <v>109</v>
      </c>
      <c r="BM185" s="151" t="s">
        <v>2838</v>
      </c>
    </row>
    <row r="186" spans="2:65" s="1" customFormat="1" ht="24.25" customHeight="1">
      <c r="B186" s="138"/>
      <c r="C186" s="139" t="s">
        <v>461</v>
      </c>
      <c r="D186" s="139" t="s">
        <v>195</v>
      </c>
      <c r="E186" s="140" t="s">
        <v>1689</v>
      </c>
      <c r="F186" s="141" t="s">
        <v>1690</v>
      </c>
      <c r="G186" s="142" t="s">
        <v>257</v>
      </c>
      <c r="H186" s="143">
        <v>97</v>
      </c>
      <c r="I186" s="144"/>
      <c r="J186" s="145">
        <f t="shared" si="20"/>
        <v>0</v>
      </c>
      <c r="K186" s="146"/>
      <c r="L186" s="28"/>
      <c r="M186" s="147" t="s">
        <v>1</v>
      </c>
      <c r="N186" s="148" t="s">
        <v>38</v>
      </c>
      <c r="P186" s="149">
        <f t="shared" si="21"/>
        <v>0</v>
      </c>
      <c r="Q186" s="149">
        <v>0</v>
      </c>
      <c r="R186" s="149">
        <f t="shared" si="22"/>
        <v>0</v>
      </c>
      <c r="S186" s="149">
        <v>0</v>
      </c>
      <c r="T186" s="150">
        <f t="shared" si="23"/>
        <v>0</v>
      </c>
      <c r="AR186" s="151" t="s">
        <v>109</v>
      </c>
      <c r="AT186" s="151" t="s">
        <v>195</v>
      </c>
      <c r="AU186" s="151" t="s">
        <v>84</v>
      </c>
      <c r="AY186" s="13" t="s">
        <v>193</v>
      </c>
      <c r="BE186" s="152">
        <f t="shared" si="24"/>
        <v>0</v>
      </c>
      <c r="BF186" s="152">
        <f t="shared" si="25"/>
        <v>0</v>
      </c>
      <c r="BG186" s="152">
        <f t="shared" si="26"/>
        <v>0</v>
      </c>
      <c r="BH186" s="152">
        <f t="shared" si="27"/>
        <v>0</v>
      </c>
      <c r="BI186" s="152">
        <f t="shared" si="28"/>
        <v>0</v>
      </c>
      <c r="BJ186" s="13" t="s">
        <v>84</v>
      </c>
      <c r="BK186" s="152">
        <f t="shared" si="29"/>
        <v>0</v>
      </c>
      <c r="BL186" s="13" t="s">
        <v>109</v>
      </c>
      <c r="BM186" s="151" t="s">
        <v>2839</v>
      </c>
    </row>
    <row r="187" spans="2:65" s="1" customFormat="1" ht="16.5" customHeight="1">
      <c r="B187" s="138"/>
      <c r="C187" s="139" t="s">
        <v>465</v>
      </c>
      <c r="D187" s="139" t="s">
        <v>195</v>
      </c>
      <c r="E187" s="140" t="s">
        <v>1718</v>
      </c>
      <c r="F187" s="141" t="s">
        <v>1719</v>
      </c>
      <c r="G187" s="142" t="s">
        <v>319</v>
      </c>
      <c r="H187" s="143">
        <v>4</v>
      </c>
      <c r="I187" s="144"/>
      <c r="J187" s="145">
        <f t="shared" si="20"/>
        <v>0</v>
      </c>
      <c r="K187" s="146"/>
      <c r="L187" s="28"/>
      <c r="M187" s="147" t="s">
        <v>1</v>
      </c>
      <c r="N187" s="148" t="s">
        <v>38</v>
      </c>
      <c r="P187" s="149">
        <f t="shared" si="21"/>
        <v>0</v>
      </c>
      <c r="Q187" s="149">
        <v>0.10419</v>
      </c>
      <c r="R187" s="149">
        <f t="shared" si="22"/>
        <v>0.41676000000000002</v>
      </c>
      <c r="S187" s="149">
        <v>0</v>
      </c>
      <c r="T187" s="150">
        <f t="shared" si="23"/>
        <v>0</v>
      </c>
      <c r="AR187" s="151" t="s">
        <v>109</v>
      </c>
      <c r="AT187" s="151" t="s">
        <v>195</v>
      </c>
      <c r="AU187" s="151" t="s">
        <v>84</v>
      </c>
      <c r="AY187" s="13" t="s">
        <v>193</v>
      </c>
      <c r="BE187" s="152">
        <f t="shared" si="24"/>
        <v>0</v>
      </c>
      <c r="BF187" s="152">
        <f t="shared" si="25"/>
        <v>0</v>
      </c>
      <c r="BG187" s="152">
        <f t="shared" si="26"/>
        <v>0</v>
      </c>
      <c r="BH187" s="152">
        <f t="shared" si="27"/>
        <v>0</v>
      </c>
      <c r="BI187" s="152">
        <f t="shared" si="28"/>
        <v>0</v>
      </c>
      <c r="BJ187" s="13" t="s">
        <v>84</v>
      </c>
      <c r="BK187" s="152">
        <f t="shared" si="29"/>
        <v>0</v>
      </c>
      <c r="BL187" s="13" t="s">
        <v>109</v>
      </c>
      <c r="BM187" s="151" t="s">
        <v>2840</v>
      </c>
    </row>
    <row r="188" spans="2:65" s="1" customFormat="1" ht="16.5" customHeight="1">
      <c r="B188" s="138"/>
      <c r="C188" s="153" t="s">
        <v>469</v>
      </c>
      <c r="D188" s="153" t="s">
        <v>236</v>
      </c>
      <c r="E188" s="154" t="s">
        <v>1721</v>
      </c>
      <c r="F188" s="155" t="s">
        <v>1722</v>
      </c>
      <c r="G188" s="156" t="s">
        <v>319</v>
      </c>
      <c r="H188" s="157">
        <v>4</v>
      </c>
      <c r="I188" s="158"/>
      <c r="J188" s="159">
        <f t="shared" si="20"/>
        <v>0</v>
      </c>
      <c r="K188" s="160"/>
      <c r="L188" s="161"/>
      <c r="M188" s="162" t="s">
        <v>1</v>
      </c>
      <c r="N188" s="163" t="s">
        <v>38</v>
      </c>
      <c r="P188" s="149">
        <f t="shared" si="21"/>
        <v>0</v>
      </c>
      <c r="Q188" s="149">
        <v>1.6E-2</v>
      </c>
      <c r="R188" s="149">
        <f t="shared" si="22"/>
        <v>6.4000000000000001E-2</v>
      </c>
      <c r="S188" s="149">
        <v>0</v>
      </c>
      <c r="T188" s="150">
        <f t="shared" si="23"/>
        <v>0</v>
      </c>
      <c r="AR188" s="151" t="s">
        <v>163</v>
      </c>
      <c r="AT188" s="151" t="s">
        <v>236</v>
      </c>
      <c r="AU188" s="151" t="s">
        <v>84</v>
      </c>
      <c r="AY188" s="13" t="s">
        <v>193</v>
      </c>
      <c r="BE188" s="152">
        <f t="shared" si="24"/>
        <v>0</v>
      </c>
      <c r="BF188" s="152">
        <f t="shared" si="25"/>
        <v>0</v>
      </c>
      <c r="BG188" s="152">
        <f t="shared" si="26"/>
        <v>0</v>
      </c>
      <c r="BH188" s="152">
        <f t="shared" si="27"/>
        <v>0</v>
      </c>
      <c r="BI188" s="152">
        <f t="shared" si="28"/>
        <v>0</v>
      </c>
      <c r="BJ188" s="13" t="s">
        <v>84</v>
      </c>
      <c r="BK188" s="152">
        <f t="shared" si="29"/>
        <v>0</v>
      </c>
      <c r="BL188" s="13" t="s">
        <v>109</v>
      </c>
      <c r="BM188" s="151" t="s">
        <v>2841</v>
      </c>
    </row>
    <row r="189" spans="2:65" s="1" customFormat="1" ht="16.5" customHeight="1">
      <c r="B189" s="138"/>
      <c r="C189" s="139" t="s">
        <v>473</v>
      </c>
      <c r="D189" s="139" t="s">
        <v>195</v>
      </c>
      <c r="E189" s="140" t="s">
        <v>1724</v>
      </c>
      <c r="F189" s="141" t="s">
        <v>1725</v>
      </c>
      <c r="G189" s="142" t="s">
        <v>319</v>
      </c>
      <c r="H189" s="143">
        <v>2</v>
      </c>
      <c r="I189" s="144"/>
      <c r="J189" s="145">
        <f t="shared" si="20"/>
        <v>0</v>
      </c>
      <c r="K189" s="146"/>
      <c r="L189" s="28"/>
      <c r="M189" s="147" t="s">
        <v>1</v>
      </c>
      <c r="N189" s="148" t="s">
        <v>38</v>
      </c>
      <c r="P189" s="149">
        <f t="shared" si="21"/>
        <v>0</v>
      </c>
      <c r="Q189" s="149">
        <v>0.27825</v>
      </c>
      <c r="R189" s="149">
        <f t="shared" si="22"/>
        <v>0.55649999999999999</v>
      </c>
      <c r="S189" s="149">
        <v>0</v>
      </c>
      <c r="T189" s="150">
        <f t="shared" si="23"/>
        <v>0</v>
      </c>
      <c r="AR189" s="151" t="s">
        <v>109</v>
      </c>
      <c r="AT189" s="151" t="s">
        <v>195</v>
      </c>
      <c r="AU189" s="151" t="s">
        <v>84</v>
      </c>
      <c r="AY189" s="13" t="s">
        <v>193</v>
      </c>
      <c r="BE189" s="152">
        <f t="shared" si="24"/>
        <v>0</v>
      </c>
      <c r="BF189" s="152">
        <f t="shared" si="25"/>
        <v>0</v>
      </c>
      <c r="BG189" s="152">
        <f t="shared" si="26"/>
        <v>0</v>
      </c>
      <c r="BH189" s="152">
        <f t="shared" si="27"/>
        <v>0</v>
      </c>
      <c r="BI189" s="152">
        <f t="shared" si="28"/>
        <v>0</v>
      </c>
      <c r="BJ189" s="13" t="s">
        <v>84</v>
      </c>
      <c r="BK189" s="152">
        <f t="shared" si="29"/>
        <v>0</v>
      </c>
      <c r="BL189" s="13" t="s">
        <v>109</v>
      </c>
      <c r="BM189" s="151" t="s">
        <v>2842</v>
      </c>
    </row>
    <row r="190" spans="2:65" s="1" customFormat="1" ht="24.25" customHeight="1">
      <c r="B190" s="138"/>
      <c r="C190" s="153" t="s">
        <v>479</v>
      </c>
      <c r="D190" s="153" t="s">
        <v>236</v>
      </c>
      <c r="E190" s="154" t="s">
        <v>1727</v>
      </c>
      <c r="F190" s="155" t="s">
        <v>1728</v>
      </c>
      <c r="G190" s="156" t="s">
        <v>319</v>
      </c>
      <c r="H190" s="157">
        <v>2</v>
      </c>
      <c r="I190" s="158"/>
      <c r="J190" s="159">
        <f t="shared" si="20"/>
        <v>0</v>
      </c>
      <c r="K190" s="160"/>
      <c r="L190" s="161"/>
      <c r="M190" s="162" t="s">
        <v>1</v>
      </c>
      <c r="N190" s="163" t="s">
        <v>38</v>
      </c>
      <c r="P190" s="149">
        <f t="shared" si="21"/>
        <v>0</v>
      </c>
      <c r="Q190" s="149">
        <v>3.2000000000000001E-2</v>
      </c>
      <c r="R190" s="149">
        <f t="shared" si="22"/>
        <v>6.4000000000000001E-2</v>
      </c>
      <c r="S190" s="149">
        <v>0</v>
      </c>
      <c r="T190" s="150">
        <f t="shared" si="23"/>
        <v>0</v>
      </c>
      <c r="AR190" s="151" t="s">
        <v>163</v>
      </c>
      <c r="AT190" s="151" t="s">
        <v>236</v>
      </c>
      <c r="AU190" s="151" t="s">
        <v>84</v>
      </c>
      <c r="AY190" s="13" t="s">
        <v>193</v>
      </c>
      <c r="BE190" s="152">
        <f t="shared" si="24"/>
        <v>0</v>
      </c>
      <c r="BF190" s="152">
        <f t="shared" si="25"/>
        <v>0</v>
      </c>
      <c r="BG190" s="152">
        <f t="shared" si="26"/>
        <v>0</v>
      </c>
      <c r="BH190" s="152">
        <f t="shared" si="27"/>
        <v>0</v>
      </c>
      <c r="BI190" s="152">
        <f t="shared" si="28"/>
        <v>0</v>
      </c>
      <c r="BJ190" s="13" t="s">
        <v>84</v>
      </c>
      <c r="BK190" s="152">
        <f t="shared" si="29"/>
        <v>0</v>
      </c>
      <c r="BL190" s="13" t="s">
        <v>109</v>
      </c>
      <c r="BM190" s="151" t="s">
        <v>2843</v>
      </c>
    </row>
    <row r="191" spans="2:65" s="1" customFormat="1" ht="16.5" customHeight="1">
      <c r="B191" s="138"/>
      <c r="C191" s="139" t="s">
        <v>487</v>
      </c>
      <c r="D191" s="139" t="s">
        <v>195</v>
      </c>
      <c r="E191" s="140" t="s">
        <v>2181</v>
      </c>
      <c r="F191" s="141" t="s">
        <v>2182</v>
      </c>
      <c r="G191" s="142" t="s">
        <v>319</v>
      </c>
      <c r="H191" s="143">
        <v>1</v>
      </c>
      <c r="I191" s="144"/>
      <c r="J191" s="145">
        <f t="shared" si="20"/>
        <v>0</v>
      </c>
      <c r="K191" s="146"/>
      <c r="L191" s="28"/>
      <c r="M191" s="147" t="s">
        <v>1</v>
      </c>
      <c r="N191" s="148" t="s">
        <v>38</v>
      </c>
      <c r="P191" s="149">
        <f t="shared" si="21"/>
        <v>0</v>
      </c>
      <c r="Q191" s="149">
        <v>0.27825</v>
      </c>
      <c r="R191" s="149">
        <f t="shared" si="22"/>
        <v>0.27825</v>
      </c>
      <c r="S191" s="149">
        <v>0</v>
      </c>
      <c r="T191" s="150">
        <f t="shared" si="23"/>
        <v>0</v>
      </c>
      <c r="AR191" s="151" t="s">
        <v>109</v>
      </c>
      <c r="AT191" s="151" t="s">
        <v>195</v>
      </c>
      <c r="AU191" s="151" t="s">
        <v>84</v>
      </c>
      <c r="AY191" s="13" t="s">
        <v>193</v>
      </c>
      <c r="BE191" s="152">
        <f t="shared" si="24"/>
        <v>0</v>
      </c>
      <c r="BF191" s="152">
        <f t="shared" si="25"/>
        <v>0</v>
      </c>
      <c r="BG191" s="152">
        <f t="shared" si="26"/>
        <v>0</v>
      </c>
      <c r="BH191" s="152">
        <f t="shared" si="27"/>
        <v>0</v>
      </c>
      <c r="BI191" s="152">
        <f t="shared" si="28"/>
        <v>0</v>
      </c>
      <c r="BJ191" s="13" t="s">
        <v>84</v>
      </c>
      <c r="BK191" s="152">
        <f t="shared" si="29"/>
        <v>0</v>
      </c>
      <c r="BL191" s="13" t="s">
        <v>109</v>
      </c>
      <c r="BM191" s="151" t="s">
        <v>2844</v>
      </c>
    </row>
    <row r="192" spans="2:65" s="1" customFormat="1" ht="24.25" customHeight="1">
      <c r="B192" s="138"/>
      <c r="C192" s="153" t="s">
        <v>491</v>
      </c>
      <c r="D192" s="153" t="s">
        <v>236</v>
      </c>
      <c r="E192" s="154" t="s">
        <v>2184</v>
      </c>
      <c r="F192" s="155" t="s">
        <v>2185</v>
      </c>
      <c r="G192" s="156" t="s">
        <v>319</v>
      </c>
      <c r="H192" s="157">
        <v>1</v>
      </c>
      <c r="I192" s="158"/>
      <c r="J192" s="159">
        <f t="shared" si="20"/>
        <v>0</v>
      </c>
      <c r="K192" s="160"/>
      <c r="L192" s="161"/>
      <c r="M192" s="162" t="s">
        <v>1</v>
      </c>
      <c r="N192" s="163" t="s">
        <v>38</v>
      </c>
      <c r="P192" s="149">
        <f t="shared" si="21"/>
        <v>0</v>
      </c>
      <c r="Q192" s="149">
        <v>0</v>
      </c>
      <c r="R192" s="149">
        <f t="shared" si="22"/>
        <v>0</v>
      </c>
      <c r="S192" s="149">
        <v>0</v>
      </c>
      <c r="T192" s="150">
        <f t="shared" si="23"/>
        <v>0</v>
      </c>
      <c r="AR192" s="151" t="s">
        <v>163</v>
      </c>
      <c r="AT192" s="151" t="s">
        <v>236</v>
      </c>
      <c r="AU192" s="151" t="s">
        <v>84</v>
      </c>
      <c r="AY192" s="13" t="s">
        <v>193</v>
      </c>
      <c r="BE192" s="152">
        <f t="shared" si="24"/>
        <v>0</v>
      </c>
      <c r="BF192" s="152">
        <f t="shared" si="25"/>
        <v>0</v>
      </c>
      <c r="BG192" s="152">
        <f t="shared" si="26"/>
        <v>0</v>
      </c>
      <c r="BH192" s="152">
        <f t="shared" si="27"/>
        <v>0</v>
      </c>
      <c r="BI192" s="152">
        <f t="shared" si="28"/>
        <v>0</v>
      </c>
      <c r="BJ192" s="13" t="s">
        <v>84</v>
      </c>
      <c r="BK192" s="152">
        <f t="shared" si="29"/>
        <v>0</v>
      </c>
      <c r="BL192" s="13" t="s">
        <v>109</v>
      </c>
      <c r="BM192" s="151" t="s">
        <v>2845</v>
      </c>
    </row>
    <row r="193" spans="2:65" s="1" customFormat="1" ht="33" customHeight="1">
      <c r="B193" s="138"/>
      <c r="C193" s="139" t="s">
        <v>495</v>
      </c>
      <c r="D193" s="139" t="s">
        <v>195</v>
      </c>
      <c r="E193" s="140" t="s">
        <v>1730</v>
      </c>
      <c r="F193" s="141" t="s">
        <v>1731</v>
      </c>
      <c r="G193" s="142" t="s">
        <v>319</v>
      </c>
      <c r="H193" s="143">
        <v>1</v>
      </c>
      <c r="I193" s="144"/>
      <c r="J193" s="145">
        <f t="shared" si="20"/>
        <v>0</v>
      </c>
      <c r="K193" s="146"/>
      <c r="L193" s="28"/>
      <c r="M193" s="147" t="s">
        <v>1</v>
      </c>
      <c r="N193" s="148" t="s">
        <v>38</v>
      </c>
      <c r="P193" s="149">
        <f t="shared" si="21"/>
        <v>0</v>
      </c>
      <c r="Q193" s="149">
        <v>2.4000000000000001E-4</v>
      </c>
      <c r="R193" s="149">
        <f t="shared" si="22"/>
        <v>2.4000000000000001E-4</v>
      </c>
      <c r="S193" s="149">
        <v>0</v>
      </c>
      <c r="T193" s="150">
        <f t="shared" si="23"/>
        <v>0</v>
      </c>
      <c r="AR193" s="151" t="s">
        <v>109</v>
      </c>
      <c r="AT193" s="151" t="s">
        <v>195</v>
      </c>
      <c r="AU193" s="151" t="s">
        <v>84</v>
      </c>
      <c r="AY193" s="13" t="s">
        <v>193</v>
      </c>
      <c r="BE193" s="152">
        <f t="shared" si="24"/>
        <v>0</v>
      </c>
      <c r="BF193" s="152">
        <f t="shared" si="25"/>
        <v>0</v>
      </c>
      <c r="BG193" s="152">
        <f t="shared" si="26"/>
        <v>0</v>
      </c>
      <c r="BH193" s="152">
        <f t="shared" si="27"/>
        <v>0</v>
      </c>
      <c r="BI193" s="152">
        <f t="shared" si="28"/>
        <v>0</v>
      </c>
      <c r="BJ193" s="13" t="s">
        <v>84</v>
      </c>
      <c r="BK193" s="152">
        <f t="shared" si="29"/>
        <v>0</v>
      </c>
      <c r="BL193" s="13" t="s">
        <v>109</v>
      </c>
      <c r="BM193" s="151" t="s">
        <v>2846</v>
      </c>
    </row>
    <row r="194" spans="2:65" s="1" customFormat="1" ht="37.75" customHeight="1">
      <c r="B194" s="138"/>
      <c r="C194" s="153" t="s">
        <v>499</v>
      </c>
      <c r="D194" s="153" t="s">
        <v>236</v>
      </c>
      <c r="E194" s="154" t="s">
        <v>1733</v>
      </c>
      <c r="F194" s="155" t="s">
        <v>1734</v>
      </c>
      <c r="G194" s="156" t="s">
        <v>319</v>
      </c>
      <c r="H194" s="157">
        <v>1</v>
      </c>
      <c r="I194" s="158"/>
      <c r="J194" s="159">
        <f t="shared" si="20"/>
        <v>0</v>
      </c>
      <c r="K194" s="160"/>
      <c r="L194" s="161"/>
      <c r="M194" s="162" t="s">
        <v>1</v>
      </c>
      <c r="N194" s="163" t="s">
        <v>38</v>
      </c>
      <c r="P194" s="149">
        <f t="shared" si="21"/>
        <v>0</v>
      </c>
      <c r="Q194" s="149">
        <v>7.0000000000000001E-3</v>
      </c>
      <c r="R194" s="149">
        <f t="shared" si="22"/>
        <v>7.0000000000000001E-3</v>
      </c>
      <c r="S194" s="149">
        <v>0</v>
      </c>
      <c r="T194" s="150">
        <f t="shared" si="23"/>
        <v>0</v>
      </c>
      <c r="AR194" s="151" t="s">
        <v>163</v>
      </c>
      <c r="AT194" s="151" t="s">
        <v>236</v>
      </c>
      <c r="AU194" s="151" t="s">
        <v>84</v>
      </c>
      <c r="AY194" s="13" t="s">
        <v>193</v>
      </c>
      <c r="BE194" s="152">
        <f t="shared" si="24"/>
        <v>0</v>
      </c>
      <c r="BF194" s="152">
        <f t="shared" si="25"/>
        <v>0</v>
      </c>
      <c r="BG194" s="152">
        <f t="shared" si="26"/>
        <v>0</v>
      </c>
      <c r="BH194" s="152">
        <f t="shared" si="27"/>
        <v>0</v>
      </c>
      <c r="BI194" s="152">
        <f t="shared" si="28"/>
        <v>0</v>
      </c>
      <c r="BJ194" s="13" t="s">
        <v>84</v>
      </c>
      <c r="BK194" s="152">
        <f t="shared" si="29"/>
        <v>0</v>
      </c>
      <c r="BL194" s="13" t="s">
        <v>109</v>
      </c>
      <c r="BM194" s="151" t="s">
        <v>2847</v>
      </c>
    </row>
    <row r="195" spans="2:65" s="1" customFormat="1" ht="24.25" customHeight="1">
      <c r="B195" s="138"/>
      <c r="C195" s="153" t="s">
        <v>503</v>
      </c>
      <c r="D195" s="153" t="s">
        <v>236</v>
      </c>
      <c r="E195" s="154" t="s">
        <v>1736</v>
      </c>
      <c r="F195" s="155" t="s">
        <v>1737</v>
      </c>
      <c r="G195" s="156" t="s">
        <v>319</v>
      </c>
      <c r="H195" s="157">
        <v>1</v>
      </c>
      <c r="I195" s="158"/>
      <c r="J195" s="159">
        <f t="shared" si="20"/>
        <v>0</v>
      </c>
      <c r="K195" s="160"/>
      <c r="L195" s="161"/>
      <c r="M195" s="162" t="s">
        <v>1</v>
      </c>
      <c r="N195" s="163" t="s">
        <v>38</v>
      </c>
      <c r="P195" s="149">
        <f t="shared" si="21"/>
        <v>0</v>
      </c>
      <c r="Q195" s="149">
        <v>6.3E-3</v>
      </c>
      <c r="R195" s="149">
        <f t="shared" si="22"/>
        <v>6.3E-3</v>
      </c>
      <c r="S195" s="149">
        <v>0</v>
      </c>
      <c r="T195" s="150">
        <f t="shared" si="23"/>
        <v>0</v>
      </c>
      <c r="AR195" s="151" t="s">
        <v>163</v>
      </c>
      <c r="AT195" s="151" t="s">
        <v>236</v>
      </c>
      <c r="AU195" s="151" t="s">
        <v>84</v>
      </c>
      <c r="AY195" s="13" t="s">
        <v>193</v>
      </c>
      <c r="BE195" s="152">
        <f t="shared" si="24"/>
        <v>0</v>
      </c>
      <c r="BF195" s="152">
        <f t="shared" si="25"/>
        <v>0</v>
      </c>
      <c r="BG195" s="152">
        <f t="shared" si="26"/>
        <v>0</v>
      </c>
      <c r="BH195" s="152">
        <f t="shared" si="27"/>
        <v>0</v>
      </c>
      <c r="BI195" s="152">
        <f t="shared" si="28"/>
        <v>0</v>
      </c>
      <c r="BJ195" s="13" t="s">
        <v>84</v>
      </c>
      <c r="BK195" s="152">
        <f t="shared" si="29"/>
        <v>0</v>
      </c>
      <c r="BL195" s="13" t="s">
        <v>109</v>
      </c>
      <c r="BM195" s="151" t="s">
        <v>2848</v>
      </c>
    </row>
    <row r="196" spans="2:65" s="1" customFormat="1" ht="16.5" customHeight="1">
      <c r="B196" s="138"/>
      <c r="C196" s="139" t="s">
        <v>507</v>
      </c>
      <c r="D196" s="139" t="s">
        <v>195</v>
      </c>
      <c r="E196" s="140" t="s">
        <v>1739</v>
      </c>
      <c r="F196" s="141" t="s">
        <v>1740</v>
      </c>
      <c r="G196" s="142" t="s">
        <v>257</v>
      </c>
      <c r="H196" s="143">
        <v>110</v>
      </c>
      <c r="I196" s="144"/>
      <c r="J196" s="145">
        <f t="shared" si="20"/>
        <v>0</v>
      </c>
      <c r="K196" s="146"/>
      <c r="L196" s="28"/>
      <c r="M196" s="147" t="s">
        <v>1</v>
      </c>
      <c r="N196" s="148" t="s">
        <v>38</v>
      </c>
      <c r="P196" s="149">
        <f t="shared" si="21"/>
        <v>0</v>
      </c>
      <c r="Q196" s="149">
        <v>9.0000000000000006E-5</v>
      </c>
      <c r="R196" s="149">
        <f t="shared" si="22"/>
        <v>9.9000000000000008E-3</v>
      </c>
      <c r="S196" s="149">
        <v>0</v>
      </c>
      <c r="T196" s="150">
        <f t="shared" si="23"/>
        <v>0</v>
      </c>
      <c r="AR196" s="151" t="s">
        <v>109</v>
      </c>
      <c r="AT196" s="151" t="s">
        <v>195</v>
      </c>
      <c r="AU196" s="151" t="s">
        <v>84</v>
      </c>
      <c r="AY196" s="13" t="s">
        <v>193</v>
      </c>
      <c r="BE196" s="152">
        <f t="shared" si="24"/>
        <v>0</v>
      </c>
      <c r="BF196" s="152">
        <f t="shared" si="25"/>
        <v>0</v>
      </c>
      <c r="BG196" s="152">
        <f t="shared" si="26"/>
        <v>0</v>
      </c>
      <c r="BH196" s="152">
        <f t="shared" si="27"/>
        <v>0</v>
      </c>
      <c r="BI196" s="152">
        <f t="shared" si="28"/>
        <v>0</v>
      </c>
      <c r="BJ196" s="13" t="s">
        <v>84</v>
      </c>
      <c r="BK196" s="152">
        <f t="shared" si="29"/>
        <v>0</v>
      </c>
      <c r="BL196" s="13" t="s">
        <v>109</v>
      </c>
      <c r="BM196" s="151" t="s">
        <v>2849</v>
      </c>
    </row>
    <row r="197" spans="2:65" s="11" customFormat="1" ht="22.75" customHeight="1">
      <c r="B197" s="126"/>
      <c r="D197" s="127" t="s">
        <v>71</v>
      </c>
      <c r="E197" s="136" t="s">
        <v>221</v>
      </c>
      <c r="F197" s="136" t="s">
        <v>456</v>
      </c>
      <c r="I197" s="129"/>
      <c r="J197" s="137">
        <f>BK197</f>
        <v>0</v>
      </c>
      <c r="L197" s="126"/>
      <c r="M197" s="131"/>
      <c r="P197" s="132">
        <f>SUM(P198:P203)</f>
        <v>0</v>
      </c>
      <c r="R197" s="132">
        <f>SUM(R198:R203)</f>
        <v>0</v>
      </c>
      <c r="T197" s="133">
        <f>SUM(T198:T203)</f>
        <v>0</v>
      </c>
      <c r="AR197" s="127" t="s">
        <v>76</v>
      </c>
      <c r="AT197" s="134" t="s">
        <v>71</v>
      </c>
      <c r="AU197" s="134" t="s">
        <v>76</v>
      </c>
      <c r="AY197" s="127" t="s">
        <v>193</v>
      </c>
      <c r="BK197" s="135">
        <f>SUM(BK198:BK203)</f>
        <v>0</v>
      </c>
    </row>
    <row r="198" spans="2:65" s="1" customFormat="1" ht="24.25" customHeight="1">
      <c r="B198" s="138"/>
      <c r="C198" s="139" t="s">
        <v>511</v>
      </c>
      <c r="D198" s="139" t="s">
        <v>195</v>
      </c>
      <c r="E198" s="140" t="s">
        <v>2197</v>
      </c>
      <c r="F198" s="141" t="s">
        <v>2198</v>
      </c>
      <c r="G198" s="142" t="s">
        <v>257</v>
      </c>
      <c r="H198" s="143">
        <v>194</v>
      </c>
      <c r="I198" s="144"/>
      <c r="J198" s="145">
        <f t="shared" ref="J198:J203" si="30">ROUND(I198*H198,2)</f>
        <v>0</v>
      </c>
      <c r="K198" s="146"/>
      <c r="L198" s="28"/>
      <c r="M198" s="147" t="s">
        <v>1</v>
      </c>
      <c r="N198" s="148" t="s">
        <v>38</v>
      </c>
      <c r="P198" s="149">
        <f t="shared" ref="P198:P203" si="31">O198*H198</f>
        <v>0</v>
      </c>
      <c r="Q198" s="149">
        <v>0</v>
      </c>
      <c r="R198" s="149">
        <f t="shared" ref="R198:R203" si="32">Q198*H198</f>
        <v>0</v>
      </c>
      <c r="S198" s="149">
        <v>0</v>
      </c>
      <c r="T198" s="150">
        <f t="shared" ref="T198:T203" si="33">S198*H198</f>
        <v>0</v>
      </c>
      <c r="AR198" s="151" t="s">
        <v>109</v>
      </c>
      <c r="AT198" s="151" t="s">
        <v>195</v>
      </c>
      <c r="AU198" s="151" t="s">
        <v>84</v>
      </c>
      <c r="AY198" s="13" t="s">
        <v>193</v>
      </c>
      <c r="BE198" s="152">
        <f t="shared" ref="BE198:BE203" si="34">IF(N198="základná",J198,0)</f>
        <v>0</v>
      </c>
      <c r="BF198" s="152">
        <f t="shared" ref="BF198:BF203" si="35">IF(N198="znížená",J198,0)</f>
        <v>0</v>
      </c>
      <c r="BG198" s="152">
        <f t="shared" ref="BG198:BG203" si="36">IF(N198="zákl. prenesená",J198,0)</f>
        <v>0</v>
      </c>
      <c r="BH198" s="152">
        <f t="shared" ref="BH198:BH203" si="37">IF(N198="zníž. prenesená",J198,0)</f>
        <v>0</v>
      </c>
      <c r="BI198" s="152">
        <f t="shared" ref="BI198:BI203" si="38">IF(N198="nulová",J198,0)</f>
        <v>0</v>
      </c>
      <c r="BJ198" s="13" t="s">
        <v>84</v>
      </c>
      <c r="BK198" s="152">
        <f t="shared" ref="BK198:BK203" si="39">ROUND(I198*H198,2)</f>
        <v>0</v>
      </c>
      <c r="BL198" s="13" t="s">
        <v>109</v>
      </c>
      <c r="BM198" s="151" t="s">
        <v>2850</v>
      </c>
    </row>
    <row r="199" spans="2:65" s="1" customFormat="1" ht="24.25" customHeight="1">
      <c r="B199" s="138"/>
      <c r="C199" s="139" t="s">
        <v>515</v>
      </c>
      <c r="D199" s="139" t="s">
        <v>195</v>
      </c>
      <c r="E199" s="140" t="s">
        <v>1742</v>
      </c>
      <c r="F199" s="141" t="s">
        <v>1743</v>
      </c>
      <c r="G199" s="142" t="s">
        <v>296</v>
      </c>
      <c r="H199" s="143">
        <v>74.156999999999996</v>
      </c>
      <c r="I199" s="144"/>
      <c r="J199" s="145">
        <f t="shared" si="30"/>
        <v>0</v>
      </c>
      <c r="K199" s="146"/>
      <c r="L199" s="28"/>
      <c r="M199" s="147" t="s">
        <v>1</v>
      </c>
      <c r="N199" s="148" t="s">
        <v>38</v>
      </c>
      <c r="P199" s="149">
        <f t="shared" si="31"/>
        <v>0</v>
      </c>
      <c r="Q199" s="149">
        <v>0</v>
      </c>
      <c r="R199" s="149">
        <f t="shared" si="32"/>
        <v>0</v>
      </c>
      <c r="S199" s="149">
        <v>0</v>
      </c>
      <c r="T199" s="150">
        <f t="shared" si="33"/>
        <v>0</v>
      </c>
      <c r="AR199" s="151" t="s">
        <v>109</v>
      </c>
      <c r="AT199" s="151" t="s">
        <v>195</v>
      </c>
      <c r="AU199" s="151" t="s">
        <v>84</v>
      </c>
      <c r="AY199" s="13" t="s">
        <v>193</v>
      </c>
      <c r="BE199" s="152">
        <f t="shared" si="34"/>
        <v>0</v>
      </c>
      <c r="BF199" s="152">
        <f t="shared" si="35"/>
        <v>0</v>
      </c>
      <c r="BG199" s="152">
        <f t="shared" si="36"/>
        <v>0</v>
      </c>
      <c r="BH199" s="152">
        <f t="shared" si="37"/>
        <v>0</v>
      </c>
      <c r="BI199" s="152">
        <f t="shared" si="38"/>
        <v>0</v>
      </c>
      <c r="BJ199" s="13" t="s">
        <v>84</v>
      </c>
      <c r="BK199" s="152">
        <f t="shared" si="39"/>
        <v>0</v>
      </c>
      <c r="BL199" s="13" t="s">
        <v>109</v>
      </c>
      <c r="BM199" s="151" t="s">
        <v>2851</v>
      </c>
    </row>
    <row r="200" spans="2:65" s="1" customFormat="1" ht="24.25" customHeight="1">
      <c r="B200" s="138"/>
      <c r="C200" s="139" t="s">
        <v>519</v>
      </c>
      <c r="D200" s="139" t="s">
        <v>195</v>
      </c>
      <c r="E200" s="140" t="s">
        <v>1745</v>
      </c>
      <c r="F200" s="141" t="s">
        <v>1746</v>
      </c>
      <c r="G200" s="142" t="s">
        <v>296</v>
      </c>
      <c r="H200" s="143">
        <v>667.41300000000001</v>
      </c>
      <c r="I200" s="144"/>
      <c r="J200" s="145">
        <f t="shared" si="30"/>
        <v>0</v>
      </c>
      <c r="K200" s="146"/>
      <c r="L200" s="28"/>
      <c r="M200" s="147" t="s">
        <v>1</v>
      </c>
      <c r="N200" s="148" t="s">
        <v>38</v>
      </c>
      <c r="P200" s="149">
        <f t="shared" si="31"/>
        <v>0</v>
      </c>
      <c r="Q200" s="149">
        <v>0</v>
      </c>
      <c r="R200" s="149">
        <f t="shared" si="32"/>
        <v>0</v>
      </c>
      <c r="S200" s="149">
        <v>0</v>
      </c>
      <c r="T200" s="150">
        <f t="shared" si="33"/>
        <v>0</v>
      </c>
      <c r="AR200" s="151" t="s">
        <v>109</v>
      </c>
      <c r="AT200" s="151" t="s">
        <v>195</v>
      </c>
      <c r="AU200" s="151" t="s">
        <v>84</v>
      </c>
      <c r="AY200" s="13" t="s">
        <v>193</v>
      </c>
      <c r="BE200" s="152">
        <f t="shared" si="34"/>
        <v>0</v>
      </c>
      <c r="BF200" s="152">
        <f t="shared" si="35"/>
        <v>0</v>
      </c>
      <c r="BG200" s="152">
        <f t="shared" si="36"/>
        <v>0</v>
      </c>
      <c r="BH200" s="152">
        <f t="shared" si="37"/>
        <v>0</v>
      </c>
      <c r="BI200" s="152">
        <f t="shared" si="38"/>
        <v>0</v>
      </c>
      <c r="BJ200" s="13" t="s">
        <v>84</v>
      </c>
      <c r="BK200" s="152">
        <f t="shared" si="39"/>
        <v>0</v>
      </c>
      <c r="BL200" s="13" t="s">
        <v>109</v>
      </c>
      <c r="BM200" s="151" t="s">
        <v>2852</v>
      </c>
    </row>
    <row r="201" spans="2:65" s="1" customFormat="1" ht="24.25" customHeight="1">
      <c r="B201" s="138"/>
      <c r="C201" s="139" t="s">
        <v>525</v>
      </c>
      <c r="D201" s="139" t="s">
        <v>195</v>
      </c>
      <c r="E201" s="140" t="s">
        <v>1748</v>
      </c>
      <c r="F201" s="141" t="s">
        <v>1749</v>
      </c>
      <c r="G201" s="142" t="s">
        <v>296</v>
      </c>
      <c r="H201" s="143">
        <v>74.156999999999996</v>
      </c>
      <c r="I201" s="144"/>
      <c r="J201" s="145">
        <f t="shared" si="30"/>
        <v>0</v>
      </c>
      <c r="K201" s="146"/>
      <c r="L201" s="28"/>
      <c r="M201" s="147" t="s">
        <v>1</v>
      </c>
      <c r="N201" s="148" t="s">
        <v>38</v>
      </c>
      <c r="P201" s="149">
        <f t="shared" si="31"/>
        <v>0</v>
      </c>
      <c r="Q201" s="149">
        <v>0</v>
      </c>
      <c r="R201" s="149">
        <f t="shared" si="32"/>
        <v>0</v>
      </c>
      <c r="S201" s="149">
        <v>0</v>
      </c>
      <c r="T201" s="150">
        <f t="shared" si="33"/>
        <v>0</v>
      </c>
      <c r="AR201" s="151" t="s">
        <v>109</v>
      </c>
      <c r="AT201" s="151" t="s">
        <v>195</v>
      </c>
      <c r="AU201" s="151" t="s">
        <v>84</v>
      </c>
      <c r="AY201" s="13" t="s">
        <v>193</v>
      </c>
      <c r="BE201" s="152">
        <f t="shared" si="34"/>
        <v>0</v>
      </c>
      <c r="BF201" s="152">
        <f t="shared" si="35"/>
        <v>0</v>
      </c>
      <c r="BG201" s="152">
        <f t="shared" si="36"/>
        <v>0</v>
      </c>
      <c r="BH201" s="152">
        <f t="shared" si="37"/>
        <v>0</v>
      </c>
      <c r="BI201" s="152">
        <f t="shared" si="38"/>
        <v>0</v>
      </c>
      <c r="BJ201" s="13" t="s">
        <v>84</v>
      </c>
      <c r="BK201" s="152">
        <f t="shared" si="39"/>
        <v>0</v>
      </c>
      <c r="BL201" s="13" t="s">
        <v>109</v>
      </c>
      <c r="BM201" s="151" t="s">
        <v>2853</v>
      </c>
    </row>
    <row r="202" spans="2:65" s="1" customFormat="1" ht="24.25" customHeight="1">
      <c r="B202" s="138"/>
      <c r="C202" s="139" t="s">
        <v>529</v>
      </c>
      <c r="D202" s="139" t="s">
        <v>195</v>
      </c>
      <c r="E202" s="140" t="s">
        <v>1751</v>
      </c>
      <c r="F202" s="141" t="s">
        <v>2204</v>
      </c>
      <c r="G202" s="142" t="s">
        <v>296</v>
      </c>
      <c r="H202" s="143">
        <v>74.156999999999996</v>
      </c>
      <c r="I202" s="144"/>
      <c r="J202" s="145">
        <f t="shared" si="30"/>
        <v>0</v>
      </c>
      <c r="K202" s="146"/>
      <c r="L202" s="28"/>
      <c r="M202" s="147" t="s">
        <v>1</v>
      </c>
      <c r="N202" s="148" t="s">
        <v>38</v>
      </c>
      <c r="P202" s="149">
        <f t="shared" si="31"/>
        <v>0</v>
      </c>
      <c r="Q202" s="149">
        <v>0</v>
      </c>
      <c r="R202" s="149">
        <f t="shared" si="32"/>
        <v>0</v>
      </c>
      <c r="S202" s="149">
        <v>0</v>
      </c>
      <c r="T202" s="150">
        <f t="shared" si="33"/>
        <v>0</v>
      </c>
      <c r="AR202" s="151" t="s">
        <v>109</v>
      </c>
      <c r="AT202" s="151" t="s">
        <v>195</v>
      </c>
      <c r="AU202" s="151" t="s">
        <v>84</v>
      </c>
      <c r="AY202" s="13" t="s">
        <v>193</v>
      </c>
      <c r="BE202" s="152">
        <f t="shared" si="34"/>
        <v>0</v>
      </c>
      <c r="BF202" s="152">
        <f t="shared" si="35"/>
        <v>0</v>
      </c>
      <c r="BG202" s="152">
        <f t="shared" si="36"/>
        <v>0</v>
      </c>
      <c r="BH202" s="152">
        <f t="shared" si="37"/>
        <v>0</v>
      </c>
      <c r="BI202" s="152">
        <f t="shared" si="38"/>
        <v>0</v>
      </c>
      <c r="BJ202" s="13" t="s">
        <v>84</v>
      </c>
      <c r="BK202" s="152">
        <f t="shared" si="39"/>
        <v>0</v>
      </c>
      <c r="BL202" s="13" t="s">
        <v>109</v>
      </c>
      <c r="BM202" s="151" t="s">
        <v>2854</v>
      </c>
    </row>
    <row r="203" spans="2:65" s="1" customFormat="1" ht="24.25" customHeight="1">
      <c r="B203" s="138"/>
      <c r="C203" s="139" t="s">
        <v>533</v>
      </c>
      <c r="D203" s="139" t="s">
        <v>195</v>
      </c>
      <c r="E203" s="140" t="s">
        <v>1754</v>
      </c>
      <c r="F203" s="141" t="s">
        <v>1755</v>
      </c>
      <c r="G203" s="142" t="s">
        <v>296</v>
      </c>
      <c r="H203" s="143">
        <v>74.156999999999996</v>
      </c>
      <c r="I203" s="144"/>
      <c r="J203" s="145">
        <f t="shared" si="30"/>
        <v>0</v>
      </c>
      <c r="K203" s="146"/>
      <c r="L203" s="28"/>
      <c r="M203" s="147" t="s">
        <v>1</v>
      </c>
      <c r="N203" s="148" t="s">
        <v>38</v>
      </c>
      <c r="P203" s="149">
        <f t="shared" si="31"/>
        <v>0</v>
      </c>
      <c r="Q203" s="149">
        <v>0</v>
      </c>
      <c r="R203" s="149">
        <f t="shared" si="32"/>
        <v>0</v>
      </c>
      <c r="S203" s="149">
        <v>0</v>
      </c>
      <c r="T203" s="150">
        <f t="shared" si="33"/>
        <v>0</v>
      </c>
      <c r="AR203" s="151" t="s">
        <v>109</v>
      </c>
      <c r="AT203" s="151" t="s">
        <v>195</v>
      </c>
      <c r="AU203" s="151" t="s">
        <v>84</v>
      </c>
      <c r="AY203" s="13" t="s">
        <v>193</v>
      </c>
      <c r="BE203" s="152">
        <f t="shared" si="34"/>
        <v>0</v>
      </c>
      <c r="BF203" s="152">
        <f t="shared" si="35"/>
        <v>0</v>
      </c>
      <c r="BG203" s="152">
        <f t="shared" si="36"/>
        <v>0</v>
      </c>
      <c r="BH203" s="152">
        <f t="shared" si="37"/>
        <v>0</v>
      </c>
      <c r="BI203" s="152">
        <f t="shared" si="38"/>
        <v>0</v>
      </c>
      <c r="BJ203" s="13" t="s">
        <v>84</v>
      </c>
      <c r="BK203" s="152">
        <f t="shared" si="39"/>
        <v>0</v>
      </c>
      <c r="BL203" s="13" t="s">
        <v>109</v>
      </c>
      <c r="BM203" s="151" t="s">
        <v>2855</v>
      </c>
    </row>
    <row r="204" spans="2:65" s="11" customFormat="1" ht="22.75" customHeight="1">
      <c r="B204" s="126"/>
      <c r="D204" s="127" t="s">
        <v>71</v>
      </c>
      <c r="E204" s="136" t="s">
        <v>477</v>
      </c>
      <c r="F204" s="136" t="s">
        <v>478</v>
      </c>
      <c r="I204" s="129"/>
      <c r="J204" s="137">
        <f>BK204</f>
        <v>0</v>
      </c>
      <c r="L204" s="126"/>
      <c r="M204" s="131"/>
      <c r="P204" s="132">
        <f>P205</f>
        <v>0</v>
      </c>
      <c r="R204" s="132">
        <f>R205</f>
        <v>0</v>
      </c>
      <c r="T204" s="133">
        <f>T205</f>
        <v>0</v>
      </c>
      <c r="AR204" s="127" t="s">
        <v>76</v>
      </c>
      <c r="AT204" s="134" t="s">
        <v>71</v>
      </c>
      <c r="AU204" s="134" t="s">
        <v>76</v>
      </c>
      <c r="AY204" s="127" t="s">
        <v>193</v>
      </c>
      <c r="BK204" s="135">
        <f>BK205</f>
        <v>0</v>
      </c>
    </row>
    <row r="205" spans="2:65" s="1" customFormat="1" ht="33" customHeight="1">
      <c r="B205" s="138"/>
      <c r="C205" s="139" t="s">
        <v>539</v>
      </c>
      <c r="D205" s="139" t="s">
        <v>195</v>
      </c>
      <c r="E205" s="140" t="s">
        <v>1757</v>
      </c>
      <c r="F205" s="141" t="s">
        <v>1758</v>
      </c>
      <c r="G205" s="142" t="s">
        <v>296</v>
      </c>
      <c r="H205" s="143">
        <v>191.40299999999999</v>
      </c>
      <c r="I205" s="144"/>
      <c r="J205" s="145">
        <f>ROUND(I205*H205,2)</f>
        <v>0</v>
      </c>
      <c r="K205" s="146"/>
      <c r="L205" s="28"/>
      <c r="M205" s="147" t="s">
        <v>1</v>
      </c>
      <c r="N205" s="148" t="s">
        <v>38</v>
      </c>
      <c r="P205" s="149">
        <f>O205*H205</f>
        <v>0</v>
      </c>
      <c r="Q205" s="149">
        <v>0</v>
      </c>
      <c r="R205" s="149">
        <f>Q205*H205</f>
        <v>0</v>
      </c>
      <c r="S205" s="149">
        <v>0</v>
      </c>
      <c r="T205" s="150">
        <f>S205*H205</f>
        <v>0</v>
      </c>
      <c r="AR205" s="151" t="s">
        <v>109</v>
      </c>
      <c r="AT205" s="151" t="s">
        <v>195</v>
      </c>
      <c r="AU205" s="151" t="s">
        <v>84</v>
      </c>
      <c r="AY205" s="13" t="s">
        <v>193</v>
      </c>
      <c r="BE205" s="152">
        <f>IF(N205="základná",J205,0)</f>
        <v>0</v>
      </c>
      <c r="BF205" s="152">
        <f>IF(N205="znížená",J205,0)</f>
        <v>0</v>
      </c>
      <c r="BG205" s="152">
        <f>IF(N205="zákl. prenesená",J205,0)</f>
        <v>0</v>
      </c>
      <c r="BH205" s="152">
        <f>IF(N205="zníž. prenesená",J205,0)</f>
        <v>0</v>
      </c>
      <c r="BI205" s="152">
        <f>IF(N205="nulová",J205,0)</f>
        <v>0</v>
      </c>
      <c r="BJ205" s="13" t="s">
        <v>84</v>
      </c>
      <c r="BK205" s="152">
        <f>ROUND(I205*H205,2)</f>
        <v>0</v>
      </c>
      <c r="BL205" s="13" t="s">
        <v>109</v>
      </c>
      <c r="BM205" s="151" t="s">
        <v>2856</v>
      </c>
    </row>
    <row r="206" spans="2:65" s="11" customFormat="1" ht="26" customHeight="1">
      <c r="B206" s="126"/>
      <c r="D206" s="127" t="s">
        <v>71</v>
      </c>
      <c r="E206" s="128" t="s">
        <v>236</v>
      </c>
      <c r="F206" s="128" t="s">
        <v>1098</v>
      </c>
      <c r="I206" s="129"/>
      <c r="J206" s="130">
        <f>BK206</f>
        <v>0</v>
      </c>
      <c r="L206" s="126"/>
      <c r="M206" s="131"/>
      <c r="P206" s="132">
        <f>P207+P209</f>
        <v>0</v>
      </c>
      <c r="R206" s="132">
        <f>R207+R209</f>
        <v>2.2970000000000001E-2</v>
      </c>
      <c r="T206" s="133">
        <f>T207+T209</f>
        <v>0</v>
      </c>
      <c r="AR206" s="127" t="s">
        <v>106</v>
      </c>
      <c r="AT206" s="134" t="s">
        <v>71</v>
      </c>
      <c r="AU206" s="134" t="s">
        <v>72</v>
      </c>
      <c r="AY206" s="127" t="s">
        <v>193</v>
      </c>
      <c r="BK206" s="135">
        <f>BK207+BK209</f>
        <v>0</v>
      </c>
    </row>
    <row r="207" spans="2:65" s="11" customFormat="1" ht="22.75" customHeight="1">
      <c r="B207" s="126"/>
      <c r="D207" s="127" t="s">
        <v>71</v>
      </c>
      <c r="E207" s="136" t="s">
        <v>1170</v>
      </c>
      <c r="F207" s="136" t="s">
        <v>1171</v>
      </c>
      <c r="I207" s="129"/>
      <c r="J207" s="137">
        <f>BK207</f>
        <v>0</v>
      </c>
      <c r="L207" s="126"/>
      <c r="M207" s="131"/>
      <c r="P207" s="132">
        <f>P208</f>
        <v>0</v>
      </c>
      <c r="R207" s="132">
        <f>R208</f>
        <v>0</v>
      </c>
      <c r="T207" s="133">
        <f>T208</f>
        <v>0</v>
      </c>
      <c r="AR207" s="127" t="s">
        <v>106</v>
      </c>
      <c r="AT207" s="134" t="s">
        <v>71</v>
      </c>
      <c r="AU207" s="134" t="s">
        <v>76</v>
      </c>
      <c r="AY207" s="127" t="s">
        <v>193</v>
      </c>
      <c r="BK207" s="135">
        <f>BK208</f>
        <v>0</v>
      </c>
    </row>
    <row r="208" spans="2:65" s="1" customFormat="1" ht="16.5" customHeight="1">
      <c r="B208" s="138"/>
      <c r="C208" s="139" t="s">
        <v>543</v>
      </c>
      <c r="D208" s="139" t="s">
        <v>195</v>
      </c>
      <c r="E208" s="140" t="s">
        <v>1802</v>
      </c>
      <c r="F208" s="141" t="s">
        <v>1803</v>
      </c>
      <c r="G208" s="142" t="s">
        <v>319</v>
      </c>
      <c r="H208" s="143">
        <v>6</v>
      </c>
      <c r="I208" s="144"/>
      <c r="J208" s="145">
        <f>ROUND(I208*H208,2)</f>
        <v>0</v>
      </c>
      <c r="K208" s="146"/>
      <c r="L208" s="28"/>
      <c r="M208" s="147" t="s">
        <v>1</v>
      </c>
      <c r="N208" s="148" t="s">
        <v>38</v>
      </c>
      <c r="P208" s="149">
        <f>O208*H208</f>
        <v>0</v>
      </c>
      <c r="Q208" s="149">
        <v>0</v>
      </c>
      <c r="R208" s="149">
        <f>Q208*H208</f>
        <v>0</v>
      </c>
      <c r="S208" s="149">
        <v>0</v>
      </c>
      <c r="T208" s="150">
        <f>S208*H208</f>
        <v>0</v>
      </c>
      <c r="AR208" s="151" t="s">
        <v>519</v>
      </c>
      <c r="AT208" s="151" t="s">
        <v>195</v>
      </c>
      <c r="AU208" s="151" t="s">
        <v>84</v>
      </c>
      <c r="AY208" s="13" t="s">
        <v>193</v>
      </c>
      <c r="BE208" s="152">
        <f>IF(N208="základná",J208,0)</f>
        <v>0</v>
      </c>
      <c r="BF208" s="152">
        <f>IF(N208="znížená",J208,0)</f>
        <v>0</v>
      </c>
      <c r="BG208" s="152">
        <f>IF(N208="zákl. prenesená",J208,0)</f>
        <v>0</v>
      </c>
      <c r="BH208" s="152">
        <f>IF(N208="zníž. prenesená",J208,0)</f>
        <v>0</v>
      </c>
      <c r="BI208" s="152">
        <f>IF(N208="nulová",J208,0)</f>
        <v>0</v>
      </c>
      <c r="BJ208" s="13" t="s">
        <v>84</v>
      </c>
      <c r="BK208" s="152">
        <f>ROUND(I208*H208,2)</f>
        <v>0</v>
      </c>
      <c r="BL208" s="13" t="s">
        <v>519</v>
      </c>
      <c r="BM208" s="151" t="s">
        <v>2857</v>
      </c>
    </row>
    <row r="209" spans="2:65" s="11" customFormat="1" ht="22.75" customHeight="1">
      <c r="B209" s="126"/>
      <c r="D209" s="127" t="s">
        <v>71</v>
      </c>
      <c r="E209" s="136" t="s">
        <v>1099</v>
      </c>
      <c r="F209" s="136" t="s">
        <v>1100</v>
      </c>
      <c r="I209" s="129"/>
      <c r="J209" s="137">
        <f>BK209</f>
        <v>0</v>
      </c>
      <c r="L209" s="126"/>
      <c r="M209" s="131"/>
      <c r="P209" s="132">
        <f>SUM(P210:P225)</f>
        <v>0</v>
      </c>
      <c r="R209" s="132">
        <f>SUM(R210:R225)</f>
        <v>2.2970000000000001E-2</v>
      </c>
      <c r="T209" s="133">
        <f>SUM(T210:T225)</f>
        <v>0</v>
      </c>
      <c r="AR209" s="127" t="s">
        <v>106</v>
      </c>
      <c r="AT209" s="134" t="s">
        <v>71</v>
      </c>
      <c r="AU209" s="134" t="s">
        <v>76</v>
      </c>
      <c r="AY209" s="127" t="s">
        <v>193</v>
      </c>
      <c r="BK209" s="135">
        <f>SUM(BK210:BK225)</f>
        <v>0</v>
      </c>
    </row>
    <row r="210" spans="2:65" s="1" customFormat="1" ht="21.75" customHeight="1">
      <c r="B210" s="138"/>
      <c r="C210" s="139" t="s">
        <v>547</v>
      </c>
      <c r="D210" s="139" t="s">
        <v>195</v>
      </c>
      <c r="E210" s="140" t="s">
        <v>1814</v>
      </c>
      <c r="F210" s="141" t="s">
        <v>1815</v>
      </c>
      <c r="G210" s="142" t="s">
        <v>319</v>
      </c>
      <c r="H210" s="143">
        <v>5</v>
      </c>
      <c r="I210" s="144"/>
      <c r="J210" s="145">
        <f t="shared" ref="J210:J225" si="40">ROUND(I210*H210,2)</f>
        <v>0</v>
      </c>
      <c r="K210" s="146"/>
      <c r="L210" s="28"/>
      <c r="M210" s="147" t="s">
        <v>1</v>
      </c>
      <c r="N210" s="148" t="s">
        <v>38</v>
      </c>
      <c r="P210" s="149">
        <f t="shared" ref="P210:P225" si="41">O210*H210</f>
        <v>0</v>
      </c>
      <c r="Q210" s="149">
        <v>0</v>
      </c>
      <c r="R210" s="149">
        <f t="shared" ref="R210:R225" si="42">Q210*H210</f>
        <v>0</v>
      </c>
      <c r="S210" s="149">
        <v>0</v>
      </c>
      <c r="T210" s="150">
        <f t="shared" ref="T210:T225" si="43">S210*H210</f>
        <v>0</v>
      </c>
      <c r="AR210" s="151" t="s">
        <v>519</v>
      </c>
      <c r="AT210" s="151" t="s">
        <v>195</v>
      </c>
      <c r="AU210" s="151" t="s">
        <v>84</v>
      </c>
      <c r="AY210" s="13" t="s">
        <v>193</v>
      </c>
      <c r="BE210" s="152">
        <f t="shared" ref="BE210:BE225" si="44">IF(N210="základná",J210,0)</f>
        <v>0</v>
      </c>
      <c r="BF210" s="152">
        <f t="shared" ref="BF210:BF225" si="45">IF(N210="znížená",J210,0)</f>
        <v>0</v>
      </c>
      <c r="BG210" s="152">
        <f t="shared" ref="BG210:BG225" si="46">IF(N210="zákl. prenesená",J210,0)</f>
        <v>0</v>
      </c>
      <c r="BH210" s="152">
        <f t="shared" ref="BH210:BH225" si="47">IF(N210="zníž. prenesená",J210,0)</f>
        <v>0</v>
      </c>
      <c r="BI210" s="152">
        <f t="shared" ref="BI210:BI225" si="48">IF(N210="nulová",J210,0)</f>
        <v>0</v>
      </c>
      <c r="BJ210" s="13" t="s">
        <v>84</v>
      </c>
      <c r="BK210" s="152">
        <f t="shared" ref="BK210:BK225" si="49">ROUND(I210*H210,2)</f>
        <v>0</v>
      </c>
      <c r="BL210" s="13" t="s">
        <v>519</v>
      </c>
      <c r="BM210" s="151" t="s">
        <v>2858</v>
      </c>
    </row>
    <row r="211" spans="2:65" s="1" customFormat="1" ht="24.25" customHeight="1">
      <c r="B211" s="138"/>
      <c r="C211" s="153" t="s">
        <v>551</v>
      </c>
      <c r="D211" s="153" t="s">
        <v>236</v>
      </c>
      <c r="E211" s="154" t="s">
        <v>1817</v>
      </c>
      <c r="F211" s="155" t="s">
        <v>1818</v>
      </c>
      <c r="G211" s="156" t="s">
        <v>319</v>
      </c>
      <c r="H211" s="157">
        <v>5</v>
      </c>
      <c r="I211" s="158"/>
      <c r="J211" s="159">
        <f t="shared" si="40"/>
        <v>0</v>
      </c>
      <c r="K211" s="160"/>
      <c r="L211" s="161"/>
      <c r="M211" s="162" t="s">
        <v>1</v>
      </c>
      <c r="N211" s="163" t="s">
        <v>38</v>
      </c>
      <c r="P211" s="149">
        <f t="shared" si="41"/>
        <v>0</v>
      </c>
      <c r="Q211" s="149">
        <v>7.1000000000000002E-4</v>
      </c>
      <c r="R211" s="149">
        <f t="shared" si="42"/>
        <v>3.5500000000000002E-3</v>
      </c>
      <c r="S211" s="149">
        <v>0</v>
      </c>
      <c r="T211" s="150">
        <f t="shared" si="43"/>
        <v>0</v>
      </c>
      <c r="AR211" s="151" t="s">
        <v>972</v>
      </c>
      <c r="AT211" s="151" t="s">
        <v>236</v>
      </c>
      <c r="AU211" s="151" t="s">
        <v>84</v>
      </c>
      <c r="AY211" s="13" t="s">
        <v>193</v>
      </c>
      <c r="BE211" s="152">
        <f t="shared" si="44"/>
        <v>0</v>
      </c>
      <c r="BF211" s="152">
        <f t="shared" si="45"/>
        <v>0</v>
      </c>
      <c r="BG211" s="152">
        <f t="shared" si="46"/>
        <v>0</v>
      </c>
      <c r="BH211" s="152">
        <f t="shared" si="47"/>
        <v>0</v>
      </c>
      <c r="BI211" s="152">
        <f t="shared" si="48"/>
        <v>0</v>
      </c>
      <c r="BJ211" s="13" t="s">
        <v>84</v>
      </c>
      <c r="BK211" s="152">
        <f t="shared" si="49"/>
        <v>0</v>
      </c>
      <c r="BL211" s="13" t="s">
        <v>972</v>
      </c>
      <c r="BM211" s="151" t="s">
        <v>2859</v>
      </c>
    </row>
    <row r="212" spans="2:65" s="1" customFormat="1" ht="24.25" customHeight="1">
      <c r="B212" s="138"/>
      <c r="C212" s="139" t="s">
        <v>555</v>
      </c>
      <c r="D212" s="139" t="s">
        <v>195</v>
      </c>
      <c r="E212" s="140" t="s">
        <v>2220</v>
      </c>
      <c r="F212" s="141" t="s">
        <v>2221</v>
      </c>
      <c r="G212" s="142" t="s">
        <v>319</v>
      </c>
      <c r="H212" s="143">
        <v>1</v>
      </c>
      <c r="I212" s="144"/>
      <c r="J212" s="145">
        <f t="shared" si="40"/>
        <v>0</v>
      </c>
      <c r="K212" s="146"/>
      <c r="L212" s="28"/>
      <c r="M212" s="147" t="s">
        <v>1</v>
      </c>
      <c r="N212" s="148" t="s">
        <v>38</v>
      </c>
      <c r="P212" s="149">
        <f t="shared" si="41"/>
        <v>0</v>
      </c>
      <c r="Q212" s="149">
        <v>0</v>
      </c>
      <c r="R212" s="149">
        <f t="shared" si="42"/>
        <v>0</v>
      </c>
      <c r="S212" s="149">
        <v>0</v>
      </c>
      <c r="T212" s="150">
        <f t="shared" si="43"/>
        <v>0</v>
      </c>
      <c r="AR212" s="151" t="s">
        <v>519</v>
      </c>
      <c r="AT212" s="151" t="s">
        <v>195</v>
      </c>
      <c r="AU212" s="151" t="s">
        <v>84</v>
      </c>
      <c r="AY212" s="13" t="s">
        <v>193</v>
      </c>
      <c r="BE212" s="152">
        <f t="shared" si="44"/>
        <v>0</v>
      </c>
      <c r="BF212" s="152">
        <f t="shared" si="45"/>
        <v>0</v>
      </c>
      <c r="BG212" s="152">
        <f t="shared" si="46"/>
        <v>0</v>
      </c>
      <c r="BH212" s="152">
        <f t="shared" si="47"/>
        <v>0</v>
      </c>
      <c r="BI212" s="152">
        <f t="shared" si="48"/>
        <v>0</v>
      </c>
      <c r="BJ212" s="13" t="s">
        <v>84</v>
      </c>
      <c r="BK212" s="152">
        <f t="shared" si="49"/>
        <v>0</v>
      </c>
      <c r="BL212" s="13" t="s">
        <v>519</v>
      </c>
      <c r="BM212" s="151" t="s">
        <v>2860</v>
      </c>
    </row>
    <row r="213" spans="2:65" s="1" customFormat="1" ht="24.25" customHeight="1">
      <c r="B213" s="138"/>
      <c r="C213" s="153" t="s">
        <v>562</v>
      </c>
      <c r="D213" s="153" t="s">
        <v>236</v>
      </c>
      <c r="E213" s="154" t="s">
        <v>2223</v>
      </c>
      <c r="F213" s="155" t="s">
        <v>2224</v>
      </c>
      <c r="G213" s="156" t="s">
        <v>319</v>
      </c>
      <c r="H213" s="157">
        <v>1</v>
      </c>
      <c r="I213" s="158"/>
      <c r="J213" s="159">
        <f t="shared" si="40"/>
        <v>0</v>
      </c>
      <c r="K213" s="160"/>
      <c r="L213" s="161"/>
      <c r="M213" s="162" t="s">
        <v>1</v>
      </c>
      <c r="N213" s="163" t="s">
        <v>38</v>
      </c>
      <c r="P213" s="149">
        <f t="shared" si="41"/>
        <v>0</v>
      </c>
      <c r="Q213" s="149">
        <v>8.9999999999999998E-4</v>
      </c>
      <c r="R213" s="149">
        <f t="shared" si="42"/>
        <v>8.9999999999999998E-4</v>
      </c>
      <c r="S213" s="149">
        <v>0</v>
      </c>
      <c r="T213" s="150">
        <f t="shared" si="43"/>
        <v>0</v>
      </c>
      <c r="AR213" s="151" t="s">
        <v>972</v>
      </c>
      <c r="AT213" s="151" t="s">
        <v>236</v>
      </c>
      <c r="AU213" s="151" t="s">
        <v>84</v>
      </c>
      <c r="AY213" s="13" t="s">
        <v>193</v>
      </c>
      <c r="BE213" s="152">
        <f t="shared" si="44"/>
        <v>0</v>
      </c>
      <c r="BF213" s="152">
        <f t="shared" si="45"/>
        <v>0</v>
      </c>
      <c r="BG213" s="152">
        <f t="shared" si="46"/>
        <v>0</v>
      </c>
      <c r="BH213" s="152">
        <f t="shared" si="47"/>
        <v>0</v>
      </c>
      <c r="BI213" s="152">
        <f t="shared" si="48"/>
        <v>0</v>
      </c>
      <c r="BJ213" s="13" t="s">
        <v>84</v>
      </c>
      <c r="BK213" s="152">
        <f t="shared" si="49"/>
        <v>0</v>
      </c>
      <c r="BL213" s="13" t="s">
        <v>972</v>
      </c>
      <c r="BM213" s="151" t="s">
        <v>2861</v>
      </c>
    </row>
    <row r="214" spans="2:65" s="1" customFormat="1" ht="24.25" customHeight="1">
      <c r="B214" s="138"/>
      <c r="C214" s="139" t="s">
        <v>566</v>
      </c>
      <c r="D214" s="139" t="s">
        <v>195</v>
      </c>
      <c r="E214" s="140" t="s">
        <v>1826</v>
      </c>
      <c r="F214" s="141" t="s">
        <v>1827</v>
      </c>
      <c r="G214" s="142" t="s">
        <v>319</v>
      </c>
      <c r="H214" s="143">
        <v>6</v>
      </c>
      <c r="I214" s="144"/>
      <c r="J214" s="145">
        <f t="shared" si="40"/>
        <v>0</v>
      </c>
      <c r="K214" s="146"/>
      <c r="L214" s="28"/>
      <c r="M214" s="147" t="s">
        <v>1</v>
      </c>
      <c r="N214" s="148" t="s">
        <v>38</v>
      </c>
      <c r="P214" s="149">
        <f t="shared" si="41"/>
        <v>0</v>
      </c>
      <c r="Q214" s="149">
        <v>0</v>
      </c>
      <c r="R214" s="149">
        <f t="shared" si="42"/>
        <v>0</v>
      </c>
      <c r="S214" s="149">
        <v>0</v>
      </c>
      <c r="T214" s="150">
        <f t="shared" si="43"/>
        <v>0</v>
      </c>
      <c r="AR214" s="151" t="s">
        <v>519</v>
      </c>
      <c r="AT214" s="151" t="s">
        <v>195</v>
      </c>
      <c r="AU214" s="151" t="s">
        <v>84</v>
      </c>
      <c r="AY214" s="13" t="s">
        <v>193</v>
      </c>
      <c r="BE214" s="152">
        <f t="shared" si="44"/>
        <v>0</v>
      </c>
      <c r="BF214" s="152">
        <f t="shared" si="45"/>
        <v>0</v>
      </c>
      <c r="BG214" s="152">
        <f t="shared" si="46"/>
        <v>0</v>
      </c>
      <c r="BH214" s="152">
        <f t="shared" si="47"/>
        <v>0</v>
      </c>
      <c r="BI214" s="152">
        <f t="shared" si="48"/>
        <v>0</v>
      </c>
      <c r="BJ214" s="13" t="s">
        <v>84</v>
      </c>
      <c r="BK214" s="152">
        <f t="shared" si="49"/>
        <v>0</v>
      </c>
      <c r="BL214" s="13" t="s">
        <v>519</v>
      </c>
      <c r="BM214" s="151" t="s">
        <v>2862</v>
      </c>
    </row>
    <row r="215" spans="2:65" s="1" customFormat="1" ht="24.25" customHeight="1">
      <c r="B215" s="138"/>
      <c r="C215" s="153" t="s">
        <v>572</v>
      </c>
      <c r="D215" s="153" t="s">
        <v>236</v>
      </c>
      <c r="E215" s="154" t="s">
        <v>1830</v>
      </c>
      <c r="F215" s="155" t="s">
        <v>1831</v>
      </c>
      <c r="G215" s="156" t="s">
        <v>319</v>
      </c>
      <c r="H215" s="157">
        <v>6</v>
      </c>
      <c r="I215" s="158"/>
      <c r="J215" s="159">
        <f t="shared" si="40"/>
        <v>0</v>
      </c>
      <c r="K215" s="160"/>
      <c r="L215" s="161"/>
      <c r="M215" s="162" t="s">
        <v>1</v>
      </c>
      <c r="N215" s="163" t="s">
        <v>38</v>
      </c>
      <c r="P215" s="149">
        <f t="shared" si="41"/>
        <v>0</v>
      </c>
      <c r="Q215" s="149">
        <v>9.2000000000000003E-4</v>
      </c>
      <c r="R215" s="149">
        <f t="shared" si="42"/>
        <v>5.5200000000000006E-3</v>
      </c>
      <c r="S215" s="149">
        <v>0</v>
      </c>
      <c r="T215" s="150">
        <f t="shared" si="43"/>
        <v>0</v>
      </c>
      <c r="AR215" s="151" t="s">
        <v>972</v>
      </c>
      <c r="AT215" s="151" t="s">
        <v>236</v>
      </c>
      <c r="AU215" s="151" t="s">
        <v>84</v>
      </c>
      <c r="AY215" s="13" t="s">
        <v>193</v>
      </c>
      <c r="BE215" s="152">
        <f t="shared" si="44"/>
        <v>0</v>
      </c>
      <c r="BF215" s="152">
        <f t="shared" si="45"/>
        <v>0</v>
      </c>
      <c r="BG215" s="152">
        <f t="shared" si="46"/>
        <v>0</v>
      </c>
      <c r="BH215" s="152">
        <f t="shared" si="47"/>
        <v>0</v>
      </c>
      <c r="BI215" s="152">
        <f t="shared" si="48"/>
        <v>0</v>
      </c>
      <c r="BJ215" s="13" t="s">
        <v>84</v>
      </c>
      <c r="BK215" s="152">
        <f t="shared" si="49"/>
        <v>0</v>
      </c>
      <c r="BL215" s="13" t="s">
        <v>972</v>
      </c>
      <c r="BM215" s="151" t="s">
        <v>2863</v>
      </c>
    </row>
    <row r="216" spans="2:65" s="1" customFormat="1" ht="16.5" customHeight="1">
      <c r="B216" s="138"/>
      <c r="C216" s="139" t="s">
        <v>576</v>
      </c>
      <c r="D216" s="139" t="s">
        <v>195</v>
      </c>
      <c r="E216" s="140" t="s">
        <v>1850</v>
      </c>
      <c r="F216" s="141" t="s">
        <v>1851</v>
      </c>
      <c r="G216" s="142" t="s">
        <v>319</v>
      </c>
      <c r="H216" s="143">
        <v>1</v>
      </c>
      <c r="I216" s="144"/>
      <c r="J216" s="145">
        <f t="shared" si="40"/>
        <v>0</v>
      </c>
      <c r="K216" s="146"/>
      <c r="L216" s="28"/>
      <c r="M216" s="147" t="s">
        <v>1</v>
      </c>
      <c r="N216" s="148" t="s">
        <v>38</v>
      </c>
      <c r="P216" s="149">
        <f t="shared" si="41"/>
        <v>0</v>
      </c>
      <c r="Q216" s="149">
        <v>0</v>
      </c>
      <c r="R216" s="149">
        <f t="shared" si="42"/>
        <v>0</v>
      </c>
      <c r="S216" s="149">
        <v>0</v>
      </c>
      <c r="T216" s="150">
        <f t="shared" si="43"/>
        <v>0</v>
      </c>
      <c r="AR216" s="151" t="s">
        <v>519</v>
      </c>
      <c r="AT216" s="151" t="s">
        <v>195</v>
      </c>
      <c r="AU216" s="151" t="s">
        <v>84</v>
      </c>
      <c r="AY216" s="13" t="s">
        <v>193</v>
      </c>
      <c r="BE216" s="152">
        <f t="shared" si="44"/>
        <v>0</v>
      </c>
      <c r="BF216" s="152">
        <f t="shared" si="45"/>
        <v>0</v>
      </c>
      <c r="BG216" s="152">
        <f t="shared" si="46"/>
        <v>0</v>
      </c>
      <c r="BH216" s="152">
        <f t="shared" si="47"/>
        <v>0</v>
      </c>
      <c r="BI216" s="152">
        <f t="shared" si="48"/>
        <v>0</v>
      </c>
      <c r="BJ216" s="13" t="s">
        <v>84</v>
      </c>
      <c r="BK216" s="152">
        <f t="shared" si="49"/>
        <v>0</v>
      </c>
      <c r="BL216" s="13" t="s">
        <v>519</v>
      </c>
      <c r="BM216" s="151" t="s">
        <v>2864</v>
      </c>
    </row>
    <row r="217" spans="2:65" s="1" customFormat="1" ht="21.75" customHeight="1">
      <c r="B217" s="138"/>
      <c r="C217" s="153" t="s">
        <v>580</v>
      </c>
      <c r="D217" s="153" t="s">
        <v>236</v>
      </c>
      <c r="E217" s="154" t="s">
        <v>1854</v>
      </c>
      <c r="F217" s="155" t="s">
        <v>1855</v>
      </c>
      <c r="G217" s="156" t="s">
        <v>319</v>
      </c>
      <c r="H217" s="157">
        <v>1</v>
      </c>
      <c r="I217" s="158"/>
      <c r="J217" s="159">
        <f t="shared" si="40"/>
        <v>0</v>
      </c>
      <c r="K217" s="160"/>
      <c r="L217" s="161"/>
      <c r="M217" s="162" t="s">
        <v>1</v>
      </c>
      <c r="N217" s="163" t="s">
        <v>38</v>
      </c>
      <c r="P217" s="149">
        <f t="shared" si="41"/>
        <v>0</v>
      </c>
      <c r="Q217" s="149">
        <v>2.5799999999999998E-3</v>
      </c>
      <c r="R217" s="149">
        <f t="shared" si="42"/>
        <v>2.5799999999999998E-3</v>
      </c>
      <c r="S217" s="149">
        <v>0</v>
      </c>
      <c r="T217" s="150">
        <f t="shared" si="43"/>
        <v>0</v>
      </c>
      <c r="AR217" s="151" t="s">
        <v>972</v>
      </c>
      <c r="AT217" s="151" t="s">
        <v>236</v>
      </c>
      <c r="AU217" s="151" t="s">
        <v>84</v>
      </c>
      <c r="AY217" s="13" t="s">
        <v>193</v>
      </c>
      <c r="BE217" s="152">
        <f t="shared" si="44"/>
        <v>0</v>
      </c>
      <c r="BF217" s="152">
        <f t="shared" si="45"/>
        <v>0</v>
      </c>
      <c r="BG217" s="152">
        <f t="shared" si="46"/>
        <v>0</v>
      </c>
      <c r="BH217" s="152">
        <f t="shared" si="47"/>
        <v>0</v>
      </c>
      <c r="BI217" s="152">
        <f t="shared" si="48"/>
        <v>0</v>
      </c>
      <c r="BJ217" s="13" t="s">
        <v>84</v>
      </c>
      <c r="BK217" s="152">
        <f t="shared" si="49"/>
        <v>0</v>
      </c>
      <c r="BL217" s="13" t="s">
        <v>972</v>
      </c>
      <c r="BM217" s="151" t="s">
        <v>2865</v>
      </c>
    </row>
    <row r="218" spans="2:65" s="1" customFormat="1" ht="24.25" customHeight="1">
      <c r="B218" s="138"/>
      <c r="C218" s="139" t="s">
        <v>586</v>
      </c>
      <c r="D218" s="139" t="s">
        <v>195</v>
      </c>
      <c r="E218" s="140" t="s">
        <v>1858</v>
      </c>
      <c r="F218" s="141" t="s">
        <v>1859</v>
      </c>
      <c r="G218" s="142" t="s">
        <v>319</v>
      </c>
      <c r="H218" s="143">
        <v>1</v>
      </c>
      <c r="I218" s="144"/>
      <c r="J218" s="145">
        <f t="shared" si="40"/>
        <v>0</v>
      </c>
      <c r="K218" s="146"/>
      <c r="L218" s="28"/>
      <c r="M218" s="147" t="s">
        <v>1</v>
      </c>
      <c r="N218" s="148" t="s">
        <v>38</v>
      </c>
      <c r="P218" s="149">
        <f t="shared" si="41"/>
        <v>0</v>
      </c>
      <c r="Q218" s="149">
        <v>0</v>
      </c>
      <c r="R218" s="149">
        <f t="shared" si="42"/>
        <v>0</v>
      </c>
      <c r="S218" s="149">
        <v>0</v>
      </c>
      <c r="T218" s="150">
        <f t="shared" si="43"/>
        <v>0</v>
      </c>
      <c r="AR218" s="151" t="s">
        <v>519</v>
      </c>
      <c r="AT218" s="151" t="s">
        <v>195</v>
      </c>
      <c r="AU218" s="151" t="s">
        <v>84</v>
      </c>
      <c r="AY218" s="13" t="s">
        <v>193</v>
      </c>
      <c r="BE218" s="152">
        <f t="shared" si="44"/>
        <v>0</v>
      </c>
      <c r="BF218" s="152">
        <f t="shared" si="45"/>
        <v>0</v>
      </c>
      <c r="BG218" s="152">
        <f t="shared" si="46"/>
        <v>0</v>
      </c>
      <c r="BH218" s="152">
        <f t="shared" si="47"/>
        <v>0</v>
      </c>
      <c r="BI218" s="152">
        <f t="shared" si="48"/>
        <v>0</v>
      </c>
      <c r="BJ218" s="13" t="s">
        <v>84</v>
      </c>
      <c r="BK218" s="152">
        <f t="shared" si="49"/>
        <v>0</v>
      </c>
      <c r="BL218" s="13" t="s">
        <v>519</v>
      </c>
      <c r="BM218" s="151" t="s">
        <v>2866</v>
      </c>
    </row>
    <row r="219" spans="2:65" s="1" customFormat="1" ht="24.25" customHeight="1">
      <c r="B219" s="138"/>
      <c r="C219" s="153" t="s">
        <v>590</v>
      </c>
      <c r="D219" s="153" t="s">
        <v>236</v>
      </c>
      <c r="E219" s="154" t="s">
        <v>1862</v>
      </c>
      <c r="F219" s="155" t="s">
        <v>1863</v>
      </c>
      <c r="G219" s="156" t="s">
        <v>319</v>
      </c>
      <c r="H219" s="157">
        <v>1</v>
      </c>
      <c r="I219" s="158"/>
      <c r="J219" s="159">
        <f t="shared" si="40"/>
        <v>0</v>
      </c>
      <c r="K219" s="160"/>
      <c r="L219" s="161"/>
      <c r="M219" s="162" t="s">
        <v>1</v>
      </c>
      <c r="N219" s="163" t="s">
        <v>38</v>
      </c>
      <c r="P219" s="149">
        <f t="shared" si="41"/>
        <v>0</v>
      </c>
      <c r="Q219" s="149">
        <v>1.2600000000000001E-3</v>
      </c>
      <c r="R219" s="149">
        <f t="shared" si="42"/>
        <v>1.2600000000000001E-3</v>
      </c>
      <c r="S219" s="149">
        <v>0</v>
      </c>
      <c r="T219" s="150">
        <f t="shared" si="43"/>
        <v>0</v>
      </c>
      <c r="AR219" s="151" t="s">
        <v>972</v>
      </c>
      <c r="AT219" s="151" t="s">
        <v>236</v>
      </c>
      <c r="AU219" s="151" t="s">
        <v>84</v>
      </c>
      <c r="AY219" s="13" t="s">
        <v>193</v>
      </c>
      <c r="BE219" s="152">
        <f t="shared" si="44"/>
        <v>0</v>
      </c>
      <c r="BF219" s="152">
        <f t="shared" si="45"/>
        <v>0</v>
      </c>
      <c r="BG219" s="152">
        <f t="shared" si="46"/>
        <v>0</v>
      </c>
      <c r="BH219" s="152">
        <f t="shared" si="47"/>
        <v>0</v>
      </c>
      <c r="BI219" s="152">
        <f t="shared" si="48"/>
        <v>0</v>
      </c>
      <c r="BJ219" s="13" t="s">
        <v>84</v>
      </c>
      <c r="BK219" s="152">
        <f t="shared" si="49"/>
        <v>0</v>
      </c>
      <c r="BL219" s="13" t="s">
        <v>972</v>
      </c>
      <c r="BM219" s="151" t="s">
        <v>2867</v>
      </c>
    </row>
    <row r="220" spans="2:65" s="1" customFormat="1" ht="24.25" customHeight="1">
      <c r="B220" s="138"/>
      <c r="C220" s="139" t="s">
        <v>594</v>
      </c>
      <c r="D220" s="139" t="s">
        <v>195</v>
      </c>
      <c r="E220" s="140" t="s">
        <v>1866</v>
      </c>
      <c r="F220" s="141" t="s">
        <v>1867</v>
      </c>
      <c r="G220" s="142" t="s">
        <v>319</v>
      </c>
      <c r="H220" s="143">
        <v>2</v>
      </c>
      <c r="I220" s="144"/>
      <c r="J220" s="145">
        <f t="shared" si="40"/>
        <v>0</v>
      </c>
      <c r="K220" s="146"/>
      <c r="L220" s="28"/>
      <c r="M220" s="147" t="s">
        <v>1</v>
      </c>
      <c r="N220" s="148" t="s">
        <v>38</v>
      </c>
      <c r="P220" s="149">
        <f t="shared" si="41"/>
        <v>0</v>
      </c>
      <c r="Q220" s="149">
        <v>0</v>
      </c>
      <c r="R220" s="149">
        <f t="shared" si="42"/>
        <v>0</v>
      </c>
      <c r="S220" s="149">
        <v>0</v>
      </c>
      <c r="T220" s="150">
        <f t="shared" si="43"/>
        <v>0</v>
      </c>
      <c r="AR220" s="151" t="s">
        <v>519</v>
      </c>
      <c r="AT220" s="151" t="s">
        <v>195</v>
      </c>
      <c r="AU220" s="151" t="s">
        <v>84</v>
      </c>
      <c r="AY220" s="13" t="s">
        <v>193</v>
      </c>
      <c r="BE220" s="152">
        <f t="shared" si="44"/>
        <v>0</v>
      </c>
      <c r="BF220" s="152">
        <f t="shared" si="45"/>
        <v>0</v>
      </c>
      <c r="BG220" s="152">
        <f t="shared" si="46"/>
        <v>0</v>
      </c>
      <c r="BH220" s="152">
        <f t="shared" si="47"/>
        <v>0</v>
      </c>
      <c r="BI220" s="152">
        <f t="shared" si="48"/>
        <v>0</v>
      </c>
      <c r="BJ220" s="13" t="s">
        <v>84</v>
      </c>
      <c r="BK220" s="152">
        <f t="shared" si="49"/>
        <v>0</v>
      </c>
      <c r="BL220" s="13" t="s">
        <v>519</v>
      </c>
      <c r="BM220" s="151" t="s">
        <v>2868</v>
      </c>
    </row>
    <row r="221" spans="2:65" s="1" customFormat="1" ht="24.25" customHeight="1">
      <c r="B221" s="138"/>
      <c r="C221" s="153" t="s">
        <v>598</v>
      </c>
      <c r="D221" s="153" t="s">
        <v>236</v>
      </c>
      <c r="E221" s="154" t="s">
        <v>1869</v>
      </c>
      <c r="F221" s="155" t="s">
        <v>1870</v>
      </c>
      <c r="G221" s="156" t="s">
        <v>319</v>
      </c>
      <c r="H221" s="157">
        <v>2</v>
      </c>
      <c r="I221" s="158"/>
      <c r="J221" s="159">
        <f t="shared" si="40"/>
        <v>0</v>
      </c>
      <c r="K221" s="160"/>
      <c r="L221" s="161"/>
      <c r="M221" s="162" t="s">
        <v>1</v>
      </c>
      <c r="N221" s="163" t="s">
        <v>38</v>
      </c>
      <c r="P221" s="149">
        <f t="shared" si="41"/>
        <v>0</v>
      </c>
      <c r="Q221" s="149">
        <v>3.31E-3</v>
      </c>
      <c r="R221" s="149">
        <f t="shared" si="42"/>
        <v>6.62E-3</v>
      </c>
      <c r="S221" s="149">
        <v>0</v>
      </c>
      <c r="T221" s="150">
        <f t="shared" si="43"/>
        <v>0</v>
      </c>
      <c r="AR221" s="151" t="s">
        <v>972</v>
      </c>
      <c r="AT221" s="151" t="s">
        <v>236</v>
      </c>
      <c r="AU221" s="151" t="s">
        <v>84</v>
      </c>
      <c r="AY221" s="13" t="s">
        <v>193</v>
      </c>
      <c r="BE221" s="152">
        <f t="shared" si="44"/>
        <v>0</v>
      </c>
      <c r="BF221" s="152">
        <f t="shared" si="45"/>
        <v>0</v>
      </c>
      <c r="BG221" s="152">
        <f t="shared" si="46"/>
        <v>0</v>
      </c>
      <c r="BH221" s="152">
        <f t="shared" si="47"/>
        <v>0</v>
      </c>
      <c r="BI221" s="152">
        <f t="shared" si="48"/>
        <v>0</v>
      </c>
      <c r="BJ221" s="13" t="s">
        <v>84</v>
      </c>
      <c r="BK221" s="152">
        <f t="shared" si="49"/>
        <v>0</v>
      </c>
      <c r="BL221" s="13" t="s">
        <v>972</v>
      </c>
      <c r="BM221" s="151" t="s">
        <v>2869</v>
      </c>
    </row>
    <row r="222" spans="2:65" s="1" customFormat="1" ht="24.25" customHeight="1">
      <c r="B222" s="138"/>
      <c r="C222" s="139" t="s">
        <v>602</v>
      </c>
      <c r="D222" s="139" t="s">
        <v>195</v>
      </c>
      <c r="E222" s="140" t="s">
        <v>2256</v>
      </c>
      <c r="F222" s="141" t="s">
        <v>2257</v>
      </c>
      <c r="G222" s="142" t="s">
        <v>319</v>
      </c>
      <c r="H222" s="143">
        <v>1</v>
      </c>
      <c r="I222" s="144"/>
      <c r="J222" s="145">
        <f t="shared" si="40"/>
        <v>0</v>
      </c>
      <c r="K222" s="146"/>
      <c r="L222" s="28"/>
      <c r="M222" s="147" t="s">
        <v>1</v>
      </c>
      <c r="N222" s="148" t="s">
        <v>38</v>
      </c>
      <c r="P222" s="149">
        <f t="shared" si="41"/>
        <v>0</v>
      </c>
      <c r="Q222" s="149">
        <v>0</v>
      </c>
      <c r="R222" s="149">
        <f t="shared" si="42"/>
        <v>0</v>
      </c>
      <c r="S222" s="149">
        <v>0</v>
      </c>
      <c r="T222" s="150">
        <f t="shared" si="43"/>
        <v>0</v>
      </c>
      <c r="AR222" s="151" t="s">
        <v>519</v>
      </c>
      <c r="AT222" s="151" t="s">
        <v>195</v>
      </c>
      <c r="AU222" s="151" t="s">
        <v>84</v>
      </c>
      <c r="AY222" s="13" t="s">
        <v>193</v>
      </c>
      <c r="BE222" s="152">
        <f t="shared" si="44"/>
        <v>0</v>
      </c>
      <c r="BF222" s="152">
        <f t="shared" si="45"/>
        <v>0</v>
      </c>
      <c r="BG222" s="152">
        <f t="shared" si="46"/>
        <v>0</v>
      </c>
      <c r="BH222" s="152">
        <f t="shared" si="47"/>
        <v>0</v>
      </c>
      <c r="BI222" s="152">
        <f t="shared" si="48"/>
        <v>0</v>
      </c>
      <c r="BJ222" s="13" t="s">
        <v>84</v>
      </c>
      <c r="BK222" s="152">
        <f t="shared" si="49"/>
        <v>0</v>
      </c>
      <c r="BL222" s="13" t="s">
        <v>519</v>
      </c>
      <c r="BM222" s="151" t="s">
        <v>2870</v>
      </c>
    </row>
    <row r="223" spans="2:65" s="1" customFormat="1" ht="24.25" customHeight="1">
      <c r="B223" s="138"/>
      <c r="C223" s="153" t="s">
        <v>606</v>
      </c>
      <c r="D223" s="153" t="s">
        <v>236</v>
      </c>
      <c r="E223" s="154" t="s">
        <v>2259</v>
      </c>
      <c r="F223" s="155" t="s">
        <v>2260</v>
      </c>
      <c r="G223" s="156" t="s">
        <v>319</v>
      </c>
      <c r="H223" s="157">
        <v>1</v>
      </c>
      <c r="I223" s="158"/>
      <c r="J223" s="159">
        <f t="shared" si="40"/>
        <v>0</v>
      </c>
      <c r="K223" s="160"/>
      <c r="L223" s="161"/>
      <c r="M223" s="162" t="s">
        <v>1</v>
      </c>
      <c r="N223" s="163" t="s">
        <v>38</v>
      </c>
      <c r="P223" s="149">
        <f t="shared" si="41"/>
        <v>0</v>
      </c>
      <c r="Q223" s="149">
        <v>2.5400000000000002E-3</v>
      </c>
      <c r="R223" s="149">
        <f t="shared" si="42"/>
        <v>2.5400000000000002E-3</v>
      </c>
      <c r="S223" s="149">
        <v>0</v>
      </c>
      <c r="T223" s="150">
        <f t="shared" si="43"/>
        <v>0</v>
      </c>
      <c r="AR223" s="151" t="s">
        <v>972</v>
      </c>
      <c r="AT223" s="151" t="s">
        <v>236</v>
      </c>
      <c r="AU223" s="151" t="s">
        <v>84</v>
      </c>
      <c r="AY223" s="13" t="s">
        <v>193</v>
      </c>
      <c r="BE223" s="152">
        <f t="shared" si="44"/>
        <v>0</v>
      </c>
      <c r="BF223" s="152">
        <f t="shared" si="45"/>
        <v>0</v>
      </c>
      <c r="BG223" s="152">
        <f t="shared" si="46"/>
        <v>0</v>
      </c>
      <c r="BH223" s="152">
        <f t="shared" si="47"/>
        <v>0</v>
      </c>
      <c r="BI223" s="152">
        <f t="shared" si="48"/>
        <v>0</v>
      </c>
      <c r="BJ223" s="13" t="s">
        <v>84</v>
      </c>
      <c r="BK223" s="152">
        <f t="shared" si="49"/>
        <v>0</v>
      </c>
      <c r="BL223" s="13" t="s">
        <v>972</v>
      </c>
      <c r="BM223" s="151" t="s">
        <v>2871</v>
      </c>
    </row>
    <row r="224" spans="2:65" s="1" customFormat="1" ht="16.5" customHeight="1">
      <c r="B224" s="138"/>
      <c r="C224" s="139" t="s">
        <v>831</v>
      </c>
      <c r="D224" s="139" t="s">
        <v>195</v>
      </c>
      <c r="E224" s="140" t="s">
        <v>1873</v>
      </c>
      <c r="F224" s="141" t="s">
        <v>1874</v>
      </c>
      <c r="G224" s="142" t="s">
        <v>319</v>
      </c>
      <c r="H224" s="143">
        <v>2</v>
      </c>
      <c r="I224" s="144"/>
      <c r="J224" s="145">
        <f t="shared" si="40"/>
        <v>0</v>
      </c>
      <c r="K224" s="146"/>
      <c r="L224" s="28"/>
      <c r="M224" s="147" t="s">
        <v>1</v>
      </c>
      <c r="N224" s="148" t="s">
        <v>38</v>
      </c>
      <c r="P224" s="149">
        <f t="shared" si="41"/>
        <v>0</v>
      </c>
      <c r="Q224" s="149">
        <v>0</v>
      </c>
      <c r="R224" s="149">
        <f t="shared" si="42"/>
        <v>0</v>
      </c>
      <c r="S224" s="149">
        <v>0</v>
      </c>
      <c r="T224" s="150">
        <f t="shared" si="43"/>
        <v>0</v>
      </c>
      <c r="AR224" s="151" t="s">
        <v>519</v>
      </c>
      <c r="AT224" s="151" t="s">
        <v>195</v>
      </c>
      <c r="AU224" s="151" t="s">
        <v>84</v>
      </c>
      <c r="AY224" s="13" t="s">
        <v>193</v>
      </c>
      <c r="BE224" s="152">
        <f t="shared" si="44"/>
        <v>0</v>
      </c>
      <c r="BF224" s="152">
        <f t="shared" si="45"/>
        <v>0</v>
      </c>
      <c r="BG224" s="152">
        <f t="shared" si="46"/>
        <v>0</v>
      </c>
      <c r="BH224" s="152">
        <f t="shared" si="47"/>
        <v>0</v>
      </c>
      <c r="BI224" s="152">
        <f t="shared" si="48"/>
        <v>0</v>
      </c>
      <c r="BJ224" s="13" t="s">
        <v>84</v>
      </c>
      <c r="BK224" s="152">
        <f t="shared" si="49"/>
        <v>0</v>
      </c>
      <c r="BL224" s="13" t="s">
        <v>519</v>
      </c>
      <c r="BM224" s="151" t="s">
        <v>2872</v>
      </c>
    </row>
    <row r="225" spans="2:65" s="1" customFormat="1" ht="16.5" customHeight="1">
      <c r="B225" s="138"/>
      <c r="C225" s="153" t="s">
        <v>835</v>
      </c>
      <c r="D225" s="153" t="s">
        <v>236</v>
      </c>
      <c r="E225" s="154" t="s">
        <v>1877</v>
      </c>
      <c r="F225" s="155" t="s">
        <v>1878</v>
      </c>
      <c r="G225" s="156" t="s">
        <v>319</v>
      </c>
      <c r="H225" s="157">
        <v>2</v>
      </c>
      <c r="I225" s="158"/>
      <c r="J225" s="159">
        <f t="shared" si="40"/>
        <v>0</v>
      </c>
      <c r="K225" s="160"/>
      <c r="L225" s="161"/>
      <c r="M225" s="170" t="s">
        <v>1</v>
      </c>
      <c r="N225" s="171" t="s">
        <v>38</v>
      </c>
      <c r="O225" s="166"/>
      <c r="P225" s="167">
        <f t="shared" si="41"/>
        <v>0</v>
      </c>
      <c r="Q225" s="167">
        <v>0</v>
      </c>
      <c r="R225" s="167">
        <f t="shared" si="42"/>
        <v>0</v>
      </c>
      <c r="S225" s="167">
        <v>0</v>
      </c>
      <c r="T225" s="168">
        <f t="shared" si="43"/>
        <v>0</v>
      </c>
      <c r="AR225" s="151" t="s">
        <v>163</v>
      </c>
      <c r="AT225" s="151" t="s">
        <v>236</v>
      </c>
      <c r="AU225" s="151" t="s">
        <v>84</v>
      </c>
      <c r="AY225" s="13" t="s">
        <v>193</v>
      </c>
      <c r="BE225" s="152">
        <f t="shared" si="44"/>
        <v>0</v>
      </c>
      <c r="BF225" s="152">
        <f t="shared" si="45"/>
        <v>0</v>
      </c>
      <c r="BG225" s="152">
        <f t="shared" si="46"/>
        <v>0</v>
      </c>
      <c r="BH225" s="152">
        <f t="shared" si="47"/>
        <v>0</v>
      </c>
      <c r="BI225" s="152">
        <f t="shared" si="48"/>
        <v>0</v>
      </c>
      <c r="BJ225" s="13" t="s">
        <v>84</v>
      </c>
      <c r="BK225" s="152">
        <f t="shared" si="49"/>
        <v>0</v>
      </c>
      <c r="BL225" s="13" t="s">
        <v>109</v>
      </c>
      <c r="BM225" s="151" t="s">
        <v>2873</v>
      </c>
    </row>
    <row r="226" spans="2:65" s="1" customFormat="1" ht="7" customHeight="1">
      <c r="B226" s="43"/>
      <c r="C226" s="44"/>
      <c r="D226" s="44"/>
      <c r="E226" s="44"/>
      <c r="F226" s="44"/>
      <c r="G226" s="44"/>
      <c r="H226" s="44"/>
      <c r="I226" s="44"/>
      <c r="J226" s="44"/>
      <c r="K226" s="44"/>
      <c r="L226" s="28"/>
    </row>
  </sheetData>
  <autoFilter ref="C129:K225" xr:uid="{00000000-0009-0000-0000-000013000000}"/>
  <mergeCells count="12">
    <mergeCell ref="E122:H122"/>
    <mergeCell ref="L2:V2"/>
    <mergeCell ref="E85:H85"/>
    <mergeCell ref="E87:H87"/>
    <mergeCell ref="E89:H89"/>
    <mergeCell ref="E118:H118"/>
    <mergeCell ref="E120:H120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B2:BM221"/>
  <sheetViews>
    <sheetView showGridLines="0" workbookViewId="0">
      <selection activeCell="J19" sqref="E19:J20"/>
    </sheetView>
  </sheetViews>
  <sheetFormatPr baseColWidth="10" defaultRowHeight="11"/>
  <cols>
    <col min="1" max="1" width="8.25" customWidth="1"/>
    <col min="2" max="2" width="1.25" customWidth="1"/>
    <col min="3" max="4" width="4.25" customWidth="1"/>
    <col min="5" max="5" width="17.25" customWidth="1"/>
    <col min="6" max="6" width="50.75" customWidth="1"/>
    <col min="7" max="7" width="7.5" customWidth="1"/>
    <col min="8" max="8" width="14" customWidth="1"/>
    <col min="9" max="9" width="15.75" customWidth="1"/>
    <col min="10" max="10" width="22.25" customWidth="1"/>
    <col min="11" max="11" width="22.25" hidden="1" customWidth="1"/>
    <col min="12" max="12" width="9.25" customWidth="1"/>
    <col min="13" max="13" width="10.75" hidden="1" customWidth="1"/>
    <col min="14" max="14" width="9.25" hidden="1"/>
    <col min="15" max="20" width="14.25" hidden="1" customWidth="1"/>
    <col min="21" max="21" width="16.25" hidden="1" customWidth="1"/>
    <col min="22" max="22" width="12.25" customWidth="1"/>
    <col min="23" max="23" width="16.25" customWidth="1"/>
    <col min="24" max="24" width="12.25" customWidth="1"/>
    <col min="25" max="25" width="15" customWidth="1"/>
    <col min="26" max="26" width="11" customWidth="1"/>
    <col min="27" max="27" width="15" customWidth="1"/>
    <col min="28" max="28" width="16.25" customWidth="1"/>
    <col min="29" max="29" width="11" customWidth="1"/>
    <col min="30" max="30" width="15" customWidth="1"/>
    <col min="31" max="31" width="16.25" customWidth="1"/>
    <col min="44" max="65" width="9.25" hidden="1"/>
  </cols>
  <sheetData>
    <row r="2" spans="2:46" ht="37" customHeight="1">
      <c r="L2" s="210" t="s">
        <v>5</v>
      </c>
      <c r="M2" s="211"/>
      <c r="N2" s="211"/>
      <c r="O2" s="211"/>
      <c r="P2" s="211"/>
      <c r="Q2" s="211"/>
      <c r="R2" s="211"/>
      <c r="S2" s="211"/>
      <c r="T2" s="211"/>
      <c r="U2" s="211"/>
      <c r="V2" s="211"/>
      <c r="AT2" s="13" t="s">
        <v>144</v>
      </c>
    </row>
    <row r="3" spans="2:46" ht="7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72</v>
      </c>
    </row>
    <row r="4" spans="2:46" ht="25" customHeight="1">
      <c r="B4" s="16"/>
      <c r="D4" s="17" t="s">
        <v>166</v>
      </c>
      <c r="L4" s="16"/>
      <c r="M4" s="92" t="s">
        <v>9</v>
      </c>
      <c r="AT4" s="13" t="s">
        <v>3</v>
      </c>
    </row>
    <row r="5" spans="2:46" ht="7" customHeight="1">
      <c r="B5" s="16"/>
      <c r="L5" s="16"/>
    </row>
    <row r="6" spans="2:46" ht="12" customHeight="1">
      <c r="B6" s="16"/>
      <c r="D6" s="23" t="s">
        <v>15</v>
      </c>
      <c r="L6" s="16"/>
    </row>
    <row r="7" spans="2:46" ht="16.5" customHeight="1">
      <c r="B7" s="16"/>
      <c r="E7" s="231" t="str">
        <f>'Rekapitulácia stavby'!K6</f>
        <v>Rokycany - Infraštruktúra, 100 Zásobovanie vodou</v>
      </c>
      <c r="F7" s="232"/>
      <c r="G7" s="232"/>
      <c r="H7" s="232"/>
      <c r="L7" s="16"/>
    </row>
    <row r="8" spans="2:46" ht="12" customHeight="1">
      <c r="B8" s="16"/>
      <c r="D8" s="23" t="s">
        <v>167</v>
      </c>
      <c r="L8" s="16"/>
    </row>
    <row r="9" spans="2:46" s="1" customFormat="1" ht="16.5" customHeight="1">
      <c r="B9" s="28"/>
      <c r="E9" s="231" t="s">
        <v>1977</v>
      </c>
      <c r="F9" s="230"/>
      <c r="G9" s="230"/>
      <c r="H9" s="230"/>
      <c r="L9" s="28"/>
    </row>
    <row r="10" spans="2:46" s="1" customFormat="1" ht="12" customHeight="1">
      <c r="B10" s="28"/>
      <c r="D10" s="23" t="s">
        <v>169</v>
      </c>
      <c r="L10" s="28"/>
    </row>
    <row r="11" spans="2:46" s="1" customFormat="1" ht="16.5" customHeight="1">
      <c r="B11" s="28"/>
      <c r="E11" s="187" t="s">
        <v>2874</v>
      </c>
      <c r="F11" s="230"/>
      <c r="G11" s="230"/>
      <c r="H11" s="230"/>
      <c r="L11" s="28"/>
    </row>
    <row r="12" spans="2:46" s="1" customFormat="1">
      <c r="B12" s="28"/>
      <c r="L12" s="28"/>
    </row>
    <row r="13" spans="2:46" s="1" customFormat="1" ht="12" customHeight="1">
      <c r="B13" s="28"/>
      <c r="D13" s="23" t="s">
        <v>17</v>
      </c>
      <c r="F13" s="21" t="s">
        <v>1</v>
      </c>
      <c r="I13" s="23" t="s">
        <v>18</v>
      </c>
      <c r="J13" s="21" t="s">
        <v>1</v>
      </c>
      <c r="L13" s="28"/>
    </row>
    <row r="14" spans="2:46" s="1" customFormat="1" ht="12" customHeight="1">
      <c r="B14" s="28"/>
      <c r="D14" s="23" t="s">
        <v>19</v>
      </c>
      <c r="F14" s="21" t="s">
        <v>20</v>
      </c>
      <c r="I14" s="23" t="s">
        <v>21</v>
      </c>
      <c r="J14" s="51" t="str">
        <f>'Rekapitulácia stavby'!AN8</f>
        <v>Vyplň údaj</v>
      </c>
      <c r="L14" s="28"/>
    </row>
    <row r="15" spans="2:46" s="1" customFormat="1" ht="10.75" customHeight="1">
      <c r="B15" s="28"/>
      <c r="L15" s="28"/>
    </row>
    <row r="16" spans="2:46" s="1" customFormat="1" ht="12" customHeight="1">
      <c r="B16" s="28"/>
      <c r="D16" s="23" t="s">
        <v>22</v>
      </c>
      <c r="I16" s="23" t="s">
        <v>23</v>
      </c>
      <c r="J16" s="21" t="str">
        <f>IF('Rekapitulácia stavby'!AN10="","",'Rekapitulácia stavby'!AN10)</f>
        <v/>
      </c>
      <c r="L16" s="28"/>
    </row>
    <row r="17" spans="2:12" s="1" customFormat="1" ht="18" customHeight="1">
      <c r="B17" s="28"/>
      <c r="E17" s="21" t="str">
        <f>IF('Rekapitulácia stavby'!E11="","",'Rekapitulácia stavby'!E11)</f>
        <v xml:space="preserve"> </v>
      </c>
      <c r="I17" s="23" t="s">
        <v>25</v>
      </c>
      <c r="J17" s="21" t="str">
        <f>IF('Rekapitulácia stavby'!AN11="","",'Rekapitulácia stavby'!AN11)</f>
        <v/>
      </c>
      <c r="L17" s="28"/>
    </row>
    <row r="18" spans="2:12" s="1" customFormat="1" ht="7" customHeight="1">
      <c r="B18" s="28"/>
      <c r="L18" s="28"/>
    </row>
    <row r="19" spans="2:12" s="1" customFormat="1" ht="12" customHeight="1">
      <c r="B19" s="28"/>
      <c r="D19" s="23" t="s">
        <v>26</v>
      </c>
      <c r="I19" s="23" t="s">
        <v>23</v>
      </c>
      <c r="J19" s="179" t="str">
        <f>'Rekapitulácia stavby'!AN13</f>
        <v>Vyplň údaj</v>
      </c>
      <c r="L19" s="28"/>
    </row>
    <row r="20" spans="2:12" s="1" customFormat="1" ht="18" customHeight="1">
      <c r="B20" s="28"/>
      <c r="E20" s="233" t="str">
        <f>'Rekapitulácia stavby'!E14</f>
        <v>Vyplň údaj</v>
      </c>
      <c r="F20" s="215"/>
      <c r="G20" s="215"/>
      <c r="H20" s="215"/>
      <c r="I20" s="23" t="s">
        <v>25</v>
      </c>
      <c r="J20" s="179" t="str">
        <f>'Rekapitulácia stavby'!AN14</f>
        <v>Vyplň údaj</v>
      </c>
      <c r="L20" s="28"/>
    </row>
    <row r="21" spans="2:12" s="1" customFormat="1" ht="7" customHeight="1">
      <c r="B21" s="28"/>
      <c r="L21" s="28"/>
    </row>
    <row r="22" spans="2:12" s="1" customFormat="1" ht="12" customHeight="1">
      <c r="B22" s="28"/>
      <c r="D22" s="23" t="s">
        <v>28</v>
      </c>
      <c r="I22" s="23" t="s">
        <v>23</v>
      </c>
      <c r="J22" s="21" t="str">
        <f>IF('Rekapitulácia stavby'!AN16="","",'Rekapitulácia stavby'!AN16)</f>
        <v/>
      </c>
      <c r="L22" s="28"/>
    </row>
    <row r="23" spans="2:12" s="1" customFormat="1" ht="18" customHeight="1">
      <c r="B23" s="28"/>
      <c r="E23" s="21" t="str">
        <f>IF('Rekapitulácia stavby'!E17="","",'Rekapitulácia stavby'!E17)</f>
        <v xml:space="preserve"> </v>
      </c>
      <c r="I23" s="23" t="s">
        <v>25</v>
      </c>
      <c r="J23" s="21" t="str">
        <f>IF('Rekapitulácia stavby'!AN17="","",'Rekapitulácia stavby'!AN17)</f>
        <v/>
      </c>
      <c r="L23" s="28"/>
    </row>
    <row r="24" spans="2:12" s="1" customFormat="1" ht="7" customHeight="1">
      <c r="B24" s="28"/>
      <c r="L24" s="28"/>
    </row>
    <row r="25" spans="2:12" s="1" customFormat="1" ht="12" customHeight="1">
      <c r="B25" s="28"/>
      <c r="D25" s="23" t="s">
        <v>30</v>
      </c>
      <c r="I25" s="23" t="s">
        <v>23</v>
      </c>
      <c r="J25" s="21" t="str">
        <f>IF('Rekapitulácia stavby'!AN19="","",'Rekapitulácia stavby'!AN19)</f>
        <v/>
      </c>
      <c r="L25" s="28"/>
    </row>
    <row r="26" spans="2:12" s="1" customFormat="1" ht="18" customHeight="1">
      <c r="B26" s="28"/>
      <c r="E26" s="21" t="str">
        <f>IF('Rekapitulácia stavby'!E20="","",'Rekapitulácia stavby'!E20)</f>
        <v xml:space="preserve"> </v>
      </c>
      <c r="I26" s="23" t="s">
        <v>25</v>
      </c>
      <c r="J26" s="21" t="str">
        <f>IF('Rekapitulácia stavby'!AN20="","",'Rekapitulácia stavby'!AN20)</f>
        <v/>
      </c>
      <c r="L26" s="28"/>
    </row>
    <row r="27" spans="2:12" s="1" customFormat="1" ht="7" customHeight="1">
      <c r="B27" s="28"/>
      <c r="L27" s="28"/>
    </row>
    <row r="28" spans="2:12" s="1" customFormat="1" ht="12" customHeight="1">
      <c r="B28" s="28"/>
      <c r="D28" s="23" t="s">
        <v>31</v>
      </c>
      <c r="L28" s="28"/>
    </row>
    <row r="29" spans="2:12" s="7" customFormat="1" ht="16.5" customHeight="1">
      <c r="B29" s="93"/>
      <c r="E29" s="219" t="s">
        <v>1</v>
      </c>
      <c r="F29" s="219"/>
      <c r="G29" s="219"/>
      <c r="H29" s="219"/>
      <c r="L29" s="93"/>
    </row>
    <row r="30" spans="2:12" s="1" customFormat="1" ht="7" customHeight="1">
      <c r="B30" s="28"/>
      <c r="L30" s="28"/>
    </row>
    <row r="31" spans="2:12" s="1" customFormat="1" ht="7" customHeight="1">
      <c r="B31" s="28"/>
      <c r="D31" s="52"/>
      <c r="E31" s="52"/>
      <c r="F31" s="52"/>
      <c r="G31" s="52"/>
      <c r="H31" s="52"/>
      <c r="I31" s="52"/>
      <c r="J31" s="52"/>
      <c r="K31" s="52"/>
      <c r="L31" s="28"/>
    </row>
    <row r="32" spans="2:12" s="1" customFormat="1" ht="25.5" customHeight="1">
      <c r="B32" s="28"/>
      <c r="D32" s="94" t="s">
        <v>32</v>
      </c>
      <c r="J32" s="65">
        <f>ROUND(J130, 2)</f>
        <v>0</v>
      </c>
      <c r="L32" s="28"/>
    </row>
    <row r="33" spans="2:12" s="1" customFormat="1" ht="7" customHeight="1">
      <c r="B33" s="28"/>
      <c r="D33" s="52"/>
      <c r="E33" s="52"/>
      <c r="F33" s="52"/>
      <c r="G33" s="52"/>
      <c r="H33" s="52"/>
      <c r="I33" s="52"/>
      <c r="J33" s="52"/>
      <c r="K33" s="52"/>
      <c r="L33" s="28"/>
    </row>
    <row r="34" spans="2:12" s="1" customFormat="1" ht="14.5" customHeight="1">
      <c r="B34" s="28"/>
      <c r="F34" s="31" t="s">
        <v>34</v>
      </c>
      <c r="I34" s="31" t="s">
        <v>33</v>
      </c>
      <c r="J34" s="31" t="s">
        <v>35</v>
      </c>
      <c r="L34" s="28"/>
    </row>
    <row r="35" spans="2:12" s="1" customFormat="1" ht="14.5" customHeight="1">
      <c r="B35" s="28"/>
      <c r="D35" s="54" t="s">
        <v>36</v>
      </c>
      <c r="E35" s="33" t="s">
        <v>37</v>
      </c>
      <c r="F35" s="95">
        <f>ROUND((SUM(BE130:BE220)),  2)</f>
        <v>0</v>
      </c>
      <c r="G35" s="96"/>
      <c r="H35" s="96"/>
      <c r="I35" s="97">
        <v>0.23</v>
      </c>
      <c r="J35" s="95">
        <f>ROUND(((SUM(BE130:BE220))*I35),  2)</f>
        <v>0</v>
      </c>
      <c r="L35" s="28"/>
    </row>
    <row r="36" spans="2:12" s="1" customFormat="1" ht="14.5" customHeight="1">
      <c r="B36" s="28"/>
      <c r="E36" s="33" t="s">
        <v>38</v>
      </c>
      <c r="F36" s="85">
        <f>ROUND((SUM(BF130:BF220)),  2)</f>
        <v>0</v>
      </c>
      <c r="I36" s="178">
        <v>0.23</v>
      </c>
      <c r="J36" s="85">
        <f>ROUND(((SUM(BF130:BF220))*I36),  2)</f>
        <v>0</v>
      </c>
      <c r="L36" s="28"/>
    </row>
    <row r="37" spans="2:12" s="1" customFormat="1" ht="14.5" customHeight="1">
      <c r="B37" s="28"/>
      <c r="E37" s="23" t="s">
        <v>39</v>
      </c>
      <c r="F37" s="85">
        <f>ROUND((SUM(BG130:BG220)),  2)</f>
        <v>0</v>
      </c>
      <c r="I37" s="178">
        <v>0.23</v>
      </c>
      <c r="J37" s="85">
        <f>0</f>
        <v>0</v>
      </c>
      <c r="L37" s="28"/>
    </row>
    <row r="38" spans="2:12" s="1" customFormat="1" ht="14.5" customHeight="1">
      <c r="B38" s="28"/>
      <c r="E38" s="23" t="s">
        <v>40</v>
      </c>
      <c r="F38" s="85">
        <f>ROUND((SUM(BH130:BH220)),  2)</f>
        <v>0</v>
      </c>
      <c r="I38" s="178">
        <v>0.23</v>
      </c>
      <c r="J38" s="85">
        <f>0</f>
        <v>0</v>
      </c>
      <c r="L38" s="28"/>
    </row>
    <row r="39" spans="2:12" s="1" customFormat="1" ht="14.5" customHeight="1">
      <c r="B39" s="28"/>
      <c r="E39" s="33" t="s">
        <v>41</v>
      </c>
      <c r="F39" s="95">
        <f>ROUND((SUM(BI130:BI220)),  2)</f>
        <v>0</v>
      </c>
      <c r="G39" s="96"/>
      <c r="H39" s="96"/>
      <c r="I39" s="97">
        <v>0</v>
      </c>
      <c r="J39" s="95">
        <f>0</f>
        <v>0</v>
      </c>
      <c r="L39" s="28"/>
    </row>
    <row r="40" spans="2:12" s="1" customFormat="1" ht="7" customHeight="1">
      <c r="B40" s="28"/>
      <c r="L40" s="28"/>
    </row>
    <row r="41" spans="2:12" s="1" customFormat="1" ht="25.5" customHeight="1">
      <c r="B41" s="28"/>
      <c r="C41" s="98"/>
      <c r="D41" s="99" t="s">
        <v>42</v>
      </c>
      <c r="E41" s="56"/>
      <c r="F41" s="56"/>
      <c r="G41" s="100" t="s">
        <v>43</v>
      </c>
      <c r="H41" s="101" t="s">
        <v>44</v>
      </c>
      <c r="I41" s="56"/>
      <c r="J41" s="102">
        <f>SUM(J32:J39)</f>
        <v>0</v>
      </c>
      <c r="K41" s="103"/>
      <c r="L41" s="28"/>
    </row>
    <row r="42" spans="2:12" s="1" customFormat="1" ht="14.5" customHeight="1">
      <c r="B42" s="28"/>
      <c r="L42" s="28"/>
    </row>
    <row r="43" spans="2:12" ht="14.5" customHeight="1">
      <c r="B43" s="16"/>
      <c r="L43" s="16"/>
    </row>
    <row r="44" spans="2:12" ht="14.5" customHeight="1">
      <c r="B44" s="16"/>
      <c r="L44" s="16"/>
    </row>
    <row r="45" spans="2:12" ht="14.5" customHeight="1">
      <c r="B45" s="16"/>
      <c r="L45" s="16"/>
    </row>
    <row r="46" spans="2:12" ht="14.5" customHeight="1">
      <c r="B46" s="16"/>
      <c r="L46" s="16"/>
    </row>
    <row r="47" spans="2:12" ht="14.5" customHeight="1">
      <c r="B47" s="16"/>
      <c r="L47" s="16"/>
    </row>
    <row r="48" spans="2:12" ht="14.5" customHeight="1">
      <c r="B48" s="16"/>
      <c r="L48" s="16"/>
    </row>
    <row r="49" spans="2:12" ht="14.5" customHeight="1">
      <c r="B49" s="16"/>
      <c r="L49" s="16"/>
    </row>
    <row r="50" spans="2:12" s="1" customFormat="1" ht="14.5" customHeight="1">
      <c r="B50" s="28"/>
      <c r="D50" s="40" t="s">
        <v>45</v>
      </c>
      <c r="E50" s="41"/>
      <c r="F50" s="41"/>
      <c r="G50" s="40" t="s">
        <v>46</v>
      </c>
      <c r="H50" s="41"/>
      <c r="I50" s="41"/>
      <c r="J50" s="41"/>
      <c r="K50" s="41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3">
      <c r="B61" s="28"/>
      <c r="D61" s="42" t="s">
        <v>47</v>
      </c>
      <c r="E61" s="30"/>
      <c r="F61" s="104" t="s">
        <v>48</v>
      </c>
      <c r="G61" s="42" t="s">
        <v>47</v>
      </c>
      <c r="H61" s="30"/>
      <c r="I61" s="30"/>
      <c r="J61" s="105" t="s">
        <v>48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3">
      <c r="B65" s="28"/>
      <c r="D65" s="40" t="s">
        <v>49</v>
      </c>
      <c r="E65" s="41"/>
      <c r="F65" s="41"/>
      <c r="G65" s="40" t="s">
        <v>50</v>
      </c>
      <c r="H65" s="41"/>
      <c r="I65" s="41"/>
      <c r="J65" s="41"/>
      <c r="K65" s="41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3">
      <c r="B76" s="28"/>
      <c r="D76" s="42" t="s">
        <v>47</v>
      </c>
      <c r="E76" s="30"/>
      <c r="F76" s="104" t="s">
        <v>48</v>
      </c>
      <c r="G76" s="42" t="s">
        <v>47</v>
      </c>
      <c r="H76" s="30"/>
      <c r="I76" s="30"/>
      <c r="J76" s="105" t="s">
        <v>48</v>
      </c>
      <c r="K76" s="30"/>
      <c r="L76" s="28"/>
    </row>
    <row r="77" spans="2:12" s="1" customFormat="1" ht="14.5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28"/>
    </row>
    <row r="81" spans="2:12" s="1" customFormat="1" ht="7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28"/>
    </row>
    <row r="82" spans="2:12" s="1" customFormat="1" ht="25" customHeight="1">
      <c r="B82" s="28"/>
      <c r="C82" s="17" t="s">
        <v>171</v>
      </c>
      <c r="L82" s="28"/>
    </row>
    <row r="83" spans="2:12" s="1" customFormat="1" ht="7" customHeight="1">
      <c r="B83" s="28"/>
      <c r="L83" s="28"/>
    </row>
    <row r="84" spans="2:12" s="1" customFormat="1" ht="12" customHeight="1">
      <c r="B84" s="28"/>
      <c r="C84" s="23" t="s">
        <v>15</v>
      </c>
      <c r="L84" s="28"/>
    </row>
    <row r="85" spans="2:12" s="1" customFormat="1" ht="16.5" customHeight="1">
      <c r="B85" s="28"/>
      <c r="E85" s="231" t="str">
        <f>E7</f>
        <v>Rokycany - Infraštruktúra, 100 Zásobovanie vodou</v>
      </c>
      <c r="F85" s="232"/>
      <c r="G85" s="232"/>
      <c r="H85" s="232"/>
      <c r="L85" s="28"/>
    </row>
    <row r="86" spans="2:12" ht="12" customHeight="1">
      <c r="B86" s="16"/>
      <c r="C86" s="23" t="s">
        <v>167</v>
      </c>
      <c r="L86" s="16"/>
    </row>
    <row r="87" spans="2:12" s="1" customFormat="1" ht="16.5" customHeight="1">
      <c r="B87" s="28"/>
      <c r="E87" s="231" t="s">
        <v>1977</v>
      </c>
      <c r="F87" s="230"/>
      <c r="G87" s="230"/>
      <c r="H87" s="230"/>
      <c r="L87" s="28"/>
    </row>
    <row r="88" spans="2:12" s="1" customFormat="1" ht="12" customHeight="1">
      <c r="B88" s="28"/>
      <c r="C88" s="23" t="s">
        <v>169</v>
      </c>
      <c r="L88" s="28"/>
    </row>
    <row r="89" spans="2:12" s="1" customFormat="1" ht="16.5" customHeight="1">
      <c r="B89" s="28"/>
      <c r="E89" s="187" t="str">
        <f>E11</f>
        <v>509 - Potrubie A-2-2a</v>
      </c>
      <c r="F89" s="230"/>
      <c r="G89" s="230"/>
      <c r="H89" s="230"/>
      <c r="L89" s="28"/>
    </row>
    <row r="90" spans="2:12" s="1" customFormat="1" ht="7" customHeight="1">
      <c r="B90" s="28"/>
      <c r="L90" s="28"/>
    </row>
    <row r="91" spans="2:12" s="1" customFormat="1" ht="12" customHeight="1">
      <c r="B91" s="28"/>
      <c r="C91" s="23" t="s">
        <v>19</v>
      </c>
      <c r="F91" s="21" t="str">
        <f>F14</f>
        <v>Rokycany</v>
      </c>
      <c r="I91" s="23" t="s">
        <v>21</v>
      </c>
      <c r="J91" s="51" t="str">
        <f>IF(J14="","",J14)</f>
        <v>Vyplň údaj</v>
      </c>
      <c r="L91" s="28"/>
    </row>
    <row r="92" spans="2:12" s="1" customFormat="1" ht="7" customHeight="1">
      <c r="B92" s="28"/>
      <c r="L92" s="28"/>
    </row>
    <row r="93" spans="2:12" s="1" customFormat="1" ht="15.25" customHeight="1">
      <c r="B93" s="28"/>
      <c r="C93" s="23" t="s">
        <v>22</v>
      </c>
      <c r="F93" s="21" t="str">
        <f>E17</f>
        <v xml:space="preserve"> </v>
      </c>
      <c r="I93" s="23" t="s">
        <v>28</v>
      </c>
      <c r="J93" s="26" t="str">
        <f>E23</f>
        <v xml:space="preserve"> </v>
      </c>
      <c r="L93" s="28"/>
    </row>
    <row r="94" spans="2:12" s="1" customFormat="1" ht="15.25" customHeight="1">
      <c r="B94" s="28"/>
      <c r="C94" s="23" t="s">
        <v>26</v>
      </c>
      <c r="F94" s="21" t="str">
        <f>IF(E20="","",E20)</f>
        <v>Vyplň údaj</v>
      </c>
      <c r="I94" s="23" t="s">
        <v>30</v>
      </c>
      <c r="J94" s="26" t="str">
        <f>E26</f>
        <v xml:space="preserve"> </v>
      </c>
      <c r="L94" s="28"/>
    </row>
    <row r="95" spans="2:12" s="1" customFormat="1" ht="10.25" customHeight="1">
      <c r="B95" s="28"/>
      <c r="L95" s="28"/>
    </row>
    <row r="96" spans="2:12" s="1" customFormat="1" ht="29.25" customHeight="1">
      <c r="B96" s="28"/>
      <c r="C96" s="106" t="s">
        <v>172</v>
      </c>
      <c r="D96" s="98"/>
      <c r="E96" s="98"/>
      <c r="F96" s="98"/>
      <c r="G96" s="98"/>
      <c r="H96" s="98"/>
      <c r="I96" s="98"/>
      <c r="J96" s="107" t="s">
        <v>173</v>
      </c>
      <c r="K96" s="98"/>
      <c r="L96" s="28"/>
    </row>
    <row r="97" spans="2:47" s="1" customFormat="1" ht="10.25" customHeight="1">
      <c r="B97" s="28"/>
      <c r="L97" s="28"/>
    </row>
    <row r="98" spans="2:47" s="1" customFormat="1" ht="22.75" customHeight="1">
      <c r="B98" s="28"/>
      <c r="C98" s="108" t="s">
        <v>174</v>
      </c>
      <c r="J98" s="65">
        <f>J130</f>
        <v>0</v>
      </c>
      <c r="L98" s="28"/>
      <c r="AU98" s="13" t="s">
        <v>175</v>
      </c>
    </row>
    <row r="99" spans="2:47" s="8" customFormat="1" ht="25" customHeight="1">
      <c r="B99" s="109"/>
      <c r="D99" s="110" t="s">
        <v>176</v>
      </c>
      <c r="E99" s="111"/>
      <c r="F99" s="111"/>
      <c r="G99" s="111"/>
      <c r="H99" s="111"/>
      <c r="I99" s="111"/>
      <c r="J99" s="112">
        <f>J131</f>
        <v>0</v>
      </c>
      <c r="L99" s="109"/>
    </row>
    <row r="100" spans="2:47" s="9" customFormat="1" ht="20" customHeight="1">
      <c r="B100" s="113"/>
      <c r="D100" s="114" t="s">
        <v>177</v>
      </c>
      <c r="E100" s="115"/>
      <c r="F100" s="115"/>
      <c r="G100" s="115"/>
      <c r="H100" s="115"/>
      <c r="I100" s="115"/>
      <c r="J100" s="116">
        <f>J132</f>
        <v>0</v>
      </c>
      <c r="L100" s="113"/>
    </row>
    <row r="101" spans="2:47" s="9" customFormat="1" ht="20" customHeight="1">
      <c r="B101" s="113"/>
      <c r="D101" s="114" t="s">
        <v>261</v>
      </c>
      <c r="E101" s="115"/>
      <c r="F101" s="115"/>
      <c r="G101" s="115"/>
      <c r="H101" s="115"/>
      <c r="I101" s="115"/>
      <c r="J101" s="116">
        <f>J156</f>
        <v>0</v>
      </c>
      <c r="L101" s="113"/>
    </row>
    <row r="102" spans="2:47" s="9" customFormat="1" ht="20" customHeight="1">
      <c r="B102" s="113"/>
      <c r="D102" s="114" t="s">
        <v>262</v>
      </c>
      <c r="E102" s="115"/>
      <c r="F102" s="115"/>
      <c r="G102" s="115"/>
      <c r="H102" s="115"/>
      <c r="I102" s="115"/>
      <c r="J102" s="116">
        <f>J160</f>
        <v>0</v>
      </c>
      <c r="L102" s="113"/>
    </row>
    <row r="103" spans="2:47" s="9" customFormat="1" ht="20" customHeight="1">
      <c r="B103" s="113"/>
      <c r="D103" s="114" t="s">
        <v>611</v>
      </c>
      <c r="E103" s="115"/>
      <c r="F103" s="115"/>
      <c r="G103" s="115"/>
      <c r="H103" s="115"/>
      <c r="I103" s="115"/>
      <c r="J103" s="116">
        <f>J167</f>
        <v>0</v>
      </c>
      <c r="L103" s="113"/>
    </row>
    <row r="104" spans="2:47" s="9" customFormat="1" ht="20" customHeight="1">
      <c r="B104" s="113"/>
      <c r="D104" s="114" t="s">
        <v>264</v>
      </c>
      <c r="E104" s="115"/>
      <c r="F104" s="115"/>
      <c r="G104" s="115"/>
      <c r="H104" s="115"/>
      <c r="I104" s="115"/>
      <c r="J104" s="116">
        <f>J196</f>
        <v>0</v>
      </c>
      <c r="L104" s="113"/>
    </row>
    <row r="105" spans="2:47" s="9" customFormat="1" ht="20" customHeight="1">
      <c r="B105" s="113"/>
      <c r="D105" s="114" t="s">
        <v>265</v>
      </c>
      <c r="E105" s="115"/>
      <c r="F105" s="115"/>
      <c r="G105" s="115"/>
      <c r="H105" s="115"/>
      <c r="I105" s="115"/>
      <c r="J105" s="116">
        <f>J203</f>
        <v>0</v>
      </c>
      <c r="L105" s="113"/>
    </row>
    <row r="106" spans="2:47" s="8" customFormat="1" ht="25" customHeight="1">
      <c r="B106" s="109"/>
      <c r="D106" s="110" t="s">
        <v>959</v>
      </c>
      <c r="E106" s="111"/>
      <c r="F106" s="111"/>
      <c r="G106" s="111"/>
      <c r="H106" s="111"/>
      <c r="I106" s="111"/>
      <c r="J106" s="112">
        <f>J205</f>
        <v>0</v>
      </c>
      <c r="L106" s="109"/>
    </row>
    <row r="107" spans="2:47" s="9" customFormat="1" ht="20" customHeight="1">
      <c r="B107" s="113"/>
      <c r="D107" s="114" t="s">
        <v>1163</v>
      </c>
      <c r="E107" s="115"/>
      <c r="F107" s="115"/>
      <c r="G107" s="115"/>
      <c r="H107" s="115"/>
      <c r="I107" s="115"/>
      <c r="J107" s="116">
        <f>J206</f>
        <v>0</v>
      </c>
      <c r="L107" s="113"/>
    </row>
    <row r="108" spans="2:47" s="9" customFormat="1" ht="20" customHeight="1">
      <c r="B108" s="113"/>
      <c r="D108" s="114" t="s">
        <v>960</v>
      </c>
      <c r="E108" s="115"/>
      <c r="F108" s="115"/>
      <c r="G108" s="115"/>
      <c r="H108" s="115"/>
      <c r="I108" s="115"/>
      <c r="J108" s="116">
        <f>J208</f>
        <v>0</v>
      </c>
      <c r="L108" s="113"/>
    </row>
    <row r="109" spans="2:47" s="1" customFormat="1" ht="21.75" customHeight="1">
      <c r="B109" s="28"/>
      <c r="L109" s="28"/>
    </row>
    <row r="110" spans="2:47" s="1" customFormat="1" ht="7" customHeight="1">
      <c r="B110" s="43"/>
      <c r="C110" s="44"/>
      <c r="D110" s="44"/>
      <c r="E110" s="44"/>
      <c r="F110" s="44"/>
      <c r="G110" s="44"/>
      <c r="H110" s="44"/>
      <c r="I110" s="44"/>
      <c r="J110" s="44"/>
      <c r="K110" s="44"/>
      <c r="L110" s="28"/>
    </row>
    <row r="114" spans="2:12" s="1" customFormat="1" ht="7" customHeight="1">
      <c r="B114" s="45"/>
      <c r="C114" s="46"/>
      <c r="D114" s="46"/>
      <c r="E114" s="46"/>
      <c r="F114" s="46"/>
      <c r="G114" s="46"/>
      <c r="H114" s="46"/>
      <c r="I114" s="46"/>
      <c r="J114" s="46"/>
      <c r="K114" s="46"/>
      <c r="L114" s="28"/>
    </row>
    <row r="115" spans="2:12" s="1" customFormat="1" ht="25" customHeight="1">
      <c r="B115" s="28"/>
      <c r="C115" s="17" t="s">
        <v>179</v>
      </c>
      <c r="L115" s="28"/>
    </row>
    <row r="116" spans="2:12" s="1" customFormat="1" ht="7" customHeight="1">
      <c r="B116" s="28"/>
      <c r="L116" s="28"/>
    </row>
    <row r="117" spans="2:12" s="1" customFormat="1" ht="12" customHeight="1">
      <c r="B117" s="28"/>
      <c r="C117" s="23" t="s">
        <v>15</v>
      </c>
      <c r="L117" s="28"/>
    </row>
    <row r="118" spans="2:12" s="1" customFormat="1" ht="16.5" customHeight="1">
      <c r="B118" s="28"/>
      <c r="E118" s="231" t="str">
        <f>E7</f>
        <v>Rokycany - Infraštruktúra, 100 Zásobovanie vodou</v>
      </c>
      <c r="F118" s="232"/>
      <c r="G118" s="232"/>
      <c r="H118" s="232"/>
      <c r="L118" s="28"/>
    </row>
    <row r="119" spans="2:12" ht="12" customHeight="1">
      <c r="B119" s="16"/>
      <c r="C119" s="23" t="s">
        <v>167</v>
      </c>
      <c r="L119" s="16"/>
    </row>
    <row r="120" spans="2:12" s="1" customFormat="1" ht="16.5" customHeight="1">
      <c r="B120" s="28"/>
      <c r="E120" s="231" t="s">
        <v>1977</v>
      </c>
      <c r="F120" s="230"/>
      <c r="G120" s="230"/>
      <c r="H120" s="230"/>
      <c r="L120" s="28"/>
    </row>
    <row r="121" spans="2:12" s="1" customFormat="1" ht="12" customHeight="1">
      <c r="B121" s="28"/>
      <c r="C121" s="23" t="s">
        <v>169</v>
      </c>
      <c r="L121" s="28"/>
    </row>
    <row r="122" spans="2:12" s="1" customFormat="1" ht="16.5" customHeight="1">
      <c r="B122" s="28"/>
      <c r="E122" s="187" t="str">
        <f>E11</f>
        <v>509 - Potrubie A-2-2a</v>
      </c>
      <c r="F122" s="230"/>
      <c r="G122" s="230"/>
      <c r="H122" s="230"/>
      <c r="L122" s="28"/>
    </row>
    <row r="123" spans="2:12" s="1" customFormat="1" ht="7" customHeight="1">
      <c r="B123" s="28"/>
      <c r="L123" s="28"/>
    </row>
    <row r="124" spans="2:12" s="1" customFormat="1" ht="12" customHeight="1">
      <c r="B124" s="28"/>
      <c r="C124" s="23" t="s">
        <v>19</v>
      </c>
      <c r="F124" s="21" t="str">
        <f>F14</f>
        <v>Rokycany</v>
      </c>
      <c r="I124" s="23" t="s">
        <v>21</v>
      </c>
      <c r="J124" s="51" t="str">
        <f>IF(J14="","",J14)</f>
        <v>Vyplň údaj</v>
      </c>
      <c r="L124" s="28"/>
    </row>
    <row r="125" spans="2:12" s="1" customFormat="1" ht="7" customHeight="1">
      <c r="B125" s="28"/>
      <c r="L125" s="28"/>
    </row>
    <row r="126" spans="2:12" s="1" customFormat="1" ht="15.25" customHeight="1">
      <c r="B126" s="28"/>
      <c r="C126" s="23" t="s">
        <v>22</v>
      </c>
      <c r="F126" s="21" t="str">
        <f>E17</f>
        <v xml:space="preserve"> </v>
      </c>
      <c r="I126" s="23" t="s">
        <v>28</v>
      </c>
      <c r="J126" s="26" t="str">
        <f>E23</f>
        <v xml:space="preserve"> </v>
      </c>
      <c r="L126" s="28"/>
    </row>
    <row r="127" spans="2:12" s="1" customFormat="1" ht="15.25" customHeight="1">
      <c r="B127" s="28"/>
      <c r="C127" s="23" t="s">
        <v>26</v>
      </c>
      <c r="F127" s="21" t="str">
        <f>IF(E20="","",E20)</f>
        <v>Vyplň údaj</v>
      </c>
      <c r="I127" s="23" t="s">
        <v>30</v>
      </c>
      <c r="J127" s="26" t="str">
        <f>E26</f>
        <v xml:space="preserve"> </v>
      </c>
      <c r="L127" s="28"/>
    </row>
    <row r="128" spans="2:12" s="1" customFormat="1" ht="10.25" customHeight="1">
      <c r="B128" s="28"/>
      <c r="L128" s="28"/>
    </row>
    <row r="129" spans="2:65" s="10" customFormat="1" ht="29.25" customHeight="1">
      <c r="B129" s="117"/>
      <c r="C129" s="118" t="s">
        <v>180</v>
      </c>
      <c r="D129" s="119" t="s">
        <v>57</v>
      </c>
      <c r="E129" s="119" t="s">
        <v>53</v>
      </c>
      <c r="F129" s="119" t="s">
        <v>54</v>
      </c>
      <c r="G129" s="119" t="s">
        <v>181</v>
      </c>
      <c r="H129" s="119" t="s">
        <v>182</v>
      </c>
      <c r="I129" s="119" t="s">
        <v>183</v>
      </c>
      <c r="J129" s="120" t="s">
        <v>173</v>
      </c>
      <c r="K129" s="121" t="s">
        <v>184</v>
      </c>
      <c r="L129" s="117"/>
      <c r="M129" s="58" t="s">
        <v>1</v>
      </c>
      <c r="N129" s="59" t="s">
        <v>36</v>
      </c>
      <c r="O129" s="59" t="s">
        <v>185</v>
      </c>
      <c r="P129" s="59" t="s">
        <v>186</v>
      </c>
      <c r="Q129" s="59" t="s">
        <v>187</v>
      </c>
      <c r="R129" s="59" t="s">
        <v>188</v>
      </c>
      <c r="S129" s="59" t="s">
        <v>189</v>
      </c>
      <c r="T129" s="60" t="s">
        <v>190</v>
      </c>
    </row>
    <row r="130" spans="2:65" s="1" customFormat="1" ht="22.75" customHeight="1">
      <c r="B130" s="28"/>
      <c r="C130" s="63" t="s">
        <v>174</v>
      </c>
      <c r="J130" s="122">
        <f>BK130</f>
        <v>0</v>
      </c>
      <c r="L130" s="28"/>
      <c r="M130" s="61"/>
      <c r="N130" s="52"/>
      <c r="O130" s="52"/>
      <c r="P130" s="123">
        <f>P131+P205</f>
        <v>0</v>
      </c>
      <c r="Q130" s="52"/>
      <c r="R130" s="123">
        <f>R131+R205</f>
        <v>78.182087623119983</v>
      </c>
      <c r="S130" s="52"/>
      <c r="T130" s="124">
        <f>T131+T205</f>
        <v>29.8155</v>
      </c>
      <c r="AT130" s="13" t="s">
        <v>71</v>
      </c>
      <c r="AU130" s="13" t="s">
        <v>175</v>
      </c>
      <c r="BK130" s="125">
        <f>BK131+BK205</f>
        <v>0</v>
      </c>
    </row>
    <row r="131" spans="2:65" s="11" customFormat="1" ht="26" customHeight="1">
      <c r="B131" s="126"/>
      <c r="D131" s="127" t="s">
        <v>71</v>
      </c>
      <c r="E131" s="128" t="s">
        <v>191</v>
      </c>
      <c r="F131" s="128" t="s">
        <v>192</v>
      </c>
      <c r="I131" s="129"/>
      <c r="J131" s="130">
        <f>BK131</f>
        <v>0</v>
      </c>
      <c r="L131" s="126"/>
      <c r="M131" s="131"/>
      <c r="P131" s="132">
        <f>P132+P156+P160+P167+P196+P203</f>
        <v>0</v>
      </c>
      <c r="R131" s="132">
        <f>R132+R156+R160+R167+R196+R203</f>
        <v>78.169687623119984</v>
      </c>
      <c r="T131" s="133">
        <f>T132+T156+T160+T167+T196+T203</f>
        <v>29.8155</v>
      </c>
      <c r="AR131" s="127" t="s">
        <v>76</v>
      </c>
      <c r="AT131" s="134" t="s">
        <v>71</v>
      </c>
      <c r="AU131" s="134" t="s">
        <v>72</v>
      </c>
      <c r="AY131" s="127" t="s">
        <v>193</v>
      </c>
      <c r="BK131" s="135">
        <f>BK132+BK156+BK160+BK167+BK196+BK203</f>
        <v>0</v>
      </c>
    </row>
    <row r="132" spans="2:65" s="11" customFormat="1" ht="22.75" customHeight="1">
      <c r="B132" s="126"/>
      <c r="D132" s="127" t="s">
        <v>71</v>
      </c>
      <c r="E132" s="136" t="s">
        <v>76</v>
      </c>
      <c r="F132" s="136" t="s">
        <v>194</v>
      </c>
      <c r="I132" s="129"/>
      <c r="J132" s="137">
        <f>BK132</f>
        <v>0</v>
      </c>
      <c r="L132" s="126"/>
      <c r="M132" s="131"/>
      <c r="P132" s="132">
        <f>SUM(P133:P155)</f>
        <v>0</v>
      </c>
      <c r="R132" s="132">
        <f>SUM(R133:R155)</f>
        <v>27.445271743120003</v>
      </c>
      <c r="T132" s="133">
        <f>SUM(T133:T155)</f>
        <v>29.8155</v>
      </c>
      <c r="AR132" s="127" t="s">
        <v>76</v>
      </c>
      <c r="AT132" s="134" t="s">
        <v>71</v>
      </c>
      <c r="AU132" s="134" t="s">
        <v>76</v>
      </c>
      <c r="AY132" s="127" t="s">
        <v>193</v>
      </c>
      <c r="BK132" s="135">
        <f>SUM(BK133:BK155)</f>
        <v>0</v>
      </c>
    </row>
    <row r="133" spans="2:65" s="1" customFormat="1" ht="37.75" customHeight="1">
      <c r="B133" s="138"/>
      <c r="C133" s="139" t="s">
        <v>76</v>
      </c>
      <c r="D133" s="139" t="s">
        <v>195</v>
      </c>
      <c r="E133" s="140" t="s">
        <v>2784</v>
      </c>
      <c r="F133" s="141" t="s">
        <v>2785</v>
      </c>
      <c r="G133" s="142" t="s">
        <v>234</v>
      </c>
      <c r="H133" s="143">
        <v>42.9</v>
      </c>
      <c r="I133" s="144"/>
      <c r="J133" s="145">
        <f t="shared" ref="J133:J155" si="0">ROUND(I133*H133,2)</f>
        <v>0</v>
      </c>
      <c r="K133" s="146"/>
      <c r="L133" s="28"/>
      <c r="M133" s="147" t="s">
        <v>1</v>
      </c>
      <c r="N133" s="148" t="s">
        <v>38</v>
      </c>
      <c r="P133" s="149">
        <f t="shared" ref="P133:P155" si="1">O133*H133</f>
        <v>0</v>
      </c>
      <c r="Q133" s="149">
        <v>0</v>
      </c>
      <c r="R133" s="149">
        <f t="shared" ref="R133:R155" si="2">Q133*H133</f>
        <v>0</v>
      </c>
      <c r="S133" s="149">
        <v>0.24</v>
      </c>
      <c r="T133" s="150">
        <f t="shared" ref="T133:T155" si="3">S133*H133</f>
        <v>10.295999999999999</v>
      </c>
      <c r="AR133" s="151" t="s">
        <v>109</v>
      </c>
      <c r="AT133" s="151" t="s">
        <v>195</v>
      </c>
      <c r="AU133" s="151" t="s">
        <v>84</v>
      </c>
      <c r="AY133" s="13" t="s">
        <v>193</v>
      </c>
      <c r="BE133" s="152">
        <f t="shared" ref="BE133:BE155" si="4">IF(N133="základná",J133,0)</f>
        <v>0</v>
      </c>
      <c r="BF133" s="152">
        <f t="shared" ref="BF133:BF155" si="5">IF(N133="znížená",J133,0)</f>
        <v>0</v>
      </c>
      <c r="BG133" s="152">
        <f t="shared" ref="BG133:BG155" si="6">IF(N133="zákl. prenesená",J133,0)</f>
        <v>0</v>
      </c>
      <c r="BH133" s="152">
        <f t="shared" ref="BH133:BH155" si="7">IF(N133="zníž. prenesená",J133,0)</f>
        <v>0</v>
      </c>
      <c r="BI133" s="152">
        <f t="shared" ref="BI133:BI155" si="8">IF(N133="nulová",J133,0)</f>
        <v>0</v>
      </c>
      <c r="BJ133" s="13" t="s">
        <v>84</v>
      </c>
      <c r="BK133" s="152">
        <f t="shared" ref="BK133:BK155" si="9">ROUND(I133*H133,2)</f>
        <v>0</v>
      </c>
      <c r="BL133" s="13" t="s">
        <v>109</v>
      </c>
      <c r="BM133" s="151" t="s">
        <v>2875</v>
      </c>
    </row>
    <row r="134" spans="2:65" s="1" customFormat="1" ht="37.75" customHeight="1">
      <c r="B134" s="138"/>
      <c r="C134" s="139" t="s">
        <v>84</v>
      </c>
      <c r="D134" s="139" t="s">
        <v>195</v>
      </c>
      <c r="E134" s="140" t="s">
        <v>2696</v>
      </c>
      <c r="F134" s="141" t="s">
        <v>2697</v>
      </c>
      <c r="G134" s="142" t="s">
        <v>234</v>
      </c>
      <c r="H134" s="143">
        <v>42.9</v>
      </c>
      <c r="I134" s="144"/>
      <c r="J134" s="145">
        <f t="shared" si="0"/>
        <v>0</v>
      </c>
      <c r="K134" s="146"/>
      <c r="L134" s="28"/>
      <c r="M134" s="147" t="s">
        <v>1</v>
      </c>
      <c r="N134" s="148" t="s">
        <v>38</v>
      </c>
      <c r="P134" s="149">
        <f t="shared" si="1"/>
        <v>0</v>
      </c>
      <c r="Q134" s="149">
        <v>0</v>
      </c>
      <c r="R134" s="149">
        <f t="shared" si="2"/>
        <v>0</v>
      </c>
      <c r="S134" s="149">
        <v>0.23499999999999999</v>
      </c>
      <c r="T134" s="150">
        <f t="shared" si="3"/>
        <v>10.081499999999998</v>
      </c>
      <c r="AR134" s="151" t="s">
        <v>109</v>
      </c>
      <c r="AT134" s="151" t="s">
        <v>195</v>
      </c>
      <c r="AU134" s="151" t="s">
        <v>84</v>
      </c>
      <c r="AY134" s="13" t="s">
        <v>193</v>
      </c>
      <c r="BE134" s="152">
        <f t="shared" si="4"/>
        <v>0</v>
      </c>
      <c r="BF134" s="152">
        <f t="shared" si="5"/>
        <v>0</v>
      </c>
      <c r="BG134" s="152">
        <f t="shared" si="6"/>
        <v>0</v>
      </c>
      <c r="BH134" s="152">
        <f t="shared" si="7"/>
        <v>0</v>
      </c>
      <c r="BI134" s="152">
        <f t="shared" si="8"/>
        <v>0</v>
      </c>
      <c r="BJ134" s="13" t="s">
        <v>84</v>
      </c>
      <c r="BK134" s="152">
        <f t="shared" si="9"/>
        <v>0</v>
      </c>
      <c r="BL134" s="13" t="s">
        <v>109</v>
      </c>
      <c r="BM134" s="151" t="s">
        <v>2876</v>
      </c>
    </row>
    <row r="135" spans="2:65" s="1" customFormat="1" ht="37.75" customHeight="1">
      <c r="B135" s="138"/>
      <c r="C135" s="139" t="s">
        <v>106</v>
      </c>
      <c r="D135" s="139" t="s">
        <v>195</v>
      </c>
      <c r="E135" s="140" t="s">
        <v>2059</v>
      </c>
      <c r="F135" s="141" t="s">
        <v>2060</v>
      </c>
      <c r="G135" s="142" t="s">
        <v>234</v>
      </c>
      <c r="H135" s="143">
        <v>42.9</v>
      </c>
      <c r="I135" s="144"/>
      <c r="J135" s="145">
        <f t="shared" si="0"/>
        <v>0</v>
      </c>
      <c r="K135" s="146"/>
      <c r="L135" s="28"/>
      <c r="M135" s="147" t="s">
        <v>1</v>
      </c>
      <c r="N135" s="148" t="s">
        <v>38</v>
      </c>
      <c r="P135" s="149">
        <f t="shared" si="1"/>
        <v>0</v>
      </c>
      <c r="Q135" s="149">
        <v>0</v>
      </c>
      <c r="R135" s="149">
        <f t="shared" si="2"/>
        <v>0</v>
      </c>
      <c r="S135" s="149">
        <v>0.22</v>
      </c>
      <c r="T135" s="150">
        <f t="shared" si="3"/>
        <v>9.4380000000000006</v>
      </c>
      <c r="AR135" s="151" t="s">
        <v>109</v>
      </c>
      <c r="AT135" s="151" t="s">
        <v>195</v>
      </c>
      <c r="AU135" s="151" t="s">
        <v>84</v>
      </c>
      <c r="AY135" s="13" t="s">
        <v>193</v>
      </c>
      <c r="BE135" s="152">
        <f t="shared" si="4"/>
        <v>0</v>
      </c>
      <c r="BF135" s="152">
        <f t="shared" si="5"/>
        <v>0</v>
      </c>
      <c r="BG135" s="152">
        <f t="shared" si="6"/>
        <v>0</v>
      </c>
      <c r="BH135" s="152">
        <f t="shared" si="7"/>
        <v>0</v>
      </c>
      <c r="BI135" s="152">
        <f t="shared" si="8"/>
        <v>0</v>
      </c>
      <c r="BJ135" s="13" t="s">
        <v>84</v>
      </c>
      <c r="BK135" s="152">
        <f t="shared" si="9"/>
        <v>0</v>
      </c>
      <c r="BL135" s="13" t="s">
        <v>109</v>
      </c>
      <c r="BM135" s="151" t="s">
        <v>2877</v>
      </c>
    </row>
    <row r="136" spans="2:65" s="1" customFormat="1" ht="24.25" customHeight="1">
      <c r="B136" s="138"/>
      <c r="C136" s="139" t="s">
        <v>109</v>
      </c>
      <c r="D136" s="139" t="s">
        <v>195</v>
      </c>
      <c r="E136" s="140" t="s">
        <v>1520</v>
      </c>
      <c r="F136" s="141" t="s">
        <v>1521</v>
      </c>
      <c r="G136" s="142" t="s">
        <v>257</v>
      </c>
      <c r="H136" s="143">
        <v>15</v>
      </c>
      <c r="I136" s="144"/>
      <c r="J136" s="145">
        <f t="shared" si="0"/>
        <v>0</v>
      </c>
      <c r="K136" s="146"/>
      <c r="L136" s="28"/>
      <c r="M136" s="147" t="s">
        <v>1</v>
      </c>
      <c r="N136" s="148" t="s">
        <v>38</v>
      </c>
      <c r="P136" s="149">
        <f t="shared" si="1"/>
        <v>0</v>
      </c>
      <c r="Q136" s="149">
        <v>7.2892399999999998E-3</v>
      </c>
      <c r="R136" s="149">
        <f t="shared" si="2"/>
        <v>0.10933859999999999</v>
      </c>
      <c r="S136" s="149">
        <v>0</v>
      </c>
      <c r="T136" s="150">
        <f t="shared" si="3"/>
        <v>0</v>
      </c>
      <c r="AR136" s="151" t="s">
        <v>109</v>
      </c>
      <c r="AT136" s="151" t="s">
        <v>195</v>
      </c>
      <c r="AU136" s="151" t="s">
        <v>84</v>
      </c>
      <c r="AY136" s="13" t="s">
        <v>193</v>
      </c>
      <c r="BE136" s="152">
        <f t="shared" si="4"/>
        <v>0</v>
      </c>
      <c r="BF136" s="152">
        <f t="shared" si="5"/>
        <v>0</v>
      </c>
      <c r="BG136" s="152">
        <f t="shared" si="6"/>
        <v>0</v>
      </c>
      <c r="BH136" s="152">
        <f t="shared" si="7"/>
        <v>0</v>
      </c>
      <c r="BI136" s="152">
        <f t="shared" si="8"/>
        <v>0</v>
      </c>
      <c r="BJ136" s="13" t="s">
        <v>84</v>
      </c>
      <c r="BK136" s="152">
        <f t="shared" si="9"/>
        <v>0</v>
      </c>
      <c r="BL136" s="13" t="s">
        <v>109</v>
      </c>
      <c r="BM136" s="151" t="s">
        <v>2878</v>
      </c>
    </row>
    <row r="137" spans="2:65" s="1" customFormat="1" ht="33" customHeight="1">
      <c r="B137" s="138"/>
      <c r="C137" s="139" t="s">
        <v>112</v>
      </c>
      <c r="D137" s="139" t="s">
        <v>195</v>
      </c>
      <c r="E137" s="140" t="s">
        <v>1523</v>
      </c>
      <c r="F137" s="141" t="s">
        <v>1524</v>
      </c>
      <c r="G137" s="142" t="s">
        <v>1419</v>
      </c>
      <c r="H137" s="143">
        <v>8</v>
      </c>
      <c r="I137" s="144"/>
      <c r="J137" s="145">
        <f t="shared" si="0"/>
        <v>0</v>
      </c>
      <c r="K137" s="146"/>
      <c r="L137" s="28"/>
      <c r="M137" s="147" t="s">
        <v>1</v>
      </c>
      <c r="N137" s="148" t="s">
        <v>38</v>
      </c>
      <c r="P137" s="149">
        <f t="shared" si="1"/>
        <v>0</v>
      </c>
      <c r="Q137" s="149">
        <v>0</v>
      </c>
      <c r="R137" s="149">
        <f t="shared" si="2"/>
        <v>0</v>
      </c>
      <c r="S137" s="149">
        <v>0</v>
      </c>
      <c r="T137" s="150">
        <f t="shared" si="3"/>
        <v>0</v>
      </c>
      <c r="AR137" s="151" t="s">
        <v>109</v>
      </c>
      <c r="AT137" s="151" t="s">
        <v>195</v>
      </c>
      <c r="AU137" s="151" t="s">
        <v>84</v>
      </c>
      <c r="AY137" s="13" t="s">
        <v>193</v>
      </c>
      <c r="BE137" s="152">
        <f t="shared" si="4"/>
        <v>0</v>
      </c>
      <c r="BF137" s="152">
        <f t="shared" si="5"/>
        <v>0</v>
      </c>
      <c r="BG137" s="152">
        <f t="shared" si="6"/>
        <v>0</v>
      </c>
      <c r="BH137" s="152">
        <f t="shared" si="7"/>
        <v>0</v>
      </c>
      <c r="BI137" s="152">
        <f t="shared" si="8"/>
        <v>0</v>
      </c>
      <c r="BJ137" s="13" t="s">
        <v>84</v>
      </c>
      <c r="BK137" s="152">
        <f t="shared" si="9"/>
        <v>0</v>
      </c>
      <c r="BL137" s="13" t="s">
        <v>109</v>
      </c>
      <c r="BM137" s="151" t="s">
        <v>2879</v>
      </c>
    </row>
    <row r="138" spans="2:65" s="1" customFormat="1" ht="21.75" customHeight="1">
      <c r="B138" s="138"/>
      <c r="C138" s="139" t="s">
        <v>115</v>
      </c>
      <c r="D138" s="139" t="s">
        <v>195</v>
      </c>
      <c r="E138" s="140" t="s">
        <v>1526</v>
      </c>
      <c r="F138" s="141" t="s">
        <v>1527</v>
      </c>
      <c r="G138" s="142" t="s">
        <v>257</v>
      </c>
      <c r="H138" s="143">
        <v>2</v>
      </c>
      <c r="I138" s="144"/>
      <c r="J138" s="145">
        <f t="shared" si="0"/>
        <v>0</v>
      </c>
      <c r="K138" s="146"/>
      <c r="L138" s="28"/>
      <c r="M138" s="147" t="s">
        <v>1</v>
      </c>
      <c r="N138" s="148" t="s">
        <v>38</v>
      </c>
      <c r="P138" s="149">
        <f t="shared" si="1"/>
        <v>0</v>
      </c>
      <c r="Q138" s="149">
        <v>1.0120000000000001E-2</v>
      </c>
      <c r="R138" s="149">
        <f t="shared" si="2"/>
        <v>2.0240000000000001E-2</v>
      </c>
      <c r="S138" s="149">
        <v>0</v>
      </c>
      <c r="T138" s="150">
        <f t="shared" si="3"/>
        <v>0</v>
      </c>
      <c r="AR138" s="151" t="s">
        <v>109</v>
      </c>
      <c r="AT138" s="151" t="s">
        <v>195</v>
      </c>
      <c r="AU138" s="151" t="s">
        <v>84</v>
      </c>
      <c r="AY138" s="13" t="s">
        <v>193</v>
      </c>
      <c r="BE138" s="152">
        <f t="shared" si="4"/>
        <v>0</v>
      </c>
      <c r="BF138" s="152">
        <f t="shared" si="5"/>
        <v>0</v>
      </c>
      <c r="BG138" s="152">
        <f t="shared" si="6"/>
        <v>0</v>
      </c>
      <c r="BH138" s="152">
        <f t="shared" si="7"/>
        <v>0</v>
      </c>
      <c r="BI138" s="152">
        <f t="shared" si="8"/>
        <v>0</v>
      </c>
      <c r="BJ138" s="13" t="s">
        <v>84</v>
      </c>
      <c r="BK138" s="152">
        <f t="shared" si="9"/>
        <v>0</v>
      </c>
      <c r="BL138" s="13" t="s">
        <v>109</v>
      </c>
      <c r="BM138" s="151" t="s">
        <v>2880</v>
      </c>
    </row>
    <row r="139" spans="2:65" s="1" customFormat="1" ht="21.75" customHeight="1">
      <c r="B139" s="138"/>
      <c r="C139" s="139" t="s">
        <v>160</v>
      </c>
      <c r="D139" s="139" t="s">
        <v>195</v>
      </c>
      <c r="E139" s="140" t="s">
        <v>2074</v>
      </c>
      <c r="F139" s="141" t="s">
        <v>2075</v>
      </c>
      <c r="G139" s="142" t="s">
        <v>257</v>
      </c>
      <c r="H139" s="143">
        <v>2</v>
      </c>
      <c r="I139" s="144"/>
      <c r="J139" s="145">
        <f t="shared" si="0"/>
        <v>0</v>
      </c>
      <c r="K139" s="146"/>
      <c r="L139" s="28"/>
      <c r="M139" s="147" t="s">
        <v>1</v>
      </c>
      <c r="N139" s="148" t="s">
        <v>38</v>
      </c>
      <c r="P139" s="149">
        <f t="shared" si="1"/>
        <v>0</v>
      </c>
      <c r="Q139" s="149">
        <v>5.9159999999999997E-2</v>
      </c>
      <c r="R139" s="149">
        <f t="shared" si="2"/>
        <v>0.11831999999999999</v>
      </c>
      <c r="S139" s="149">
        <v>0</v>
      </c>
      <c r="T139" s="150">
        <f t="shared" si="3"/>
        <v>0</v>
      </c>
      <c r="AR139" s="151" t="s">
        <v>109</v>
      </c>
      <c r="AT139" s="151" t="s">
        <v>195</v>
      </c>
      <c r="AU139" s="151" t="s">
        <v>84</v>
      </c>
      <c r="AY139" s="13" t="s">
        <v>193</v>
      </c>
      <c r="BE139" s="152">
        <f t="shared" si="4"/>
        <v>0</v>
      </c>
      <c r="BF139" s="152">
        <f t="shared" si="5"/>
        <v>0</v>
      </c>
      <c r="BG139" s="152">
        <f t="shared" si="6"/>
        <v>0</v>
      </c>
      <c r="BH139" s="152">
        <f t="shared" si="7"/>
        <v>0</v>
      </c>
      <c r="BI139" s="152">
        <f t="shared" si="8"/>
        <v>0</v>
      </c>
      <c r="BJ139" s="13" t="s">
        <v>84</v>
      </c>
      <c r="BK139" s="152">
        <f t="shared" si="9"/>
        <v>0</v>
      </c>
      <c r="BL139" s="13" t="s">
        <v>109</v>
      </c>
      <c r="BM139" s="151" t="s">
        <v>2881</v>
      </c>
    </row>
    <row r="140" spans="2:65" s="1" customFormat="1" ht="24.25" customHeight="1">
      <c r="B140" s="138"/>
      <c r="C140" s="139" t="s">
        <v>163</v>
      </c>
      <c r="D140" s="139" t="s">
        <v>195</v>
      </c>
      <c r="E140" s="140" t="s">
        <v>1529</v>
      </c>
      <c r="F140" s="141" t="s">
        <v>1530</v>
      </c>
      <c r="G140" s="142" t="s">
        <v>257</v>
      </c>
      <c r="H140" s="143">
        <v>20</v>
      </c>
      <c r="I140" s="144"/>
      <c r="J140" s="145">
        <f t="shared" si="0"/>
        <v>0</v>
      </c>
      <c r="K140" s="146"/>
      <c r="L140" s="28"/>
      <c r="M140" s="147" t="s">
        <v>1</v>
      </c>
      <c r="N140" s="148" t="s">
        <v>38</v>
      </c>
      <c r="P140" s="149">
        <f t="shared" si="1"/>
        <v>0</v>
      </c>
      <c r="Q140" s="149">
        <v>3.5950000000000001E-3</v>
      </c>
      <c r="R140" s="149">
        <f t="shared" si="2"/>
        <v>7.1900000000000006E-2</v>
      </c>
      <c r="S140" s="149">
        <v>0</v>
      </c>
      <c r="T140" s="150">
        <f t="shared" si="3"/>
        <v>0</v>
      </c>
      <c r="AR140" s="151" t="s">
        <v>109</v>
      </c>
      <c r="AT140" s="151" t="s">
        <v>195</v>
      </c>
      <c r="AU140" s="151" t="s">
        <v>84</v>
      </c>
      <c r="AY140" s="13" t="s">
        <v>193</v>
      </c>
      <c r="BE140" s="152">
        <f t="shared" si="4"/>
        <v>0</v>
      </c>
      <c r="BF140" s="152">
        <f t="shared" si="5"/>
        <v>0</v>
      </c>
      <c r="BG140" s="152">
        <f t="shared" si="6"/>
        <v>0</v>
      </c>
      <c r="BH140" s="152">
        <f t="shared" si="7"/>
        <v>0</v>
      </c>
      <c r="BI140" s="152">
        <f t="shared" si="8"/>
        <v>0</v>
      </c>
      <c r="BJ140" s="13" t="s">
        <v>84</v>
      </c>
      <c r="BK140" s="152">
        <f t="shared" si="9"/>
        <v>0</v>
      </c>
      <c r="BL140" s="13" t="s">
        <v>109</v>
      </c>
      <c r="BM140" s="151" t="s">
        <v>2882</v>
      </c>
    </row>
    <row r="141" spans="2:65" s="1" customFormat="1" ht="24.25" customHeight="1">
      <c r="B141" s="138"/>
      <c r="C141" s="139" t="s">
        <v>221</v>
      </c>
      <c r="D141" s="139" t="s">
        <v>195</v>
      </c>
      <c r="E141" s="140" t="s">
        <v>1532</v>
      </c>
      <c r="F141" s="141" t="s">
        <v>1533</v>
      </c>
      <c r="G141" s="142" t="s">
        <v>198</v>
      </c>
      <c r="H141" s="143">
        <v>1.96</v>
      </c>
      <c r="I141" s="144"/>
      <c r="J141" s="145">
        <f t="shared" si="0"/>
        <v>0</v>
      </c>
      <c r="K141" s="146"/>
      <c r="L141" s="28"/>
      <c r="M141" s="147" t="s">
        <v>1</v>
      </c>
      <c r="N141" s="148" t="s">
        <v>38</v>
      </c>
      <c r="P141" s="149">
        <f t="shared" si="1"/>
        <v>0</v>
      </c>
      <c r="Q141" s="149">
        <v>0</v>
      </c>
      <c r="R141" s="149">
        <f t="shared" si="2"/>
        <v>0</v>
      </c>
      <c r="S141" s="149">
        <v>0</v>
      </c>
      <c r="T141" s="150">
        <f t="shared" si="3"/>
        <v>0</v>
      </c>
      <c r="AR141" s="151" t="s">
        <v>109</v>
      </c>
      <c r="AT141" s="151" t="s">
        <v>195</v>
      </c>
      <c r="AU141" s="151" t="s">
        <v>84</v>
      </c>
      <c r="AY141" s="13" t="s">
        <v>193</v>
      </c>
      <c r="BE141" s="152">
        <f t="shared" si="4"/>
        <v>0</v>
      </c>
      <c r="BF141" s="152">
        <f t="shared" si="5"/>
        <v>0</v>
      </c>
      <c r="BG141" s="152">
        <f t="shared" si="6"/>
        <v>0</v>
      </c>
      <c r="BH141" s="152">
        <f t="shared" si="7"/>
        <v>0</v>
      </c>
      <c r="BI141" s="152">
        <f t="shared" si="8"/>
        <v>0</v>
      </c>
      <c r="BJ141" s="13" t="s">
        <v>84</v>
      </c>
      <c r="BK141" s="152">
        <f t="shared" si="9"/>
        <v>0</v>
      </c>
      <c r="BL141" s="13" t="s">
        <v>109</v>
      </c>
      <c r="BM141" s="151" t="s">
        <v>2883</v>
      </c>
    </row>
    <row r="142" spans="2:65" s="1" customFormat="1" ht="24.25" customHeight="1">
      <c r="B142" s="138"/>
      <c r="C142" s="139" t="s">
        <v>225</v>
      </c>
      <c r="D142" s="139" t="s">
        <v>195</v>
      </c>
      <c r="E142" s="140" t="s">
        <v>1916</v>
      </c>
      <c r="F142" s="141" t="s">
        <v>1917</v>
      </c>
      <c r="G142" s="142" t="s">
        <v>198</v>
      </c>
      <c r="H142" s="143">
        <v>23.719000000000001</v>
      </c>
      <c r="I142" s="144"/>
      <c r="J142" s="145">
        <f t="shared" si="0"/>
        <v>0</v>
      </c>
      <c r="K142" s="146"/>
      <c r="L142" s="28"/>
      <c r="M142" s="147" t="s">
        <v>1</v>
      </c>
      <c r="N142" s="148" t="s">
        <v>38</v>
      </c>
      <c r="P142" s="149">
        <f t="shared" si="1"/>
        <v>0</v>
      </c>
      <c r="Q142" s="149">
        <v>0</v>
      </c>
      <c r="R142" s="149">
        <f t="shared" si="2"/>
        <v>0</v>
      </c>
      <c r="S142" s="149">
        <v>0</v>
      </c>
      <c r="T142" s="150">
        <f t="shared" si="3"/>
        <v>0</v>
      </c>
      <c r="AR142" s="151" t="s">
        <v>109</v>
      </c>
      <c r="AT142" s="151" t="s">
        <v>195</v>
      </c>
      <c r="AU142" s="151" t="s">
        <v>84</v>
      </c>
      <c r="AY142" s="13" t="s">
        <v>193</v>
      </c>
      <c r="BE142" s="152">
        <f t="shared" si="4"/>
        <v>0</v>
      </c>
      <c r="BF142" s="152">
        <f t="shared" si="5"/>
        <v>0</v>
      </c>
      <c r="BG142" s="152">
        <f t="shared" si="6"/>
        <v>0</v>
      </c>
      <c r="BH142" s="152">
        <f t="shared" si="7"/>
        <v>0</v>
      </c>
      <c r="BI142" s="152">
        <f t="shared" si="8"/>
        <v>0</v>
      </c>
      <c r="BJ142" s="13" t="s">
        <v>84</v>
      </c>
      <c r="BK142" s="152">
        <f t="shared" si="9"/>
        <v>0</v>
      </c>
      <c r="BL142" s="13" t="s">
        <v>109</v>
      </c>
      <c r="BM142" s="151" t="s">
        <v>2884</v>
      </c>
    </row>
    <row r="143" spans="2:65" s="1" customFormat="1" ht="37.75" customHeight="1">
      <c r="B143" s="138"/>
      <c r="C143" s="139" t="s">
        <v>81</v>
      </c>
      <c r="D143" s="139" t="s">
        <v>195</v>
      </c>
      <c r="E143" s="140" t="s">
        <v>1919</v>
      </c>
      <c r="F143" s="141" t="s">
        <v>1920</v>
      </c>
      <c r="G143" s="142" t="s">
        <v>198</v>
      </c>
      <c r="H143" s="143">
        <v>23.719000000000001</v>
      </c>
      <c r="I143" s="144"/>
      <c r="J143" s="145">
        <f t="shared" si="0"/>
        <v>0</v>
      </c>
      <c r="K143" s="146"/>
      <c r="L143" s="28"/>
      <c r="M143" s="147" t="s">
        <v>1</v>
      </c>
      <c r="N143" s="148" t="s">
        <v>38</v>
      </c>
      <c r="P143" s="149">
        <f t="shared" si="1"/>
        <v>0</v>
      </c>
      <c r="Q143" s="149">
        <v>0</v>
      </c>
      <c r="R143" s="149">
        <f t="shared" si="2"/>
        <v>0</v>
      </c>
      <c r="S143" s="149">
        <v>0</v>
      </c>
      <c r="T143" s="150">
        <f t="shared" si="3"/>
        <v>0</v>
      </c>
      <c r="AR143" s="151" t="s">
        <v>109</v>
      </c>
      <c r="AT143" s="151" t="s">
        <v>195</v>
      </c>
      <c r="AU143" s="151" t="s">
        <v>84</v>
      </c>
      <c r="AY143" s="13" t="s">
        <v>193</v>
      </c>
      <c r="BE143" s="152">
        <f t="shared" si="4"/>
        <v>0</v>
      </c>
      <c r="BF143" s="152">
        <f t="shared" si="5"/>
        <v>0</v>
      </c>
      <c r="BG143" s="152">
        <f t="shared" si="6"/>
        <v>0</v>
      </c>
      <c r="BH143" s="152">
        <f t="shared" si="7"/>
        <v>0</v>
      </c>
      <c r="BI143" s="152">
        <f t="shared" si="8"/>
        <v>0</v>
      </c>
      <c r="BJ143" s="13" t="s">
        <v>84</v>
      </c>
      <c r="BK143" s="152">
        <f t="shared" si="9"/>
        <v>0</v>
      </c>
      <c r="BL143" s="13" t="s">
        <v>109</v>
      </c>
      <c r="BM143" s="151" t="s">
        <v>2885</v>
      </c>
    </row>
    <row r="144" spans="2:65" s="1" customFormat="1" ht="24.25" customHeight="1">
      <c r="B144" s="138"/>
      <c r="C144" s="139" t="s">
        <v>86</v>
      </c>
      <c r="D144" s="139" t="s">
        <v>195</v>
      </c>
      <c r="E144" s="140" t="s">
        <v>1922</v>
      </c>
      <c r="F144" s="141" t="s">
        <v>1923</v>
      </c>
      <c r="G144" s="142" t="s">
        <v>198</v>
      </c>
      <c r="H144" s="143">
        <v>10.612</v>
      </c>
      <c r="I144" s="144"/>
      <c r="J144" s="145">
        <f t="shared" si="0"/>
        <v>0</v>
      </c>
      <c r="K144" s="146"/>
      <c r="L144" s="28"/>
      <c r="M144" s="147" t="s">
        <v>1</v>
      </c>
      <c r="N144" s="148" t="s">
        <v>38</v>
      </c>
      <c r="P144" s="149">
        <f t="shared" si="1"/>
        <v>0</v>
      </c>
      <c r="Q144" s="149">
        <v>0</v>
      </c>
      <c r="R144" s="149">
        <f t="shared" si="2"/>
        <v>0</v>
      </c>
      <c r="S144" s="149">
        <v>0</v>
      </c>
      <c r="T144" s="150">
        <f t="shared" si="3"/>
        <v>0</v>
      </c>
      <c r="AR144" s="151" t="s">
        <v>109</v>
      </c>
      <c r="AT144" s="151" t="s">
        <v>195</v>
      </c>
      <c r="AU144" s="151" t="s">
        <v>84</v>
      </c>
      <c r="AY144" s="13" t="s">
        <v>193</v>
      </c>
      <c r="BE144" s="152">
        <f t="shared" si="4"/>
        <v>0</v>
      </c>
      <c r="BF144" s="152">
        <f t="shared" si="5"/>
        <v>0</v>
      </c>
      <c r="BG144" s="152">
        <f t="shared" si="6"/>
        <v>0</v>
      </c>
      <c r="BH144" s="152">
        <f t="shared" si="7"/>
        <v>0</v>
      </c>
      <c r="BI144" s="152">
        <f t="shared" si="8"/>
        <v>0</v>
      </c>
      <c r="BJ144" s="13" t="s">
        <v>84</v>
      </c>
      <c r="BK144" s="152">
        <f t="shared" si="9"/>
        <v>0</v>
      </c>
      <c r="BL144" s="13" t="s">
        <v>109</v>
      </c>
      <c r="BM144" s="151" t="s">
        <v>2886</v>
      </c>
    </row>
    <row r="145" spans="2:65" s="1" customFormat="1" ht="37.75" customHeight="1">
      <c r="B145" s="138"/>
      <c r="C145" s="139" t="s">
        <v>89</v>
      </c>
      <c r="D145" s="139" t="s">
        <v>195</v>
      </c>
      <c r="E145" s="140" t="s">
        <v>1925</v>
      </c>
      <c r="F145" s="141" t="s">
        <v>1926</v>
      </c>
      <c r="G145" s="142" t="s">
        <v>198</v>
      </c>
      <c r="H145" s="143">
        <v>10.612</v>
      </c>
      <c r="I145" s="144"/>
      <c r="J145" s="145">
        <f t="shared" si="0"/>
        <v>0</v>
      </c>
      <c r="K145" s="146"/>
      <c r="L145" s="28"/>
      <c r="M145" s="147" t="s">
        <v>1</v>
      </c>
      <c r="N145" s="148" t="s">
        <v>38</v>
      </c>
      <c r="P145" s="149">
        <f t="shared" si="1"/>
        <v>0</v>
      </c>
      <c r="Q145" s="149">
        <v>0</v>
      </c>
      <c r="R145" s="149">
        <f t="shared" si="2"/>
        <v>0</v>
      </c>
      <c r="S145" s="149">
        <v>0</v>
      </c>
      <c r="T145" s="150">
        <f t="shared" si="3"/>
        <v>0</v>
      </c>
      <c r="AR145" s="151" t="s">
        <v>109</v>
      </c>
      <c r="AT145" s="151" t="s">
        <v>195</v>
      </c>
      <c r="AU145" s="151" t="s">
        <v>84</v>
      </c>
      <c r="AY145" s="13" t="s">
        <v>193</v>
      </c>
      <c r="BE145" s="152">
        <f t="shared" si="4"/>
        <v>0</v>
      </c>
      <c r="BF145" s="152">
        <f t="shared" si="5"/>
        <v>0</v>
      </c>
      <c r="BG145" s="152">
        <f t="shared" si="6"/>
        <v>0</v>
      </c>
      <c r="BH145" s="152">
        <f t="shared" si="7"/>
        <v>0</v>
      </c>
      <c r="BI145" s="152">
        <f t="shared" si="8"/>
        <v>0</v>
      </c>
      <c r="BJ145" s="13" t="s">
        <v>84</v>
      </c>
      <c r="BK145" s="152">
        <f t="shared" si="9"/>
        <v>0</v>
      </c>
      <c r="BL145" s="13" t="s">
        <v>109</v>
      </c>
      <c r="BM145" s="151" t="s">
        <v>2887</v>
      </c>
    </row>
    <row r="146" spans="2:65" s="1" customFormat="1" ht="24.25" customHeight="1">
      <c r="B146" s="138"/>
      <c r="C146" s="139" t="s">
        <v>92</v>
      </c>
      <c r="D146" s="139" t="s">
        <v>195</v>
      </c>
      <c r="E146" s="140" t="s">
        <v>1928</v>
      </c>
      <c r="F146" s="141" t="s">
        <v>1929</v>
      </c>
      <c r="G146" s="142" t="s">
        <v>198</v>
      </c>
      <c r="H146" s="143">
        <v>3.714</v>
      </c>
      <c r="I146" s="144"/>
      <c r="J146" s="145">
        <f t="shared" si="0"/>
        <v>0</v>
      </c>
      <c r="K146" s="146"/>
      <c r="L146" s="28"/>
      <c r="M146" s="147" t="s">
        <v>1</v>
      </c>
      <c r="N146" s="148" t="s">
        <v>38</v>
      </c>
      <c r="P146" s="149">
        <f t="shared" si="1"/>
        <v>0</v>
      </c>
      <c r="Q146" s="149">
        <v>1.043908E-2</v>
      </c>
      <c r="R146" s="149">
        <f t="shared" si="2"/>
        <v>3.8770743119999999E-2</v>
      </c>
      <c r="S146" s="149">
        <v>0</v>
      </c>
      <c r="T146" s="150">
        <f t="shared" si="3"/>
        <v>0</v>
      </c>
      <c r="AR146" s="151" t="s">
        <v>109</v>
      </c>
      <c r="AT146" s="151" t="s">
        <v>195</v>
      </c>
      <c r="AU146" s="151" t="s">
        <v>84</v>
      </c>
      <c r="AY146" s="13" t="s">
        <v>193</v>
      </c>
      <c r="BE146" s="152">
        <f t="shared" si="4"/>
        <v>0</v>
      </c>
      <c r="BF146" s="152">
        <f t="shared" si="5"/>
        <v>0</v>
      </c>
      <c r="BG146" s="152">
        <f t="shared" si="6"/>
        <v>0</v>
      </c>
      <c r="BH146" s="152">
        <f t="shared" si="7"/>
        <v>0</v>
      </c>
      <c r="BI146" s="152">
        <f t="shared" si="8"/>
        <v>0</v>
      </c>
      <c r="BJ146" s="13" t="s">
        <v>84</v>
      </c>
      <c r="BK146" s="152">
        <f t="shared" si="9"/>
        <v>0</v>
      </c>
      <c r="BL146" s="13" t="s">
        <v>109</v>
      </c>
      <c r="BM146" s="151" t="s">
        <v>2888</v>
      </c>
    </row>
    <row r="147" spans="2:65" s="1" customFormat="1" ht="24.25" customHeight="1">
      <c r="B147" s="138"/>
      <c r="C147" s="139" t="s">
        <v>95</v>
      </c>
      <c r="D147" s="139" t="s">
        <v>195</v>
      </c>
      <c r="E147" s="140" t="s">
        <v>1559</v>
      </c>
      <c r="F147" s="141" t="s">
        <v>1560</v>
      </c>
      <c r="G147" s="142" t="s">
        <v>234</v>
      </c>
      <c r="H147" s="143">
        <v>132.63999999999999</v>
      </c>
      <c r="I147" s="144"/>
      <c r="J147" s="145">
        <f t="shared" si="0"/>
        <v>0</v>
      </c>
      <c r="K147" s="146"/>
      <c r="L147" s="28"/>
      <c r="M147" s="147" t="s">
        <v>1</v>
      </c>
      <c r="N147" s="148" t="s">
        <v>38</v>
      </c>
      <c r="P147" s="149">
        <f t="shared" si="1"/>
        <v>0</v>
      </c>
      <c r="Q147" s="149">
        <v>9.1E-4</v>
      </c>
      <c r="R147" s="149">
        <f t="shared" si="2"/>
        <v>0.12070239999999999</v>
      </c>
      <c r="S147" s="149">
        <v>0</v>
      </c>
      <c r="T147" s="150">
        <f t="shared" si="3"/>
        <v>0</v>
      </c>
      <c r="AR147" s="151" t="s">
        <v>109</v>
      </c>
      <c r="AT147" s="151" t="s">
        <v>195</v>
      </c>
      <c r="AU147" s="151" t="s">
        <v>84</v>
      </c>
      <c r="AY147" s="13" t="s">
        <v>193</v>
      </c>
      <c r="BE147" s="152">
        <f t="shared" si="4"/>
        <v>0</v>
      </c>
      <c r="BF147" s="152">
        <f t="shared" si="5"/>
        <v>0</v>
      </c>
      <c r="BG147" s="152">
        <f t="shared" si="6"/>
        <v>0</v>
      </c>
      <c r="BH147" s="152">
        <f t="shared" si="7"/>
        <v>0</v>
      </c>
      <c r="BI147" s="152">
        <f t="shared" si="8"/>
        <v>0</v>
      </c>
      <c r="BJ147" s="13" t="s">
        <v>84</v>
      </c>
      <c r="BK147" s="152">
        <f t="shared" si="9"/>
        <v>0</v>
      </c>
      <c r="BL147" s="13" t="s">
        <v>109</v>
      </c>
      <c r="BM147" s="151" t="s">
        <v>2889</v>
      </c>
    </row>
    <row r="148" spans="2:65" s="1" customFormat="1" ht="24.25" customHeight="1">
      <c r="B148" s="138"/>
      <c r="C148" s="139" t="s">
        <v>98</v>
      </c>
      <c r="D148" s="139" t="s">
        <v>195</v>
      </c>
      <c r="E148" s="140" t="s">
        <v>1565</v>
      </c>
      <c r="F148" s="141" t="s">
        <v>1566</v>
      </c>
      <c r="G148" s="142" t="s">
        <v>234</v>
      </c>
      <c r="H148" s="143">
        <v>132.63999999999999</v>
      </c>
      <c r="I148" s="144"/>
      <c r="J148" s="145">
        <f t="shared" si="0"/>
        <v>0</v>
      </c>
      <c r="K148" s="146"/>
      <c r="L148" s="28"/>
      <c r="M148" s="147" t="s">
        <v>1</v>
      </c>
      <c r="N148" s="148" t="s">
        <v>38</v>
      </c>
      <c r="P148" s="149">
        <f t="shared" si="1"/>
        <v>0</v>
      </c>
      <c r="Q148" s="149">
        <v>0</v>
      </c>
      <c r="R148" s="149">
        <f t="shared" si="2"/>
        <v>0</v>
      </c>
      <c r="S148" s="149">
        <v>0</v>
      </c>
      <c r="T148" s="150">
        <f t="shared" si="3"/>
        <v>0</v>
      </c>
      <c r="AR148" s="151" t="s">
        <v>109</v>
      </c>
      <c r="AT148" s="151" t="s">
        <v>195</v>
      </c>
      <c r="AU148" s="151" t="s">
        <v>84</v>
      </c>
      <c r="AY148" s="13" t="s">
        <v>193</v>
      </c>
      <c r="BE148" s="152">
        <f t="shared" si="4"/>
        <v>0</v>
      </c>
      <c r="BF148" s="152">
        <f t="shared" si="5"/>
        <v>0</v>
      </c>
      <c r="BG148" s="152">
        <f t="shared" si="6"/>
        <v>0</v>
      </c>
      <c r="BH148" s="152">
        <f t="shared" si="7"/>
        <v>0</v>
      </c>
      <c r="BI148" s="152">
        <f t="shared" si="8"/>
        <v>0</v>
      </c>
      <c r="BJ148" s="13" t="s">
        <v>84</v>
      </c>
      <c r="BK148" s="152">
        <f t="shared" si="9"/>
        <v>0</v>
      </c>
      <c r="BL148" s="13" t="s">
        <v>109</v>
      </c>
      <c r="BM148" s="151" t="s">
        <v>2890</v>
      </c>
    </row>
    <row r="149" spans="2:65" s="1" customFormat="1" ht="33" customHeight="1">
      <c r="B149" s="138"/>
      <c r="C149" s="139" t="s">
        <v>101</v>
      </c>
      <c r="D149" s="139" t="s">
        <v>195</v>
      </c>
      <c r="E149" s="140" t="s">
        <v>2623</v>
      </c>
      <c r="F149" s="141" t="s">
        <v>2624</v>
      </c>
      <c r="G149" s="142" t="s">
        <v>198</v>
      </c>
      <c r="H149" s="143">
        <v>21.45</v>
      </c>
      <c r="I149" s="144"/>
      <c r="J149" s="145">
        <f t="shared" si="0"/>
        <v>0</v>
      </c>
      <c r="K149" s="146"/>
      <c r="L149" s="28"/>
      <c r="M149" s="147" t="s">
        <v>1</v>
      </c>
      <c r="N149" s="148" t="s">
        <v>38</v>
      </c>
      <c r="P149" s="149">
        <f t="shared" si="1"/>
        <v>0</v>
      </c>
      <c r="Q149" s="149">
        <v>0</v>
      </c>
      <c r="R149" s="149">
        <f t="shared" si="2"/>
        <v>0</v>
      </c>
      <c r="S149" s="149">
        <v>0</v>
      </c>
      <c r="T149" s="150">
        <f t="shared" si="3"/>
        <v>0</v>
      </c>
      <c r="AR149" s="151" t="s">
        <v>109</v>
      </c>
      <c r="AT149" s="151" t="s">
        <v>195</v>
      </c>
      <c r="AU149" s="151" t="s">
        <v>84</v>
      </c>
      <c r="AY149" s="13" t="s">
        <v>193</v>
      </c>
      <c r="BE149" s="152">
        <f t="shared" si="4"/>
        <v>0</v>
      </c>
      <c r="BF149" s="152">
        <f t="shared" si="5"/>
        <v>0</v>
      </c>
      <c r="BG149" s="152">
        <f t="shared" si="6"/>
        <v>0</v>
      </c>
      <c r="BH149" s="152">
        <f t="shared" si="7"/>
        <v>0</v>
      </c>
      <c r="BI149" s="152">
        <f t="shared" si="8"/>
        <v>0</v>
      </c>
      <c r="BJ149" s="13" t="s">
        <v>84</v>
      </c>
      <c r="BK149" s="152">
        <f t="shared" si="9"/>
        <v>0</v>
      </c>
      <c r="BL149" s="13" t="s">
        <v>109</v>
      </c>
      <c r="BM149" s="151" t="s">
        <v>2891</v>
      </c>
    </row>
    <row r="150" spans="2:65" s="1" customFormat="1" ht="37.75" customHeight="1">
      <c r="B150" s="138"/>
      <c r="C150" s="139" t="s">
        <v>254</v>
      </c>
      <c r="D150" s="139" t="s">
        <v>195</v>
      </c>
      <c r="E150" s="140" t="s">
        <v>2626</v>
      </c>
      <c r="F150" s="141" t="s">
        <v>2627</v>
      </c>
      <c r="G150" s="142" t="s">
        <v>198</v>
      </c>
      <c r="H150" s="143">
        <v>42.9</v>
      </c>
      <c r="I150" s="144"/>
      <c r="J150" s="145">
        <f t="shared" si="0"/>
        <v>0</v>
      </c>
      <c r="K150" s="146"/>
      <c r="L150" s="28"/>
      <c r="M150" s="147" t="s">
        <v>1</v>
      </c>
      <c r="N150" s="148" t="s">
        <v>38</v>
      </c>
      <c r="P150" s="149">
        <f t="shared" si="1"/>
        <v>0</v>
      </c>
      <c r="Q150" s="149">
        <v>0</v>
      </c>
      <c r="R150" s="149">
        <f t="shared" si="2"/>
        <v>0</v>
      </c>
      <c r="S150" s="149">
        <v>0</v>
      </c>
      <c r="T150" s="150">
        <f t="shared" si="3"/>
        <v>0</v>
      </c>
      <c r="AR150" s="151" t="s">
        <v>109</v>
      </c>
      <c r="AT150" s="151" t="s">
        <v>195</v>
      </c>
      <c r="AU150" s="151" t="s">
        <v>84</v>
      </c>
      <c r="AY150" s="13" t="s">
        <v>193</v>
      </c>
      <c r="BE150" s="152">
        <f t="shared" si="4"/>
        <v>0</v>
      </c>
      <c r="BF150" s="152">
        <f t="shared" si="5"/>
        <v>0</v>
      </c>
      <c r="BG150" s="152">
        <f t="shared" si="6"/>
        <v>0</v>
      </c>
      <c r="BH150" s="152">
        <f t="shared" si="7"/>
        <v>0</v>
      </c>
      <c r="BI150" s="152">
        <f t="shared" si="8"/>
        <v>0</v>
      </c>
      <c r="BJ150" s="13" t="s">
        <v>84</v>
      </c>
      <c r="BK150" s="152">
        <f t="shared" si="9"/>
        <v>0</v>
      </c>
      <c r="BL150" s="13" t="s">
        <v>109</v>
      </c>
      <c r="BM150" s="151" t="s">
        <v>2892</v>
      </c>
    </row>
    <row r="151" spans="2:65" s="1" customFormat="1" ht="16.5" customHeight="1">
      <c r="B151" s="138"/>
      <c r="C151" s="139" t="s">
        <v>330</v>
      </c>
      <c r="D151" s="139" t="s">
        <v>195</v>
      </c>
      <c r="E151" s="140" t="s">
        <v>2629</v>
      </c>
      <c r="F151" s="141" t="s">
        <v>2630</v>
      </c>
      <c r="G151" s="142" t="s">
        <v>198</v>
      </c>
      <c r="H151" s="143">
        <v>21.45</v>
      </c>
      <c r="I151" s="144"/>
      <c r="J151" s="145">
        <f t="shared" si="0"/>
        <v>0</v>
      </c>
      <c r="K151" s="146"/>
      <c r="L151" s="28"/>
      <c r="M151" s="147" t="s">
        <v>1</v>
      </c>
      <c r="N151" s="148" t="s">
        <v>38</v>
      </c>
      <c r="P151" s="149">
        <f t="shared" si="1"/>
        <v>0</v>
      </c>
      <c r="Q151" s="149">
        <v>0</v>
      </c>
      <c r="R151" s="149">
        <f t="shared" si="2"/>
        <v>0</v>
      </c>
      <c r="S151" s="149">
        <v>0</v>
      </c>
      <c r="T151" s="150">
        <f t="shared" si="3"/>
        <v>0</v>
      </c>
      <c r="AR151" s="151" t="s">
        <v>109</v>
      </c>
      <c r="AT151" s="151" t="s">
        <v>195</v>
      </c>
      <c r="AU151" s="151" t="s">
        <v>84</v>
      </c>
      <c r="AY151" s="13" t="s">
        <v>193</v>
      </c>
      <c r="BE151" s="152">
        <f t="shared" si="4"/>
        <v>0</v>
      </c>
      <c r="BF151" s="152">
        <f t="shared" si="5"/>
        <v>0</v>
      </c>
      <c r="BG151" s="152">
        <f t="shared" si="6"/>
        <v>0</v>
      </c>
      <c r="BH151" s="152">
        <f t="shared" si="7"/>
        <v>0</v>
      </c>
      <c r="BI151" s="152">
        <f t="shared" si="8"/>
        <v>0</v>
      </c>
      <c r="BJ151" s="13" t="s">
        <v>84</v>
      </c>
      <c r="BK151" s="152">
        <f t="shared" si="9"/>
        <v>0</v>
      </c>
      <c r="BL151" s="13" t="s">
        <v>109</v>
      </c>
      <c r="BM151" s="151" t="s">
        <v>2893</v>
      </c>
    </row>
    <row r="152" spans="2:65" s="1" customFormat="1" ht="24.25" customHeight="1">
      <c r="B152" s="138"/>
      <c r="C152" s="139" t="s">
        <v>334</v>
      </c>
      <c r="D152" s="139" t="s">
        <v>195</v>
      </c>
      <c r="E152" s="140" t="s">
        <v>1580</v>
      </c>
      <c r="F152" s="141" t="s">
        <v>1581</v>
      </c>
      <c r="G152" s="142" t="s">
        <v>296</v>
      </c>
      <c r="H152" s="143">
        <v>32.174999999999997</v>
      </c>
      <c r="I152" s="144"/>
      <c r="J152" s="145">
        <f t="shared" si="0"/>
        <v>0</v>
      </c>
      <c r="K152" s="146"/>
      <c r="L152" s="28"/>
      <c r="M152" s="147" t="s">
        <v>1</v>
      </c>
      <c r="N152" s="148" t="s">
        <v>38</v>
      </c>
      <c r="P152" s="149">
        <f t="shared" si="1"/>
        <v>0</v>
      </c>
      <c r="Q152" s="149">
        <v>0</v>
      </c>
      <c r="R152" s="149">
        <f t="shared" si="2"/>
        <v>0</v>
      </c>
      <c r="S152" s="149">
        <v>0</v>
      </c>
      <c r="T152" s="150">
        <f t="shared" si="3"/>
        <v>0</v>
      </c>
      <c r="AR152" s="151" t="s">
        <v>109</v>
      </c>
      <c r="AT152" s="151" t="s">
        <v>195</v>
      </c>
      <c r="AU152" s="151" t="s">
        <v>84</v>
      </c>
      <c r="AY152" s="13" t="s">
        <v>193</v>
      </c>
      <c r="BE152" s="152">
        <f t="shared" si="4"/>
        <v>0</v>
      </c>
      <c r="BF152" s="152">
        <f t="shared" si="5"/>
        <v>0</v>
      </c>
      <c r="BG152" s="152">
        <f t="shared" si="6"/>
        <v>0</v>
      </c>
      <c r="BH152" s="152">
        <f t="shared" si="7"/>
        <v>0</v>
      </c>
      <c r="BI152" s="152">
        <f t="shared" si="8"/>
        <v>0</v>
      </c>
      <c r="BJ152" s="13" t="s">
        <v>84</v>
      </c>
      <c r="BK152" s="152">
        <f t="shared" si="9"/>
        <v>0</v>
      </c>
      <c r="BL152" s="13" t="s">
        <v>109</v>
      </c>
      <c r="BM152" s="151" t="s">
        <v>2894</v>
      </c>
    </row>
    <row r="153" spans="2:65" s="1" customFormat="1" ht="24.25" customHeight="1">
      <c r="B153" s="138"/>
      <c r="C153" s="139" t="s">
        <v>338</v>
      </c>
      <c r="D153" s="139" t="s">
        <v>195</v>
      </c>
      <c r="E153" s="140" t="s">
        <v>1937</v>
      </c>
      <c r="F153" s="141" t="s">
        <v>1938</v>
      </c>
      <c r="G153" s="142" t="s">
        <v>198</v>
      </c>
      <c r="H153" s="143">
        <v>16.594999999999999</v>
      </c>
      <c r="I153" s="144"/>
      <c r="J153" s="145">
        <f t="shared" si="0"/>
        <v>0</v>
      </c>
      <c r="K153" s="146"/>
      <c r="L153" s="28"/>
      <c r="M153" s="147" t="s">
        <v>1</v>
      </c>
      <c r="N153" s="148" t="s">
        <v>38</v>
      </c>
      <c r="P153" s="149">
        <f t="shared" si="1"/>
        <v>0</v>
      </c>
      <c r="Q153" s="149">
        <v>0</v>
      </c>
      <c r="R153" s="149">
        <f t="shared" si="2"/>
        <v>0</v>
      </c>
      <c r="S153" s="149">
        <v>0</v>
      </c>
      <c r="T153" s="150">
        <f t="shared" si="3"/>
        <v>0</v>
      </c>
      <c r="AR153" s="151" t="s">
        <v>109</v>
      </c>
      <c r="AT153" s="151" t="s">
        <v>195</v>
      </c>
      <c r="AU153" s="151" t="s">
        <v>84</v>
      </c>
      <c r="AY153" s="13" t="s">
        <v>193</v>
      </c>
      <c r="BE153" s="152">
        <f t="shared" si="4"/>
        <v>0</v>
      </c>
      <c r="BF153" s="152">
        <f t="shared" si="5"/>
        <v>0</v>
      </c>
      <c r="BG153" s="152">
        <f t="shared" si="6"/>
        <v>0</v>
      </c>
      <c r="BH153" s="152">
        <f t="shared" si="7"/>
        <v>0</v>
      </c>
      <c r="BI153" s="152">
        <f t="shared" si="8"/>
        <v>0</v>
      </c>
      <c r="BJ153" s="13" t="s">
        <v>84</v>
      </c>
      <c r="BK153" s="152">
        <f t="shared" si="9"/>
        <v>0</v>
      </c>
      <c r="BL153" s="13" t="s">
        <v>109</v>
      </c>
      <c r="BM153" s="151" t="s">
        <v>2895</v>
      </c>
    </row>
    <row r="154" spans="2:65" s="1" customFormat="1" ht="24.25" customHeight="1">
      <c r="B154" s="138"/>
      <c r="C154" s="139" t="s">
        <v>342</v>
      </c>
      <c r="D154" s="139" t="s">
        <v>195</v>
      </c>
      <c r="E154" s="140" t="s">
        <v>1586</v>
      </c>
      <c r="F154" s="141" t="s">
        <v>1587</v>
      </c>
      <c r="G154" s="142" t="s">
        <v>198</v>
      </c>
      <c r="H154" s="143">
        <v>16.853999999999999</v>
      </c>
      <c r="I154" s="144"/>
      <c r="J154" s="145">
        <f t="shared" si="0"/>
        <v>0</v>
      </c>
      <c r="K154" s="146"/>
      <c r="L154" s="28"/>
      <c r="M154" s="147" t="s">
        <v>1</v>
      </c>
      <c r="N154" s="148" t="s">
        <v>38</v>
      </c>
      <c r="P154" s="149">
        <f t="shared" si="1"/>
        <v>0</v>
      </c>
      <c r="Q154" s="149">
        <v>0</v>
      </c>
      <c r="R154" s="149">
        <f t="shared" si="2"/>
        <v>0</v>
      </c>
      <c r="S154" s="149">
        <v>0</v>
      </c>
      <c r="T154" s="150">
        <f t="shared" si="3"/>
        <v>0</v>
      </c>
      <c r="AR154" s="151" t="s">
        <v>109</v>
      </c>
      <c r="AT154" s="151" t="s">
        <v>195</v>
      </c>
      <c r="AU154" s="151" t="s">
        <v>84</v>
      </c>
      <c r="AY154" s="13" t="s">
        <v>193</v>
      </c>
      <c r="BE154" s="152">
        <f t="shared" si="4"/>
        <v>0</v>
      </c>
      <c r="BF154" s="152">
        <f t="shared" si="5"/>
        <v>0</v>
      </c>
      <c r="BG154" s="152">
        <f t="shared" si="6"/>
        <v>0</v>
      </c>
      <c r="BH154" s="152">
        <f t="shared" si="7"/>
        <v>0</v>
      </c>
      <c r="BI154" s="152">
        <f t="shared" si="8"/>
        <v>0</v>
      </c>
      <c r="BJ154" s="13" t="s">
        <v>84</v>
      </c>
      <c r="BK154" s="152">
        <f t="shared" si="9"/>
        <v>0</v>
      </c>
      <c r="BL154" s="13" t="s">
        <v>109</v>
      </c>
      <c r="BM154" s="151" t="s">
        <v>2896</v>
      </c>
    </row>
    <row r="155" spans="2:65" s="1" customFormat="1" ht="16.5" customHeight="1">
      <c r="B155" s="138"/>
      <c r="C155" s="153" t="s">
        <v>7</v>
      </c>
      <c r="D155" s="153" t="s">
        <v>236</v>
      </c>
      <c r="E155" s="154" t="s">
        <v>1589</v>
      </c>
      <c r="F155" s="155" t="s">
        <v>1590</v>
      </c>
      <c r="G155" s="156" t="s">
        <v>296</v>
      </c>
      <c r="H155" s="157">
        <v>26.966000000000001</v>
      </c>
      <c r="I155" s="158"/>
      <c r="J155" s="159">
        <f t="shared" si="0"/>
        <v>0</v>
      </c>
      <c r="K155" s="160"/>
      <c r="L155" s="161"/>
      <c r="M155" s="162" t="s">
        <v>1</v>
      </c>
      <c r="N155" s="163" t="s">
        <v>38</v>
      </c>
      <c r="P155" s="149">
        <f t="shared" si="1"/>
        <v>0</v>
      </c>
      <c r="Q155" s="149">
        <v>1</v>
      </c>
      <c r="R155" s="149">
        <f t="shared" si="2"/>
        <v>26.966000000000001</v>
      </c>
      <c r="S155" s="149">
        <v>0</v>
      </c>
      <c r="T155" s="150">
        <f t="shared" si="3"/>
        <v>0</v>
      </c>
      <c r="AR155" s="151" t="s">
        <v>163</v>
      </c>
      <c r="AT155" s="151" t="s">
        <v>236</v>
      </c>
      <c r="AU155" s="151" t="s">
        <v>84</v>
      </c>
      <c r="AY155" s="13" t="s">
        <v>193</v>
      </c>
      <c r="BE155" s="152">
        <f t="shared" si="4"/>
        <v>0</v>
      </c>
      <c r="BF155" s="152">
        <f t="shared" si="5"/>
        <v>0</v>
      </c>
      <c r="BG155" s="152">
        <f t="shared" si="6"/>
        <v>0</v>
      </c>
      <c r="BH155" s="152">
        <f t="shared" si="7"/>
        <v>0</v>
      </c>
      <c r="BI155" s="152">
        <f t="shared" si="8"/>
        <v>0</v>
      </c>
      <c r="BJ155" s="13" t="s">
        <v>84</v>
      </c>
      <c r="BK155" s="152">
        <f t="shared" si="9"/>
        <v>0</v>
      </c>
      <c r="BL155" s="13" t="s">
        <v>109</v>
      </c>
      <c r="BM155" s="151" t="s">
        <v>2897</v>
      </c>
    </row>
    <row r="156" spans="2:65" s="11" customFormat="1" ht="22.75" customHeight="1">
      <c r="B156" s="126"/>
      <c r="D156" s="127" t="s">
        <v>71</v>
      </c>
      <c r="E156" s="136" t="s">
        <v>109</v>
      </c>
      <c r="F156" s="136" t="s">
        <v>349</v>
      </c>
      <c r="I156" s="129"/>
      <c r="J156" s="137">
        <f>BK156</f>
        <v>0</v>
      </c>
      <c r="L156" s="126"/>
      <c r="M156" s="131"/>
      <c r="P156" s="132">
        <f>SUM(P157:P159)</f>
        <v>0</v>
      </c>
      <c r="R156" s="132">
        <f>SUM(R157:R159)</f>
        <v>9.4151758800000014</v>
      </c>
      <c r="T156" s="133">
        <f>SUM(T157:T159)</f>
        <v>0</v>
      </c>
      <c r="AR156" s="127" t="s">
        <v>76</v>
      </c>
      <c r="AT156" s="134" t="s">
        <v>71</v>
      </c>
      <c r="AU156" s="134" t="s">
        <v>76</v>
      </c>
      <c r="AY156" s="127" t="s">
        <v>193</v>
      </c>
      <c r="BK156" s="135">
        <f>SUM(BK157:BK159)</f>
        <v>0</v>
      </c>
    </row>
    <row r="157" spans="2:65" s="1" customFormat="1" ht="37.75" customHeight="1">
      <c r="B157" s="138"/>
      <c r="C157" s="139" t="s">
        <v>350</v>
      </c>
      <c r="D157" s="139" t="s">
        <v>195</v>
      </c>
      <c r="E157" s="140" t="s">
        <v>1604</v>
      </c>
      <c r="F157" s="141" t="s">
        <v>1605</v>
      </c>
      <c r="G157" s="142" t="s">
        <v>198</v>
      </c>
      <c r="H157" s="143">
        <v>4.29</v>
      </c>
      <c r="I157" s="144"/>
      <c r="J157" s="145">
        <f>ROUND(I157*H157,2)</f>
        <v>0</v>
      </c>
      <c r="K157" s="146"/>
      <c r="L157" s="28"/>
      <c r="M157" s="147" t="s">
        <v>1</v>
      </c>
      <c r="N157" s="148" t="s">
        <v>38</v>
      </c>
      <c r="P157" s="149">
        <f>O157*H157</f>
        <v>0</v>
      </c>
      <c r="Q157" s="149">
        <v>1.8907700000000001</v>
      </c>
      <c r="R157" s="149">
        <f>Q157*H157</f>
        <v>8.111403300000001</v>
      </c>
      <c r="S157" s="149">
        <v>0</v>
      </c>
      <c r="T157" s="150">
        <f>S157*H157</f>
        <v>0</v>
      </c>
      <c r="AR157" s="151" t="s">
        <v>109</v>
      </c>
      <c r="AT157" s="151" t="s">
        <v>195</v>
      </c>
      <c r="AU157" s="151" t="s">
        <v>84</v>
      </c>
      <c r="AY157" s="13" t="s">
        <v>193</v>
      </c>
      <c r="BE157" s="152">
        <f>IF(N157="základná",J157,0)</f>
        <v>0</v>
      </c>
      <c r="BF157" s="152">
        <f>IF(N157="znížená",J157,0)</f>
        <v>0</v>
      </c>
      <c r="BG157" s="152">
        <f>IF(N157="zákl. prenesená",J157,0)</f>
        <v>0</v>
      </c>
      <c r="BH157" s="152">
        <f>IF(N157="zníž. prenesená",J157,0)</f>
        <v>0</v>
      </c>
      <c r="BI157" s="152">
        <f>IF(N157="nulová",J157,0)</f>
        <v>0</v>
      </c>
      <c r="BJ157" s="13" t="s">
        <v>84</v>
      </c>
      <c r="BK157" s="152">
        <f>ROUND(I157*H157,2)</f>
        <v>0</v>
      </c>
      <c r="BL157" s="13" t="s">
        <v>109</v>
      </c>
      <c r="BM157" s="151" t="s">
        <v>2898</v>
      </c>
    </row>
    <row r="158" spans="2:65" s="1" customFormat="1" ht="24.25" customHeight="1">
      <c r="B158" s="138"/>
      <c r="C158" s="139" t="s">
        <v>354</v>
      </c>
      <c r="D158" s="139" t="s">
        <v>195</v>
      </c>
      <c r="E158" s="140" t="s">
        <v>1607</v>
      </c>
      <c r="F158" s="141" t="s">
        <v>696</v>
      </c>
      <c r="G158" s="142" t="s">
        <v>198</v>
      </c>
      <c r="H158" s="143">
        <v>0.58599999999999997</v>
      </c>
      <c r="I158" s="144"/>
      <c r="J158" s="145">
        <f>ROUND(I158*H158,2)</f>
        <v>0</v>
      </c>
      <c r="K158" s="146"/>
      <c r="L158" s="28"/>
      <c r="M158" s="147" t="s">
        <v>1</v>
      </c>
      <c r="N158" s="148" t="s">
        <v>38</v>
      </c>
      <c r="P158" s="149">
        <f>O158*H158</f>
        <v>0</v>
      </c>
      <c r="Q158" s="149">
        <v>2.1922799999999998</v>
      </c>
      <c r="R158" s="149">
        <f>Q158*H158</f>
        <v>1.2846760799999999</v>
      </c>
      <c r="S158" s="149">
        <v>0</v>
      </c>
      <c r="T158" s="150">
        <f>S158*H158</f>
        <v>0</v>
      </c>
      <c r="AR158" s="151" t="s">
        <v>109</v>
      </c>
      <c r="AT158" s="151" t="s">
        <v>195</v>
      </c>
      <c r="AU158" s="151" t="s">
        <v>84</v>
      </c>
      <c r="AY158" s="13" t="s">
        <v>193</v>
      </c>
      <c r="BE158" s="152">
        <f>IF(N158="základná",J158,0)</f>
        <v>0</v>
      </c>
      <c r="BF158" s="152">
        <f>IF(N158="znížená",J158,0)</f>
        <v>0</v>
      </c>
      <c r="BG158" s="152">
        <f>IF(N158="zákl. prenesená",J158,0)</f>
        <v>0</v>
      </c>
      <c r="BH158" s="152">
        <f>IF(N158="zníž. prenesená",J158,0)</f>
        <v>0</v>
      </c>
      <c r="BI158" s="152">
        <f>IF(N158="nulová",J158,0)</f>
        <v>0</v>
      </c>
      <c r="BJ158" s="13" t="s">
        <v>84</v>
      </c>
      <c r="BK158" s="152">
        <f>ROUND(I158*H158,2)</f>
        <v>0</v>
      </c>
      <c r="BL158" s="13" t="s">
        <v>109</v>
      </c>
      <c r="BM158" s="151" t="s">
        <v>2899</v>
      </c>
    </row>
    <row r="159" spans="2:65" s="1" customFormat="1" ht="33" customHeight="1">
      <c r="B159" s="138"/>
      <c r="C159" s="139" t="s">
        <v>358</v>
      </c>
      <c r="D159" s="139" t="s">
        <v>195</v>
      </c>
      <c r="E159" s="140" t="s">
        <v>1609</v>
      </c>
      <c r="F159" s="141" t="s">
        <v>1610</v>
      </c>
      <c r="G159" s="142" t="s">
        <v>234</v>
      </c>
      <c r="H159" s="143">
        <v>4.3899999999999997</v>
      </c>
      <c r="I159" s="144"/>
      <c r="J159" s="145">
        <f>ROUND(I159*H159,2)</f>
        <v>0</v>
      </c>
      <c r="K159" s="146"/>
      <c r="L159" s="28"/>
      <c r="M159" s="147" t="s">
        <v>1</v>
      </c>
      <c r="N159" s="148" t="s">
        <v>38</v>
      </c>
      <c r="P159" s="149">
        <f>O159*H159</f>
        <v>0</v>
      </c>
      <c r="Q159" s="149">
        <v>4.3499999999999997E-3</v>
      </c>
      <c r="R159" s="149">
        <f>Q159*H159</f>
        <v>1.9096499999999999E-2</v>
      </c>
      <c r="S159" s="149">
        <v>0</v>
      </c>
      <c r="T159" s="150">
        <f>S159*H159</f>
        <v>0</v>
      </c>
      <c r="AR159" s="151" t="s">
        <v>109</v>
      </c>
      <c r="AT159" s="151" t="s">
        <v>195</v>
      </c>
      <c r="AU159" s="151" t="s">
        <v>84</v>
      </c>
      <c r="AY159" s="13" t="s">
        <v>193</v>
      </c>
      <c r="BE159" s="152">
        <f>IF(N159="základná",J159,0)</f>
        <v>0</v>
      </c>
      <c r="BF159" s="152">
        <f>IF(N159="znížená",J159,0)</f>
        <v>0</v>
      </c>
      <c r="BG159" s="152">
        <f>IF(N159="zákl. prenesená",J159,0)</f>
        <v>0</v>
      </c>
      <c r="BH159" s="152">
        <f>IF(N159="zníž. prenesená",J159,0)</f>
        <v>0</v>
      </c>
      <c r="BI159" s="152">
        <f>IF(N159="nulová",J159,0)</f>
        <v>0</v>
      </c>
      <c r="BJ159" s="13" t="s">
        <v>84</v>
      </c>
      <c r="BK159" s="152">
        <f>ROUND(I159*H159,2)</f>
        <v>0</v>
      </c>
      <c r="BL159" s="13" t="s">
        <v>109</v>
      </c>
      <c r="BM159" s="151" t="s">
        <v>2900</v>
      </c>
    </row>
    <row r="160" spans="2:65" s="11" customFormat="1" ht="22.75" customHeight="1">
      <c r="B160" s="126"/>
      <c r="D160" s="127" t="s">
        <v>71</v>
      </c>
      <c r="E160" s="136" t="s">
        <v>112</v>
      </c>
      <c r="F160" s="136" t="s">
        <v>426</v>
      </c>
      <c r="I160" s="129"/>
      <c r="J160" s="137">
        <f>BK160</f>
        <v>0</v>
      </c>
      <c r="L160" s="126"/>
      <c r="M160" s="131"/>
      <c r="P160" s="132">
        <f>SUM(P161:P166)</f>
        <v>0</v>
      </c>
      <c r="R160" s="132">
        <f>SUM(R161:R166)</f>
        <v>40.013375999999994</v>
      </c>
      <c r="T160" s="133">
        <f>SUM(T161:T166)</f>
        <v>0</v>
      </c>
      <c r="AR160" s="127" t="s">
        <v>76</v>
      </c>
      <c r="AT160" s="134" t="s">
        <v>71</v>
      </c>
      <c r="AU160" s="134" t="s">
        <v>76</v>
      </c>
      <c r="AY160" s="127" t="s">
        <v>193</v>
      </c>
      <c r="BK160" s="135">
        <f>SUM(BK161:BK166)</f>
        <v>0</v>
      </c>
    </row>
    <row r="161" spans="2:65" s="1" customFormat="1" ht="37.75" customHeight="1">
      <c r="B161" s="138"/>
      <c r="C161" s="139" t="s">
        <v>362</v>
      </c>
      <c r="D161" s="139" t="s">
        <v>195</v>
      </c>
      <c r="E161" s="140" t="s">
        <v>2113</v>
      </c>
      <c r="F161" s="141" t="s">
        <v>2114</v>
      </c>
      <c r="G161" s="142" t="s">
        <v>234</v>
      </c>
      <c r="H161" s="143">
        <v>42.9</v>
      </c>
      <c r="I161" s="144"/>
      <c r="J161" s="145">
        <f t="shared" ref="J161:J166" si="10">ROUND(I161*H161,2)</f>
        <v>0</v>
      </c>
      <c r="K161" s="146"/>
      <c r="L161" s="28"/>
      <c r="M161" s="147" t="s">
        <v>1</v>
      </c>
      <c r="N161" s="148" t="s">
        <v>38</v>
      </c>
      <c r="P161" s="149">
        <f t="shared" ref="P161:P166" si="11">O161*H161</f>
        <v>0</v>
      </c>
      <c r="Q161" s="149">
        <v>0.34838999999999998</v>
      </c>
      <c r="R161" s="149">
        <f t="shared" ref="R161:R166" si="12">Q161*H161</f>
        <v>14.945930999999998</v>
      </c>
      <c r="S161" s="149">
        <v>0</v>
      </c>
      <c r="T161" s="150">
        <f t="shared" ref="T161:T166" si="13">S161*H161</f>
        <v>0</v>
      </c>
      <c r="AR161" s="151" t="s">
        <v>109</v>
      </c>
      <c r="AT161" s="151" t="s">
        <v>195</v>
      </c>
      <c r="AU161" s="151" t="s">
        <v>84</v>
      </c>
      <c r="AY161" s="13" t="s">
        <v>193</v>
      </c>
      <c r="BE161" s="152">
        <f t="shared" ref="BE161:BE166" si="14">IF(N161="základná",J161,0)</f>
        <v>0</v>
      </c>
      <c r="BF161" s="152">
        <f t="shared" ref="BF161:BF166" si="15">IF(N161="znížená",J161,0)</f>
        <v>0</v>
      </c>
      <c r="BG161" s="152">
        <f t="shared" ref="BG161:BG166" si="16">IF(N161="zákl. prenesená",J161,0)</f>
        <v>0</v>
      </c>
      <c r="BH161" s="152">
        <f t="shared" ref="BH161:BH166" si="17">IF(N161="zníž. prenesená",J161,0)</f>
        <v>0</v>
      </c>
      <c r="BI161" s="152">
        <f t="shared" ref="BI161:BI166" si="18">IF(N161="nulová",J161,0)</f>
        <v>0</v>
      </c>
      <c r="BJ161" s="13" t="s">
        <v>84</v>
      </c>
      <c r="BK161" s="152">
        <f t="shared" ref="BK161:BK166" si="19">ROUND(I161*H161,2)</f>
        <v>0</v>
      </c>
      <c r="BL161" s="13" t="s">
        <v>109</v>
      </c>
      <c r="BM161" s="151" t="s">
        <v>2901</v>
      </c>
    </row>
    <row r="162" spans="2:65" s="1" customFormat="1" ht="24.25" customHeight="1">
      <c r="B162" s="138"/>
      <c r="C162" s="139" t="s">
        <v>366</v>
      </c>
      <c r="D162" s="139" t="s">
        <v>195</v>
      </c>
      <c r="E162" s="140" t="s">
        <v>2119</v>
      </c>
      <c r="F162" s="141" t="s">
        <v>2120</v>
      </c>
      <c r="G162" s="142" t="s">
        <v>234</v>
      </c>
      <c r="H162" s="143">
        <v>42.9</v>
      </c>
      <c r="I162" s="144"/>
      <c r="J162" s="145">
        <f t="shared" si="10"/>
        <v>0</v>
      </c>
      <c r="K162" s="146"/>
      <c r="L162" s="28"/>
      <c r="M162" s="147" t="s">
        <v>1</v>
      </c>
      <c r="N162" s="148" t="s">
        <v>38</v>
      </c>
      <c r="P162" s="149">
        <f t="shared" si="11"/>
        <v>0</v>
      </c>
      <c r="Q162" s="149">
        <v>0.26177</v>
      </c>
      <c r="R162" s="149">
        <f t="shared" si="12"/>
        <v>11.229932999999999</v>
      </c>
      <c r="S162" s="149">
        <v>0</v>
      </c>
      <c r="T162" s="150">
        <f t="shared" si="13"/>
        <v>0</v>
      </c>
      <c r="AR162" s="151" t="s">
        <v>109</v>
      </c>
      <c r="AT162" s="151" t="s">
        <v>195</v>
      </c>
      <c r="AU162" s="151" t="s">
        <v>84</v>
      </c>
      <c r="AY162" s="13" t="s">
        <v>193</v>
      </c>
      <c r="BE162" s="152">
        <f t="shared" si="14"/>
        <v>0</v>
      </c>
      <c r="BF162" s="152">
        <f t="shared" si="15"/>
        <v>0</v>
      </c>
      <c r="BG162" s="152">
        <f t="shared" si="16"/>
        <v>0</v>
      </c>
      <c r="BH162" s="152">
        <f t="shared" si="17"/>
        <v>0</v>
      </c>
      <c r="BI162" s="152">
        <f t="shared" si="18"/>
        <v>0</v>
      </c>
      <c r="BJ162" s="13" t="s">
        <v>84</v>
      </c>
      <c r="BK162" s="152">
        <f t="shared" si="19"/>
        <v>0</v>
      </c>
      <c r="BL162" s="13" t="s">
        <v>109</v>
      </c>
      <c r="BM162" s="151" t="s">
        <v>2902</v>
      </c>
    </row>
    <row r="163" spans="2:65" s="1" customFormat="1" ht="33" customHeight="1">
      <c r="B163" s="138"/>
      <c r="C163" s="139" t="s">
        <v>370</v>
      </c>
      <c r="D163" s="139" t="s">
        <v>195</v>
      </c>
      <c r="E163" s="140" t="s">
        <v>1905</v>
      </c>
      <c r="F163" s="141" t="s">
        <v>1906</v>
      </c>
      <c r="G163" s="142" t="s">
        <v>234</v>
      </c>
      <c r="H163" s="143">
        <v>85.8</v>
      </c>
      <c r="I163" s="144"/>
      <c r="J163" s="145">
        <f t="shared" si="10"/>
        <v>0</v>
      </c>
      <c r="K163" s="146"/>
      <c r="L163" s="28"/>
      <c r="M163" s="147" t="s">
        <v>1</v>
      </c>
      <c r="N163" s="148" t="s">
        <v>38</v>
      </c>
      <c r="P163" s="149">
        <f t="shared" si="11"/>
        <v>0</v>
      </c>
      <c r="Q163" s="149">
        <v>7.1000000000000002E-4</v>
      </c>
      <c r="R163" s="149">
        <f t="shared" si="12"/>
        <v>6.0918E-2</v>
      </c>
      <c r="S163" s="149">
        <v>0</v>
      </c>
      <c r="T163" s="150">
        <f t="shared" si="13"/>
        <v>0</v>
      </c>
      <c r="AR163" s="151" t="s">
        <v>109</v>
      </c>
      <c r="AT163" s="151" t="s">
        <v>195</v>
      </c>
      <c r="AU163" s="151" t="s">
        <v>84</v>
      </c>
      <c r="AY163" s="13" t="s">
        <v>193</v>
      </c>
      <c r="BE163" s="152">
        <f t="shared" si="14"/>
        <v>0</v>
      </c>
      <c r="BF163" s="152">
        <f t="shared" si="15"/>
        <v>0</v>
      </c>
      <c r="BG163" s="152">
        <f t="shared" si="16"/>
        <v>0</v>
      </c>
      <c r="BH163" s="152">
        <f t="shared" si="17"/>
        <v>0</v>
      </c>
      <c r="BI163" s="152">
        <f t="shared" si="18"/>
        <v>0</v>
      </c>
      <c r="BJ163" s="13" t="s">
        <v>84</v>
      </c>
      <c r="BK163" s="152">
        <f t="shared" si="19"/>
        <v>0</v>
      </c>
      <c r="BL163" s="13" t="s">
        <v>109</v>
      </c>
      <c r="BM163" s="151" t="s">
        <v>2903</v>
      </c>
    </row>
    <row r="164" spans="2:65" s="1" customFormat="1" ht="33" customHeight="1">
      <c r="B164" s="138"/>
      <c r="C164" s="139" t="s">
        <v>374</v>
      </c>
      <c r="D164" s="139" t="s">
        <v>195</v>
      </c>
      <c r="E164" s="140" t="s">
        <v>2126</v>
      </c>
      <c r="F164" s="141" t="s">
        <v>2127</v>
      </c>
      <c r="G164" s="142" t="s">
        <v>234</v>
      </c>
      <c r="H164" s="143">
        <v>42.9</v>
      </c>
      <c r="I164" s="144"/>
      <c r="J164" s="145">
        <f t="shared" si="10"/>
        <v>0</v>
      </c>
      <c r="K164" s="146"/>
      <c r="L164" s="28"/>
      <c r="M164" s="147" t="s">
        <v>1</v>
      </c>
      <c r="N164" s="148" t="s">
        <v>38</v>
      </c>
      <c r="P164" s="149">
        <f t="shared" si="11"/>
        <v>0</v>
      </c>
      <c r="Q164" s="149">
        <v>0.18740000000000001</v>
      </c>
      <c r="R164" s="149">
        <f t="shared" si="12"/>
        <v>8.0394600000000001</v>
      </c>
      <c r="S164" s="149">
        <v>0</v>
      </c>
      <c r="T164" s="150">
        <f t="shared" si="13"/>
        <v>0</v>
      </c>
      <c r="AR164" s="151" t="s">
        <v>109</v>
      </c>
      <c r="AT164" s="151" t="s">
        <v>195</v>
      </c>
      <c r="AU164" s="151" t="s">
        <v>84</v>
      </c>
      <c r="AY164" s="13" t="s">
        <v>193</v>
      </c>
      <c r="BE164" s="152">
        <f t="shared" si="14"/>
        <v>0</v>
      </c>
      <c r="BF164" s="152">
        <f t="shared" si="15"/>
        <v>0</v>
      </c>
      <c r="BG164" s="152">
        <f t="shared" si="16"/>
        <v>0</v>
      </c>
      <c r="BH164" s="152">
        <f t="shared" si="17"/>
        <v>0</v>
      </c>
      <c r="BI164" s="152">
        <f t="shared" si="18"/>
        <v>0</v>
      </c>
      <c r="BJ164" s="13" t="s">
        <v>84</v>
      </c>
      <c r="BK164" s="152">
        <f t="shared" si="19"/>
        <v>0</v>
      </c>
      <c r="BL164" s="13" t="s">
        <v>109</v>
      </c>
      <c r="BM164" s="151" t="s">
        <v>2904</v>
      </c>
    </row>
    <row r="165" spans="2:65" s="1" customFormat="1" ht="33" customHeight="1">
      <c r="B165" s="138"/>
      <c r="C165" s="139" t="s">
        <v>378</v>
      </c>
      <c r="D165" s="139" t="s">
        <v>195</v>
      </c>
      <c r="E165" s="140" t="s">
        <v>2129</v>
      </c>
      <c r="F165" s="141" t="s">
        <v>2130</v>
      </c>
      <c r="G165" s="142" t="s">
        <v>234</v>
      </c>
      <c r="H165" s="143">
        <v>42.9</v>
      </c>
      <c r="I165" s="144"/>
      <c r="J165" s="145">
        <f t="shared" si="10"/>
        <v>0</v>
      </c>
      <c r="K165" s="146"/>
      <c r="L165" s="28"/>
      <c r="M165" s="147" t="s">
        <v>1</v>
      </c>
      <c r="N165" s="148" t="s">
        <v>38</v>
      </c>
      <c r="P165" s="149">
        <f t="shared" si="11"/>
        <v>0</v>
      </c>
      <c r="Q165" s="149">
        <v>0.12966</v>
      </c>
      <c r="R165" s="149">
        <f t="shared" si="12"/>
        <v>5.5624139999999995</v>
      </c>
      <c r="S165" s="149">
        <v>0</v>
      </c>
      <c r="T165" s="150">
        <f t="shared" si="13"/>
        <v>0</v>
      </c>
      <c r="AR165" s="151" t="s">
        <v>109</v>
      </c>
      <c r="AT165" s="151" t="s">
        <v>195</v>
      </c>
      <c r="AU165" s="151" t="s">
        <v>84</v>
      </c>
      <c r="AY165" s="13" t="s">
        <v>193</v>
      </c>
      <c r="BE165" s="152">
        <f t="shared" si="14"/>
        <v>0</v>
      </c>
      <c r="BF165" s="152">
        <f t="shared" si="15"/>
        <v>0</v>
      </c>
      <c r="BG165" s="152">
        <f t="shared" si="16"/>
        <v>0</v>
      </c>
      <c r="BH165" s="152">
        <f t="shared" si="17"/>
        <v>0</v>
      </c>
      <c r="BI165" s="152">
        <f t="shared" si="18"/>
        <v>0</v>
      </c>
      <c r="BJ165" s="13" t="s">
        <v>84</v>
      </c>
      <c r="BK165" s="152">
        <f t="shared" si="19"/>
        <v>0</v>
      </c>
      <c r="BL165" s="13" t="s">
        <v>109</v>
      </c>
      <c r="BM165" s="151" t="s">
        <v>2905</v>
      </c>
    </row>
    <row r="166" spans="2:65" s="1" customFormat="1" ht="33" customHeight="1">
      <c r="B166" s="138"/>
      <c r="C166" s="139" t="s">
        <v>382</v>
      </c>
      <c r="D166" s="139" t="s">
        <v>195</v>
      </c>
      <c r="E166" s="140" t="s">
        <v>2134</v>
      </c>
      <c r="F166" s="141" t="s">
        <v>2135</v>
      </c>
      <c r="G166" s="142" t="s">
        <v>257</v>
      </c>
      <c r="H166" s="143">
        <v>78</v>
      </c>
      <c r="I166" s="144"/>
      <c r="J166" s="145">
        <f t="shared" si="10"/>
        <v>0</v>
      </c>
      <c r="K166" s="146"/>
      <c r="L166" s="28"/>
      <c r="M166" s="147" t="s">
        <v>1</v>
      </c>
      <c r="N166" s="148" t="s">
        <v>38</v>
      </c>
      <c r="P166" s="149">
        <f t="shared" si="11"/>
        <v>0</v>
      </c>
      <c r="Q166" s="149">
        <v>2.2399999999999998E-3</v>
      </c>
      <c r="R166" s="149">
        <f t="shared" si="12"/>
        <v>0.17471999999999999</v>
      </c>
      <c r="S166" s="149">
        <v>0</v>
      </c>
      <c r="T166" s="150">
        <f t="shared" si="13"/>
        <v>0</v>
      </c>
      <c r="AR166" s="151" t="s">
        <v>109</v>
      </c>
      <c r="AT166" s="151" t="s">
        <v>195</v>
      </c>
      <c r="AU166" s="151" t="s">
        <v>84</v>
      </c>
      <c r="AY166" s="13" t="s">
        <v>193</v>
      </c>
      <c r="BE166" s="152">
        <f t="shared" si="14"/>
        <v>0</v>
      </c>
      <c r="BF166" s="152">
        <f t="shared" si="15"/>
        <v>0</v>
      </c>
      <c r="BG166" s="152">
        <f t="shared" si="16"/>
        <v>0</v>
      </c>
      <c r="BH166" s="152">
        <f t="shared" si="17"/>
        <v>0</v>
      </c>
      <c r="BI166" s="152">
        <f t="shared" si="18"/>
        <v>0</v>
      </c>
      <c r="BJ166" s="13" t="s">
        <v>84</v>
      </c>
      <c r="BK166" s="152">
        <f t="shared" si="19"/>
        <v>0</v>
      </c>
      <c r="BL166" s="13" t="s">
        <v>109</v>
      </c>
      <c r="BM166" s="151" t="s">
        <v>2906</v>
      </c>
    </row>
    <row r="167" spans="2:65" s="11" customFormat="1" ht="22.75" customHeight="1">
      <c r="B167" s="126"/>
      <c r="D167" s="127" t="s">
        <v>71</v>
      </c>
      <c r="E167" s="136" t="s">
        <v>163</v>
      </c>
      <c r="F167" s="136" t="s">
        <v>732</v>
      </c>
      <c r="I167" s="129"/>
      <c r="J167" s="137">
        <f>BK167</f>
        <v>0</v>
      </c>
      <c r="L167" s="126"/>
      <c r="M167" s="131"/>
      <c r="P167" s="132">
        <f>SUM(P168:P195)</f>
        <v>0</v>
      </c>
      <c r="R167" s="132">
        <f>SUM(R168:R195)</f>
        <v>1.2958640000000001</v>
      </c>
      <c r="T167" s="133">
        <f>SUM(T168:T195)</f>
        <v>0</v>
      </c>
      <c r="AR167" s="127" t="s">
        <v>76</v>
      </c>
      <c r="AT167" s="134" t="s">
        <v>71</v>
      </c>
      <c r="AU167" s="134" t="s">
        <v>76</v>
      </c>
      <c r="AY167" s="127" t="s">
        <v>193</v>
      </c>
      <c r="BK167" s="135">
        <f>SUM(BK168:BK195)</f>
        <v>0</v>
      </c>
    </row>
    <row r="168" spans="2:65" s="1" customFormat="1" ht="24.25" customHeight="1">
      <c r="B168" s="138"/>
      <c r="C168" s="139" t="s">
        <v>386</v>
      </c>
      <c r="D168" s="139" t="s">
        <v>195</v>
      </c>
      <c r="E168" s="140" t="s">
        <v>1630</v>
      </c>
      <c r="F168" s="141" t="s">
        <v>1631</v>
      </c>
      <c r="G168" s="142" t="s">
        <v>319</v>
      </c>
      <c r="H168" s="143">
        <v>2</v>
      </c>
      <c r="I168" s="144"/>
      <c r="J168" s="145">
        <f t="shared" ref="J168:J195" si="20">ROUND(I168*H168,2)</f>
        <v>0</v>
      </c>
      <c r="K168" s="146"/>
      <c r="L168" s="28"/>
      <c r="M168" s="147" t="s">
        <v>1</v>
      </c>
      <c r="N168" s="148" t="s">
        <v>38</v>
      </c>
      <c r="P168" s="149">
        <f t="shared" ref="P168:P195" si="21">O168*H168</f>
        <v>0</v>
      </c>
      <c r="Q168" s="149">
        <v>3.82E-3</v>
      </c>
      <c r="R168" s="149">
        <f t="shared" ref="R168:R195" si="22">Q168*H168</f>
        <v>7.6400000000000001E-3</v>
      </c>
      <c r="S168" s="149">
        <v>0</v>
      </c>
      <c r="T168" s="150">
        <f t="shared" ref="T168:T195" si="23">S168*H168</f>
        <v>0</v>
      </c>
      <c r="AR168" s="151" t="s">
        <v>109</v>
      </c>
      <c r="AT168" s="151" t="s">
        <v>195</v>
      </c>
      <c r="AU168" s="151" t="s">
        <v>84</v>
      </c>
      <c r="AY168" s="13" t="s">
        <v>193</v>
      </c>
      <c r="BE168" s="152">
        <f t="shared" ref="BE168:BE195" si="24">IF(N168="základná",J168,0)</f>
        <v>0</v>
      </c>
      <c r="BF168" s="152">
        <f t="shared" ref="BF168:BF195" si="25">IF(N168="znížená",J168,0)</f>
        <v>0</v>
      </c>
      <c r="BG168" s="152">
        <f t="shared" ref="BG168:BG195" si="26">IF(N168="zákl. prenesená",J168,0)</f>
        <v>0</v>
      </c>
      <c r="BH168" s="152">
        <f t="shared" ref="BH168:BH195" si="27">IF(N168="zníž. prenesená",J168,0)</f>
        <v>0</v>
      </c>
      <c r="BI168" s="152">
        <f t="shared" ref="BI168:BI195" si="28">IF(N168="nulová",J168,0)</f>
        <v>0</v>
      </c>
      <c r="BJ168" s="13" t="s">
        <v>84</v>
      </c>
      <c r="BK168" s="152">
        <f t="shared" ref="BK168:BK195" si="29">ROUND(I168*H168,2)</f>
        <v>0</v>
      </c>
      <c r="BL168" s="13" t="s">
        <v>109</v>
      </c>
      <c r="BM168" s="151" t="s">
        <v>2907</v>
      </c>
    </row>
    <row r="169" spans="2:65" s="1" customFormat="1" ht="16.5" customHeight="1">
      <c r="B169" s="138"/>
      <c r="C169" s="153" t="s">
        <v>390</v>
      </c>
      <c r="D169" s="153" t="s">
        <v>236</v>
      </c>
      <c r="E169" s="154" t="s">
        <v>1633</v>
      </c>
      <c r="F169" s="155" t="s">
        <v>1634</v>
      </c>
      <c r="G169" s="156" t="s">
        <v>319</v>
      </c>
      <c r="H169" s="157">
        <v>2</v>
      </c>
      <c r="I169" s="158"/>
      <c r="J169" s="159">
        <f t="shared" si="20"/>
        <v>0</v>
      </c>
      <c r="K169" s="160"/>
      <c r="L169" s="161"/>
      <c r="M169" s="162" t="s">
        <v>1</v>
      </c>
      <c r="N169" s="163" t="s">
        <v>38</v>
      </c>
      <c r="P169" s="149">
        <f t="shared" si="21"/>
        <v>0</v>
      </c>
      <c r="Q169" s="149">
        <v>2.5000000000000001E-2</v>
      </c>
      <c r="R169" s="149">
        <f t="shared" si="22"/>
        <v>0.05</v>
      </c>
      <c r="S169" s="149">
        <v>0</v>
      </c>
      <c r="T169" s="150">
        <f t="shared" si="23"/>
        <v>0</v>
      </c>
      <c r="AR169" s="151" t="s">
        <v>163</v>
      </c>
      <c r="AT169" s="151" t="s">
        <v>236</v>
      </c>
      <c r="AU169" s="151" t="s">
        <v>84</v>
      </c>
      <c r="AY169" s="13" t="s">
        <v>193</v>
      </c>
      <c r="BE169" s="152">
        <f t="shared" si="24"/>
        <v>0</v>
      </c>
      <c r="BF169" s="152">
        <f t="shared" si="25"/>
        <v>0</v>
      </c>
      <c r="BG169" s="152">
        <f t="shared" si="26"/>
        <v>0</v>
      </c>
      <c r="BH169" s="152">
        <f t="shared" si="27"/>
        <v>0</v>
      </c>
      <c r="BI169" s="152">
        <f t="shared" si="28"/>
        <v>0</v>
      </c>
      <c r="BJ169" s="13" t="s">
        <v>84</v>
      </c>
      <c r="BK169" s="152">
        <f t="shared" si="29"/>
        <v>0</v>
      </c>
      <c r="BL169" s="13" t="s">
        <v>109</v>
      </c>
      <c r="BM169" s="151" t="s">
        <v>2908</v>
      </c>
    </row>
    <row r="170" spans="2:65" s="1" customFormat="1" ht="24.25" customHeight="1">
      <c r="B170" s="138"/>
      <c r="C170" s="139" t="s">
        <v>394</v>
      </c>
      <c r="D170" s="139" t="s">
        <v>195</v>
      </c>
      <c r="E170" s="140" t="s">
        <v>2139</v>
      </c>
      <c r="F170" s="141" t="s">
        <v>2140</v>
      </c>
      <c r="G170" s="142" t="s">
        <v>319</v>
      </c>
      <c r="H170" s="143">
        <v>1</v>
      </c>
      <c r="I170" s="144"/>
      <c r="J170" s="145">
        <f t="shared" si="20"/>
        <v>0</v>
      </c>
      <c r="K170" s="146"/>
      <c r="L170" s="28"/>
      <c r="M170" s="147" t="s">
        <v>1</v>
      </c>
      <c r="N170" s="148" t="s">
        <v>38</v>
      </c>
      <c r="P170" s="149">
        <f t="shared" si="21"/>
        <v>0</v>
      </c>
      <c r="Q170" s="149">
        <v>3.8240000000000001E-3</v>
      </c>
      <c r="R170" s="149">
        <f t="shared" si="22"/>
        <v>3.8240000000000001E-3</v>
      </c>
      <c r="S170" s="149">
        <v>0</v>
      </c>
      <c r="T170" s="150">
        <f t="shared" si="23"/>
        <v>0</v>
      </c>
      <c r="AR170" s="151" t="s">
        <v>109</v>
      </c>
      <c r="AT170" s="151" t="s">
        <v>195</v>
      </c>
      <c r="AU170" s="151" t="s">
        <v>84</v>
      </c>
      <c r="AY170" s="13" t="s">
        <v>193</v>
      </c>
      <c r="BE170" s="152">
        <f t="shared" si="24"/>
        <v>0</v>
      </c>
      <c r="BF170" s="152">
        <f t="shared" si="25"/>
        <v>0</v>
      </c>
      <c r="BG170" s="152">
        <f t="shared" si="26"/>
        <v>0</v>
      </c>
      <c r="BH170" s="152">
        <f t="shared" si="27"/>
        <v>0</v>
      </c>
      <c r="BI170" s="152">
        <f t="shared" si="28"/>
        <v>0</v>
      </c>
      <c r="BJ170" s="13" t="s">
        <v>84</v>
      </c>
      <c r="BK170" s="152">
        <f t="shared" si="29"/>
        <v>0</v>
      </c>
      <c r="BL170" s="13" t="s">
        <v>109</v>
      </c>
      <c r="BM170" s="151" t="s">
        <v>2909</v>
      </c>
    </row>
    <row r="171" spans="2:65" s="1" customFormat="1" ht="24.25" customHeight="1">
      <c r="B171" s="138"/>
      <c r="C171" s="153" t="s">
        <v>398</v>
      </c>
      <c r="D171" s="153" t="s">
        <v>236</v>
      </c>
      <c r="E171" s="154" t="s">
        <v>2142</v>
      </c>
      <c r="F171" s="155" t="s">
        <v>2143</v>
      </c>
      <c r="G171" s="156" t="s">
        <v>319</v>
      </c>
      <c r="H171" s="157">
        <v>1</v>
      </c>
      <c r="I171" s="158"/>
      <c r="J171" s="159">
        <f t="shared" si="20"/>
        <v>0</v>
      </c>
      <c r="K171" s="160"/>
      <c r="L171" s="161"/>
      <c r="M171" s="162" t="s">
        <v>1</v>
      </c>
      <c r="N171" s="163" t="s">
        <v>38</v>
      </c>
      <c r="P171" s="149">
        <f t="shared" si="21"/>
        <v>0</v>
      </c>
      <c r="Q171" s="149">
        <v>1.4999999999999999E-2</v>
      </c>
      <c r="R171" s="149">
        <f t="shared" si="22"/>
        <v>1.4999999999999999E-2</v>
      </c>
      <c r="S171" s="149">
        <v>0</v>
      </c>
      <c r="T171" s="150">
        <f t="shared" si="23"/>
        <v>0</v>
      </c>
      <c r="AR171" s="151" t="s">
        <v>163</v>
      </c>
      <c r="AT171" s="151" t="s">
        <v>236</v>
      </c>
      <c r="AU171" s="151" t="s">
        <v>84</v>
      </c>
      <c r="AY171" s="13" t="s">
        <v>193</v>
      </c>
      <c r="BE171" s="152">
        <f t="shared" si="24"/>
        <v>0</v>
      </c>
      <c r="BF171" s="152">
        <f t="shared" si="25"/>
        <v>0</v>
      </c>
      <c r="BG171" s="152">
        <f t="shared" si="26"/>
        <v>0</v>
      </c>
      <c r="BH171" s="152">
        <f t="shared" si="27"/>
        <v>0</v>
      </c>
      <c r="BI171" s="152">
        <f t="shared" si="28"/>
        <v>0</v>
      </c>
      <c r="BJ171" s="13" t="s">
        <v>84</v>
      </c>
      <c r="BK171" s="152">
        <f t="shared" si="29"/>
        <v>0</v>
      </c>
      <c r="BL171" s="13" t="s">
        <v>109</v>
      </c>
      <c r="BM171" s="151" t="s">
        <v>2910</v>
      </c>
    </row>
    <row r="172" spans="2:65" s="1" customFormat="1" ht="33" customHeight="1">
      <c r="B172" s="138"/>
      <c r="C172" s="139" t="s">
        <v>402</v>
      </c>
      <c r="D172" s="139" t="s">
        <v>195</v>
      </c>
      <c r="E172" s="140" t="s">
        <v>1649</v>
      </c>
      <c r="F172" s="141" t="s">
        <v>1650</v>
      </c>
      <c r="G172" s="142" t="s">
        <v>257</v>
      </c>
      <c r="H172" s="143">
        <v>39</v>
      </c>
      <c r="I172" s="144"/>
      <c r="J172" s="145">
        <f t="shared" si="20"/>
        <v>0</v>
      </c>
      <c r="K172" s="146"/>
      <c r="L172" s="28"/>
      <c r="M172" s="147" t="s">
        <v>1</v>
      </c>
      <c r="N172" s="148" t="s">
        <v>38</v>
      </c>
      <c r="P172" s="149">
        <f t="shared" si="21"/>
        <v>0</v>
      </c>
      <c r="Q172" s="149">
        <v>0</v>
      </c>
      <c r="R172" s="149">
        <f t="shared" si="22"/>
        <v>0</v>
      </c>
      <c r="S172" s="149">
        <v>0</v>
      </c>
      <c r="T172" s="150">
        <f t="shared" si="23"/>
        <v>0</v>
      </c>
      <c r="AR172" s="151" t="s">
        <v>109</v>
      </c>
      <c r="AT172" s="151" t="s">
        <v>195</v>
      </c>
      <c r="AU172" s="151" t="s">
        <v>84</v>
      </c>
      <c r="AY172" s="13" t="s">
        <v>193</v>
      </c>
      <c r="BE172" s="152">
        <f t="shared" si="24"/>
        <v>0</v>
      </c>
      <c r="BF172" s="152">
        <f t="shared" si="25"/>
        <v>0</v>
      </c>
      <c r="BG172" s="152">
        <f t="shared" si="26"/>
        <v>0</v>
      </c>
      <c r="BH172" s="152">
        <f t="shared" si="27"/>
        <v>0</v>
      </c>
      <c r="BI172" s="152">
        <f t="shared" si="28"/>
        <v>0</v>
      </c>
      <c r="BJ172" s="13" t="s">
        <v>84</v>
      </c>
      <c r="BK172" s="152">
        <f t="shared" si="29"/>
        <v>0</v>
      </c>
      <c r="BL172" s="13" t="s">
        <v>109</v>
      </c>
      <c r="BM172" s="151" t="s">
        <v>2911</v>
      </c>
    </row>
    <row r="173" spans="2:65" s="1" customFormat="1" ht="33" customHeight="1">
      <c r="B173" s="138"/>
      <c r="C173" s="153" t="s">
        <v>406</v>
      </c>
      <c r="D173" s="153" t="s">
        <v>236</v>
      </c>
      <c r="E173" s="154" t="s">
        <v>1652</v>
      </c>
      <c r="F173" s="155" t="s">
        <v>1653</v>
      </c>
      <c r="G173" s="156" t="s">
        <v>257</v>
      </c>
      <c r="H173" s="157">
        <v>39</v>
      </c>
      <c r="I173" s="158"/>
      <c r="J173" s="159">
        <f t="shared" si="20"/>
        <v>0</v>
      </c>
      <c r="K173" s="160"/>
      <c r="L173" s="161"/>
      <c r="M173" s="162" t="s">
        <v>1</v>
      </c>
      <c r="N173" s="163" t="s">
        <v>38</v>
      </c>
      <c r="P173" s="149">
        <f t="shared" si="21"/>
        <v>0</v>
      </c>
      <c r="Q173" s="149">
        <v>2.1900000000000001E-3</v>
      </c>
      <c r="R173" s="149">
        <f t="shared" si="22"/>
        <v>8.541E-2</v>
      </c>
      <c r="S173" s="149">
        <v>0</v>
      </c>
      <c r="T173" s="150">
        <f t="shared" si="23"/>
        <v>0</v>
      </c>
      <c r="AR173" s="151" t="s">
        <v>163</v>
      </c>
      <c r="AT173" s="151" t="s">
        <v>236</v>
      </c>
      <c r="AU173" s="151" t="s">
        <v>84</v>
      </c>
      <c r="AY173" s="13" t="s">
        <v>193</v>
      </c>
      <c r="BE173" s="152">
        <f t="shared" si="24"/>
        <v>0</v>
      </c>
      <c r="BF173" s="152">
        <f t="shared" si="25"/>
        <v>0</v>
      </c>
      <c r="BG173" s="152">
        <f t="shared" si="26"/>
        <v>0</v>
      </c>
      <c r="BH173" s="152">
        <f t="shared" si="27"/>
        <v>0</v>
      </c>
      <c r="BI173" s="152">
        <f t="shared" si="28"/>
        <v>0</v>
      </c>
      <c r="BJ173" s="13" t="s">
        <v>84</v>
      </c>
      <c r="BK173" s="152">
        <f t="shared" si="29"/>
        <v>0</v>
      </c>
      <c r="BL173" s="13" t="s">
        <v>109</v>
      </c>
      <c r="BM173" s="151" t="s">
        <v>2912</v>
      </c>
    </row>
    <row r="174" spans="2:65" s="1" customFormat="1" ht="24.25" customHeight="1">
      <c r="B174" s="138"/>
      <c r="C174" s="139" t="s">
        <v>410</v>
      </c>
      <c r="D174" s="139" t="s">
        <v>195</v>
      </c>
      <c r="E174" s="140" t="s">
        <v>1664</v>
      </c>
      <c r="F174" s="141" t="s">
        <v>1665</v>
      </c>
      <c r="G174" s="142" t="s">
        <v>319</v>
      </c>
      <c r="H174" s="143">
        <v>2</v>
      </c>
      <c r="I174" s="144"/>
      <c r="J174" s="145">
        <f t="shared" si="20"/>
        <v>0</v>
      </c>
      <c r="K174" s="146"/>
      <c r="L174" s="28"/>
      <c r="M174" s="147" t="s">
        <v>1</v>
      </c>
      <c r="N174" s="148" t="s">
        <v>38</v>
      </c>
      <c r="P174" s="149">
        <f t="shared" si="21"/>
        <v>0</v>
      </c>
      <c r="Q174" s="149">
        <v>7.9000000000000001E-4</v>
      </c>
      <c r="R174" s="149">
        <f t="shared" si="22"/>
        <v>1.58E-3</v>
      </c>
      <c r="S174" s="149">
        <v>0</v>
      </c>
      <c r="T174" s="150">
        <f t="shared" si="23"/>
        <v>0</v>
      </c>
      <c r="AR174" s="151" t="s">
        <v>109</v>
      </c>
      <c r="AT174" s="151" t="s">
        <v>195</v>
      </c>
      <c r="AU174" s="151" t="s">
        <v>84</v>
      </c>
      <c r="AY174" s="13" t="s">
        <v>193</v>
      </c>
      <c r="BE174" s="152">
        <f t="shared" si="24"/>
        <v>0</v>
      </c>
      <c r="BF174" s="152">
        <f t="shared" si="25"/>
        <v>0</v>
      </c>
      <c r="BG174" s="152">
        <f t="shared" si="26"/>
        <v>0</v>
      </c>
      <c r="BH174" s="152">
        <f t="shared" si="27"/>
        <v>0</v>
      </c>
      <c r="BI174" s="152">
        <f t="shared" si="28"/>
        <v>0</v>
      </c>
      <c r="BJ174" s="13" t="s">
        <v>84</v>
      </c>
      <c r="BK174" s="152">
        <f t="shared" si="29"/>
        <v>0</v>
      </c>
      <c r="BL174" s="13" t="s">
        <v>109</v>
      </c>
      <c r="BM174" s="151" t="s">
        <v>2913</v>
      </c>
    </row>
    <row r="175" spans="2:65" s="1" customFormat="1" ht="16.5" customHeight="1">
      <c r="B175" s="138"/>
      <c r="C175" s="153" t="s">
        <v>414</v>
      </c>
      <c r="D175" s="153" t="s">
        <v>236</v>
      </c>
      <c r="E175" s="154" t="s">
        <v>1667</v>
      </c>
      <c r="F175" s="155" t="s">
        <v>1668</v>
      </c>
      <c r="G175" s="156" t="s">
        <v>319</v>
      </c>
      <c r="H175" s="157">
        <v>2</v>
      </c>
      <c r="I175" s="158"/>
      <c r="J175" s="159">
        <f t="shared" si="20"/>
        <v>0</v>
      </c>
      <c r="K175" s="160"/>
      <c r="L175" s="161"/>
      <c r="M175" s="162" t="s">
        <v>1</v>
      </c>
      <c r="N175" s="163" t="s">
        <v>38</v>
      </c>
      <c r="P175" s="149">
        <f t="shared" si="21"/>
        <v>0</v>
      </c>
      <c r="Q175" s="149">
        <v>2.1999999999999999E-2</v>
      </c>
      <c r="R175" s="149">
        <f t="shared" si="22"/>
        <v>4.3999999999999997E-2</v>
      </c>
      <c r="S175" s="149">
        <v>0</v>
      </c>
      <c r="T175" s="150">
        <f t="shared" si="23"/>
        <v>0</v>
      </c>
      <c r="AR175" s="151" t="s">
        <v>163</v>
      </c>
      <c r="AT175" s="151" t="s">
        <v>236</v>
      </c>
      <c r="AU175" s="151" t="s">
        <v>84</v>
      </c>
      <c r="AY175" s="13" t="s">
        <v>193</v>
      </c>
      <c r="BE175" s="152">
        <f t="shared" si="24"/>
        <v>0</v>
      </c>
      <c r="BF175" s="152">
        <f t="shared" si="25"/>
        <v>0</v>
      </c>
      <c r="BG175" s="152">
        <f t="shared" si="26"/>
        <v>0</v>
      </c>
      <c r="BH175" s="152">
        <f t="shared" si="27"/>
        <v>0</v>
      </c>
      <c r="BI175" s="152">
        <f t="shared" si="28"/>
        <v>0</v>
      </c>
      <c r="BJ175" s="13" t="s">
        <v>84</v>
      </c>
      <c r="BK175" s="152">
        <f t="shared" si="29"/>
        <v>0</v>
      </c>
      <c r="BL175" s="13" t="s">
        <v>109</v>
      </c>
      <c r="BM175" s="151" t="s">
        <v>2914</v>
      </c>
    </row>
    <row r="176" spans="2:65" s="1" customFormat="1" ht="24.25" customHeight="1">
      <c r="B176" s="138"/>
      <c r="C176" s="153" t="s">
        <v>418</v>
      </c>
      <c r="D176" s="153" t="s">
        <v>236</v>
      </c>
      <c r="E176" s="154" t="s">
        <v>1670</v>
      </c>
      <c r="F176" s="155" t="s">
        <v>1671</v>
      </c>
      <c r="G176" s="156" t="s">
        <v>319</v>
      </c>
      <c r="H176" s="157">
        <v>2</v>
      </c>
      <c r="I176" s="158"/>
      <c r="J176" s="159">
        <f t="shared" si="20"/>
        <v>0</v>
      </c>
      <c r="K176" s="160"/>
      <c r="L176" s="161"/>
      <c r="M176" s="162" t="s">
        <v>1</v>
      </c>
      <c r="N176" s="163" t="s">
        <v>38</v>
      </c>
      <c r="P176" s="149">
        <f t="shared" si="21"/>
        <v>0</v>
      </c>
      <c r="Q176" s="149">
        <v>6.3E-3</v>
      </c>
      <c r="R176" s="149">
        <f t="shared" si="22"/>
        <v>1.26E-2</v>
      </c>
      <c r="S176" s="149">
        <v>0</v>
      </c>
      <c r="T176" s="150">
        <f t="shared" si="23"/>
        <v>0</v>
      </c>
      <c r="AR176" s="151" t="s">
        <v>163</v>
      </c>
      <c r="AT176" s="151" t="s">
        <v>236</v>
      </c>
      <c r="AU176" s="151" t="s">
        <v>84</v>
      </c>
      <c r="AY176" s="13" t="s">
        <v>193</v>
      </c>
      <c r="BE176" s="152">
        <f t="shared" si="24"/>
        <v>0</v>
      </c>
      <c r="BF176" s="152">
        <f t="shared" si="25"/>
        <v>0</v>
      </c>
      <c r="BG176" s="152">
        <f t="shared" si="26"/>
        <v>0</v>
      </c>
      <c r="BH176" s="152">
        <f t="shared" si="27"/>
        <v>0</v>
      </c>
      <c r="BI176" s="152">
        <f t="shared" si="28"/>
        <v>0</v>
      </c>
      <c r="BJ176" s="13" t="s">
        <v>84</v>
      </c>
      <c r="BK176" s="152">
        <f t="shared" si="29"/>
        <v>0</v>
      </c>
      <c r="BL176" s="13" t="s">
        <v>109</v>
      </c>
      <c r="BM176" s="151" t="s">
        <v>2915</v>
      </c>
    </row>
    <row r="177" spans="2:65" s="1" customFormat="1" ht="33" customHeight="1">
      <c r="B177" s="138"/>
      <c r="C177" s="139" t="s">
        <v>422</v>
      </c>
      <c r="D177" s="139" t="s">
        <v>195</v>
      </c>
      <c r="E177" s="140" t="s">
        <v>2152</v>
      </c>
      <c r="F177" s="141" t="s">
        <v>2153</v>
      </c>
      <c r="G177" s="142" t="s">
        <v>319</v>
      </c>
      <c r="H177" s="143">
        <v>1</v>
      </c>
      <c r="I177" s="144"/>
      <c r="J177" s="145">
        <f t="shared" si="20"/>
        <v>0</v>
      </c>
      <c r="K177" s="146"/>
      <c r="L177" s="28"/>
      <c r="M177" s="147" t="s">
        <v>1</v>
      </c>
      <c r="N177" s="148" t="s">
        <v>38</v>
      </c>
      <c r="P177" s="149">
        <f t="shared" si="21"/>
        <v>0</v>
      </c>
      <c r="Q177" s="149">
        <v>7.6000000000000004E-4</v>
      </c>
      <c r="R177" s="149">
        <f t="shared" si="22"/>
        <v>7.6000000000000004E-4</v>
      </c>
      <c r="S177" s="149">
        <v>0</v>
      </c>
      <c r="T177" s="150">
        <f t="shared" si="23"/>
        <v>0</v>
      </c>
      <c r="AR177" s="151" t="s">
        <v>109</v>
      </c>
      <c r="AT177" s="151" t="s">
        <v>195</v>
      </c>
      <c r="AU177" s="151" t="s">
        <v>84</v>
      </c>
      <c r="AY177" s="13" t="s">
        <v>193</v>
      </c>
      <c r="BE177" s="152">
        <f t="shared" si="24"/>
        <v>0</v>
      </c>
      <c r="BF177" s="152">
        <f t="shared" si="25"/>
        <v>0</v>
      </c>
      <c r="BG177" s="152">
        <f t="shared" si="26"/>
        <v>0</v>
      </c>
      <c r="BH177" s="152">
        <f t="shared" si="27"/>
        <v>0</v>
      </c>
      <c r="BI177" s="152">
        <f t="shared" si="28"/>
        <v>0</v>
      </c>
      <c r="BJ177" s="13" t="s">
        <v>84</v>
      </c>
      <c r="BK177" s="152">
        <f t="shared" si="29"/>
        <v>0</v>
      </c>
      <c r="BL177" s="13" t="s">
        <v>109</v>
      </c>
      <c r="BM177" s="151" t="s">
        <v>2916</v>
      </c>
    </row>
    <row r="178" spans="2:65" s="1" customFormat="1" ht="24.25" customHeight="1">
      <c r="B178" s="138"/>
      <c r="C178" s="153" t="s">
        <v>427</v>
      </c>
      <c r="D178" s="153" t="s">
        <v>236</v>
      </c>
      <c r="E178" s="154" t="s">
        <v>2155</v>
      </c>
      <c r="F178" s="155" t="s">
        <v>2156</v>
      </c>
      <c r="G178" s="156" t="s">
        <v>319</v>
      </c>
      <c r="H178" s="157">
        <v>1</v>
      </c>
      <c r="I178" s="158"/>
      <c r="J178" s="159">
        <f t="shared" si="20"/>
        <v>0</v>
      </c>
      <c r="K178" s="160"/>
      <c r="L178" s="161"/>
      <c r="M178" s="162" t="s">
        <v>1</v>
      </c>
      <c r="N178" s="163" t="s">
        <v>38</v>
      </c>
      <c r="P178" s="149">
        <f t="shared" si="21"/>
        <v>0</v>
      </c>
      <c r="Q178" s="149">
        <v>3.0200000000000001E-2</v>
      </c>
      <c r="R178" s="149">
        <f t="shared" si="22"/>
        <v>3.0200000000000001E-2</v>
      </c>
      <c r="S178" s="149">
        <v>0</v>
      </c>
      <c r="T178" s="150">
        <f t="shared" si="23"/>
        <v>0</v>
      </c>
      <c r="AR178" s="151" t="s">
        <v>163</v>
      </c>
      <c r="AT178" s="151" t="s">
        <v>236</v>
      </c>
      <c r="AU178" s="151" t="s">
        <v>84</v>
      </c>
      <c r="AY178" s="13" t="s">
        <v>193</v>
      </c>
      <c r="BE178" s="152">
        <f t="shared" si="24"/>
        <v>0</v>
      </c>
      <c r="BF178" s="152">
        <f t="shared" si="25"/>
        <v>0</v>
      </c>
      <c r="BG178" s="152">
        <f t="shared" si="26"/>
        <v>0</v>
      </c>
      <c r="BH178" s="152">
        <f t="shared" si="27"/>
        <v>0</v>
      </c>
      <c r="BI178" s="152">
        <f t="shared" si="28"/>
        <v>0</v>
      </c>
      <c r="BJ178" s="13" t="s">
        <v>84</v>
      </c>
      <c r="BK178" s="152">
        <f t="shared" si="29"/>
        <v>0</v>
      </c>
      <c r="BL178" s="13" t="s">
        <v>109</v>
      </c>
      <c r="BM178" s="151" t="s">
        <v>2917</v>
      </c>
    </row>
    <row r="179" spans="2:65" s="1" customFormat="1" ht="24.25" customHeight="1">
      <c r="B179" s="138"/>
      <c r="C179" s="139" t="s">
        <v>431</v>
      </c>
      <c r="D179" s="139" t="s">
        <v>195</v>
      </c>
      <c r="E179" s="140" t="s">
        <v>1673</v>
      </c>
      <c r="F179" s="141" t="s">
        <v>1674</v>
      </c>
      <c r="G179" s="142" t="s">
        <v>319</v>
      </c>
      <c r="H179" s="143">
        <v>1</v>
      </c>
      <c r="I179" s="144"/>
      <c r="J179" s="145">
        <f t="shared" si="20"/>
        <v>0</v>
      </c>
      <c r="K179" s="146"/>
      <c r="L179" s="28"/>
      <c r="M179" s="147" t="s">
        <v>1</v>
      </c>
      <c r="N179" s="148" t="s">
        <v>38</v>
      </c>
      <c r="P179" s="149">
        <f t="shared" si="21"/>
        <v>0</v>
      </c>
      <c r="Q179" s="149">
        <v>3.4000000000000002E-4</v>
      </c>
      <c r="R179" s="149">
        <f t="shared" si="22"/>
        <v>3.4000000000000002E-4</v>
      </c>
      <c r="S179" s="149">
        <v>0</v>
      </c>
      <c r="T179" s="150">
        <f t="shared" si="23"/>
        <v>0</v>
      </c>
      <c r="AR179" s="151" t="s">
        <v>109</v>
      </c>
      <c r="AT179" s="151" t="s">
        <v>195</v>
      </c>
      <c r="AU179" s="151" t="s">
        <v>84</v>
      </c>
      <c r="AY179" s="13" t="s">
        <v>193</v>
      </c>
      <c r="BE179" s="152">
        <f t="shared" si="24"/>
        <v>0</v>
      </c>
      <c r="BF179" s="152">
        <f t="shared" si="25"/>
        <v>0</v>
      </c>
      <c r="BG179" s="152">
        <f t="shared" si="26"/>
        <v>0</v>
      </c>
      <c r="BH179" s="152">
        <f t="shared" si="27"/>
        <v>0</v>
      </c>
      <c r="BI179" s="152">
        <f t="shared" si="28"/>
        <v>0</v>
      </c>
      <c r="BJ179" s="13" t="s">
        <v>84</v>
      </c>
      <c r="BK179" s="152">
        <f t="shared" si="29"/>
        <v>0</v>
      </c>
      <c r="BL179" s="13" t="s">
        <v>109</v>
      </c>
      <c r="BM179" s="151" t="s">
        <v>2918</v>
      </c>
    </row>
    <row r="180" spans="2:65" s="1" customFormat="1" ht="33" customHeight="1">
      <c r="B180" s="138"/>
      <c r="C180" s="153" t="s">
        <v>435</v>
      </c>
      <c r="D180" s="153" t="s">
        <v>236</v>
      </c>
      <c r="E180" s="154" t="s">
        <v>1676</v>
      </c>
      <c r="F180" s="155" t="s">
        <v>1677</v>
      </c>
      <c r="G180" s="156" t="s">
        <v>319</v>
      </c>
      <c r="H180" s="157">
        <v>1</v>
      </c>
      <c r="I180" s="158"/>
      <c r="J180" s="159">
        <f t="shared" si="20"/>
        <v>0</v>
      </c>
      <c r="K180" s="160"/>
      <c r="L180" s="161"/>
      <c r="M180" s="162" t="s">
        <v>1</v>
      </c>
      <c r="N180" s="163" t="s">
        <v>38</v>
      </c>
      <c r="P180" s="149">
        <f t="shared" si="21"/>
        <v>0</v>
      </c>
      <c r="Q180" s="149">
        <v>3.5499999999999997E-2</v>
      </c>
      <c r="R180" s="149">
        <f t="shared" si="22"/>
        <v>3.5499999999999997E-2</v>
      </c>
      <c r="S180" s="149">
        <v>0</v>
      </c>
      <c r="T180" s="150">
        <f t="shared" si="23"/>
        <v>0</v>
      </c>
      <c r="AR180" s="151" t="s">
        <v>163</v>
      </c>
      <c r="AT180" s="151" t="s">
        <v>236</v>
      </c>
      <c r="AU180" s="151" t="s">
        <v>84</v>
      </c>
      <c r="AY180" s="13" t="s">
        <v>193</v>
      </c>
      <c r="BE180" s="152">
        <f t="shared" si="24"/>
        <v>0</v>
      </c>
      <c r="BF180" s="152">
        <f t="shared" si="25"/>
        <v>0</v>
      </c>
      <c r="BG180" s="152">
        <f t="shared" si="26"/>
        <v>0</v>
      </c>
      <c r="BH180" s="152">
        <f t="shared" si="27"/>
        <v>0</v>
      </c>
      <c r="BI180" s="152">
        <f t="shared" si="28"/>
        <v>0</v>
      </c>
      <c r="BJ180" s="13" t="s">
        <v>84</v>
      </c>
      <c r="BK180" s="152">
        <f t="shared" si="29"/>
        <v>0</v>
      </c>
      <c r="BL180" s="13" t="s">
        <v>109</v>
      </c>
      <c r="BM180" s="151" t="s">
        <v>2919</v>
      </c>
    </row>
    <row r="181" spans="2:65" s="1" customFormat="1" ht="24.25" customHeight="1">
      <c r="B181" s="138"/>
      <c r="C181" s="139" t="s">
        <v>440</v>
      </c>
      <c r="D181" s="139" t="s">
        <v>195</v>
      </c>
      <c r="E181" s="140" t="s">
        <v>1679</v>
      </c>
      <c r="F181" s="141" t="s">
        <v>1680</v>
      </c>
      <c r="G181" s="142" t="s">
        <v>319</v>
      </c>
      <c r="H181" s="143">
        <v>1</v>
      </c>
      <c r="I181" s="144"/>
      <c r="J181" s="145">
        <f t="shared" si="20"/>
        <v>0</v>
      </c>
      <c r="K181" s="146"/>
      <c r="L181" s="28"/>
      <c r="M181" s="147" t="s">
        <v>1</v>
      </c>
      <c r="N181" s="148" t="s">
        <v>38</v>
      </c>
      <c r="P181" s="149">
        <f t="shared" si="21"/>
        <v>0</v>
      </c>
      <c r="Q181" s="149">
        <v>1.58E-3</v>
      </c>
      <c r="R181" s="149">
        <f t="shared" si="22"/>
        <v>1.58E-3</v>
      </c>
      <c r="S181" s="149">
        <v>0</v>
      </c>
      <c r="T181" s="150">
        <f t="shared" si="23"/>
        <v>0</v>
      </c>
      <c r="AR181" s="151" t="s">
        <v>109</v>
      </c>
      <c r="AT181" s="151" t="s">
        <v>195</v>
      </c>
      <c r="AU181" s="151" t="s">
        <v>84</v>
      </c>
      <c r="AY181" s="13" t="s">
        <v>193</v>
      </c>
      <c r="BE181" s="152">
        <f t="shared" si="24"/>
        <v>0</v>
      </c>
      <c r="BF181" s="152">
        <f t="shared" si="25"/>
        <v>0</v>
      </c>
      <c r="BG181" s="152">
        <f t="shared" si="26"/>
        <v>0</v>
      </c>
      <c r="BH181" s="152">
        <f t="shared" si="27"/>
        <v>0</v>
      </c>
      <c r="BI181" s="152">
        <f t="shared" si="28"/>
        <v>0</v>
      </c>
      <c r="BJ181" s="13" t="s">
        <v>84</v>
      </c>
      <c r="BK181" s="152">
        <f t="shared" si="29"/>
        <v>0</v>
      </c>
      <c r="BL181" s="13" t="s">
        <v>109</v>
      </c>
      <c r="BM181" s="151" t="s">
        <v>2920</v>
      </c>
    </row>
    <row r="182" spans="2:65" s="1" customFormat="1" ht="16.5" customHeight="1">
      <c r="B182" s="138"/>
      <c r="C182" s="153" t="s">
        <v>444</v>
      </c>
      <c r="D182" s="153" t="s">
        <v>236</v>
      </c>
      <c r="E182" s="154" t="s">
        <v>1051</v>
      </c>
      <c r="F182" s="155" t="s">
        <v>1052</v>
      </c>
      <c r="G182" s="156" t="s">
        <v>319</v>
      </c>
      <c r="H182" s="157">
        <v>1</v>
      </c>
      <c r="I182" s="158"/>
      <c r="J182" s="159">
        <f t="shared" si="20"/>
        <v>0</v>
      </c>
      <c r="K182" s="160"/>
      <c r="L182" s="161"/>
      <c r="M182" s="162" t="s">
        <v>1</v>
      </c>
      <c r="N182" s="163" t="s">
        <v>38</v>
      </c>
      <c r="P182" s="149">
        <f t="shared" si="21"/>
        <v>0</v>
      </c>
      <c r="Q182" s="149">
        <v>3.1E-2</v>
      </c>
      <c r="R182" s="149">
        <f t="shared" si="22"/>
        <v>3.1E-2</v>
      </c>
      <c r="S182" s="149">
        <v>0</v>
      </c>
      <c r="T182" s="150">
        <f t="shared" si="23"/>
        <v>0</v>
      </c>
      <c r="AR182" s="151" t="s">
        <v>163</v>
      </c>
      <c r="AT182" s="151" t="s">
        <v>236</v>
      </c>
      <c r="AU182" s="151" t="s">
        <v>84</v>
      </c>
      <c r="AY182" s="13" t="s">
        <v>193</v>
      </c>
      <c r="BE182" s="152">
        <f t="shared" si="24"/>
        <v>0</v>
      </c>
      <c r="BF182" s="152">
        <f t="shared" si="25"/>
        <v>0</v>
      </c>
      <c r="BG182" s="152">
        <f t="shared" si="26"/>
        <v>0</v>
      </c>
      <c r="BH182" s="152">
        <f t="shared" si="27"/>
        <v>0</v>
      </c>
      <c r="BI182" s="152">
        <f t="shared" si="28"/>
        <v>0</v>
      </c>
      <c r="BJ182" s="13" t="s">
        <v>84</v>
      </c>
      <c r="BK182" s="152">
        <f t="shared" si="29"/>
        <v>0</v>
      </c>
      <c r="BL182" s="13" t="s">
        <v>109</v>
      </c>
      <c r="BM182" s="151" t="s">
        <v>2921</v>
      </c>
    </row>
    <row r="183" spans="2:65" s="1" customFormat="1" ht="24.25" customHeight="1">
      <c r="B183" s="138"/>
      <c r="C183" s="153" t="s">
        <v>448</v>
      </c>
      <c r="D183" s="153" t="s">
        <v>236</v>
      </c>
      <c r="E183" s="154" t="s">
        <v>1683</v>
      </c>
      <c r="F183" s="155" t="s">
        <v>1684</v>
      </c>
      <c r="G183" s="156" t="s">
        <v>319</v>
      </c>
      <c r="H183" s="157">
        <v>1</v>
      </c>
      <c r="I183" s="158"/>
      <c r="J183" s="159">
        <f t="shared" si="20"/>
        <v>0</v>
      </c>
      <c r="K183" s="160"/>
      <c r="L183" s="161"/>
      <c r="M183" s="162" t="s">
        <v>1</v>
      </c>
      <c r="N183" s="163" t="s">
        <v>38</v>
      </c>
      <c r="P183" s="149">
        <f t="shared" si="21"/>
        <v>0</v>
      </c>
      <c r="Q183" s="149">
        <v>9.4999999999999998E-3</v>
      </c>
      <c r="R183" s="149">
        <f t="shared" si="22"/>
        <v>9.4999999999999998E-3</v>
      </c>
      <c r="S183" s="149">
        <v>0</v>
      </c>
      <c r="T183" s="150">
        <f t="shared" si="23"/>
        <v>0</v>
      </c>
      <c r="AR183" s="151" t="s">
        <v>163</v>
      </c>
      <c r="AT183" s="151" t="s">
        <v>236</v>
      </c>
      <c r="AU183" s="151" t="s">
        <v>84</v>
      </c>
      <c r="AY183" s="13" t="s">
        <v>193</v>
      </c>
      <c r="BE183" s="152">
        <f t="shared" si="24"/>
        <v>0</v>
      </c>
      <c r="BF183" s="152">
        <f t="shared" si="25"/>
        <v>0</v>
      </c>
      <c r="BG183" s="152">
        <f t="shared" si="26"/>
        <v>0</v>
      </c>
      <c r="BH183" s="152">
        <f t="shared" si="27"/>
        <v>0</v>
      </c>
      <c r="BI183" s="152">
        <f t="shared" si="28"/>
        <v>0</v>
      </c>
      <c r="BJ183" s="13" t="s">
        <v>84</v>
      </c>
      <c r="BK183" s="152">
        <f t="shared" si="29"/>
        <v>0</v>
      </c>
      <c r="BL183" s="13" t="s">
        <v>109</v>
      </c>
      <c r="BM183" s="151" t="s">
        <v>2922</v>
      </c>
    </row>
    <row r="184" spans="2:65" s="1" customFormat="1" ht="24.25" customHeight="1">
      <c r="B184" s="138"/>
      <c r="C184" s="139" t="s">
        <v>452</v>
      </c>
      <c r="D184" s="139" t="s">
        <v>195</v>
      </c>
      <c r="E184" s="140" t="s">
        <v>1686</v>
      </c>
      <c r="F184" s="141" t="s">
        <v>1687</v>
      </c>
      <c r="G184" s="142" t="s">
        <v>257</v>
      </c>
      <c r="H184" s="143">
        <v>39</v>
      </c>
      <c r="I184" s="144"/>
      <c r="J184" s="145">
        <f t="shared" si="20"/>
        <v>0</v>
      </c>
      <c r="K184" s="146"/>
      <c r="L184" s="28"/>
      <c r="M184" s="147" t="s">
        <v>1</v>
      </c>
      <c r="N184" s="148" t="s">
        <v>38</v>
      </c>
      <c r="P184" s="149">
        <f t="shared" si="21"/>
        <v>0</v>
      </c>
      <c r="Q184" s="149">
        <v>0</v>
      </c>
      <c r="R184" s="149">
        <f t="shared" si="22"/>
        <v>0</v>
      </c>
      <c r="S184" s="149">
        <v>0</v>
      </c>
      <c r="T184" s="150">
        <f t="shared" si="23"/>
        <v>0</v>
      </c>
      <c r="AR184" s="151" t="s">
        <v>109</v>
      </c>
      <c r="AT184" s="151" t="s">
        <v>195</v>
      </c>
      <c r="AU184" s="151" t="s">
        <v>84</v>
      </c>
      <c r="AY184" s="13" t="s">
        <v>193</v>
      </c>
      <c r="BE184" s="152">
        <f t="shared" si="24"/>
        <v>0</v>
      </c>
      <c r="BF184" s="152">
        <f t="shared" si="25"/>
        <v>0</v>
      </c>
      <c r="BG184" s="152">
        <f t="shared" si="26"/>
        <v>0</v>
      </c>
      <c r="BH184" s="152">
        <f t="shared" si="27"/>
        <v>0</v>
      </c>
      <c r="BI184" s="152">
        <f t="shared" si="28"/>
        <v>0</v>
      </c>
      <c r="BJ184" s="13" t="s">
        <v>84</v>
      </c>
      <c r="BK184" s="152">
        <f t="shared" si="29"/>
        <v>0</v>
      </c>
      <c r="BL184" s="13" t="s">
        <v>109</v>
      </c>
      <c r="BM184" s="151" t="s">
        <v>2923</v>
      </c>
    </row>
    <row r="185" spans="2:65" s="1" customFormat="1" ht="24.25" customHeight="1">
      <c r="B185" s="138"/>
      <c r="C185" s="139" t="s">
        <v>457</v>
      </c>
      <c r="D185" s="139" t="s">
        <v>195</v>
      </c>
      <c r="E185" s="140" t="s">
        <v>1689</v>
      </c>
      <c r="F185" s="141" t="s">
        <v>1690</v>
      </c>
      <c r="G185" s="142" t="s">
        <v>257</v>
      </c>
      <c r="H185" s="143">
        <v>39</v>
      </c>
      <c r="I185" s="144"/>
      <c r="J185" s="145">
        <f t="shared" si="20"/>
        <v>0</v>
      </c>
      <c r="K185" s="146"/>
      <c r="L185" s="28"/>
      <c r="M185" s="147" t="s">
        <v>1</v>
      </c>
      <c r="N185" s="148" t="s">
        <v>38</v>
      </c>
      <c r="P185" s="149">
        <f t="shared" si="21"/>
        <v>0</v>
      </c>
      <c r="Q185" s="149">
        <v>0</v>
      </c>
      <c r="R185" s="149">
        <f t="shared" si="22"/>
        <v>0</v>
      </c>
      <c r="S185" s="149">
        <v>0</v>
      </c>
      <c r="T185" s="150">
        <f t="shared" si="23"/>
        <v>0</v>
      </c>
      <c r="AR185" s="151" t="s">
        <v>109</v>
      </c>
      <c r="AT185" s="151" t="s">
        <v>195</v>
      </c>
      <c r="AU185" s="151" t="s">
        <v>84</v>
      </c>
      <c r="AY185" s="13" t="s">
        <v>193</v>
      </c>
      <c r="BE185" s="152">
        <f t="shared" si="24"/>
        <v>0</v>
      </c>
      <c r="BF185" s="152">
        <f t="shared" si="25"/>
        <v>0</v>
      </c>
      <c r="BG185" s="152">
        <f t="shared" si="26"/>
        <v>0</v>
      </c>
      <c r="BH185" s="152">
        <f t="shared" si="27"/>
        <v>0</v>
      </c>
      <c r="BI185" s="152">
        <f t="shared" si="28"/>
        <v>0</v>
      </c>
      <c r="BJ185" s="13" t="s">
        <v>84</v>
      </c>
      <c r="BK185" s="152">
        <f t="shared" si="29"/>
        <v>0</v>
      </c>
      <c r="BL185" s="13" t="s">
        <v>109</v>
      </c>
      <c r="BM185" s="151" t="s">
        <v>2924</v>
      </c>
    </row>
    <row r="186" spans="2:65" s="1" customFormat="1" ht="16.5" customHeight="1">
      <c r="B186" s="138"/>
      <c r="C186" s="139" t="s">
        <v>461</v>
      </c>
      <c r="D186" s="139" t="s">
        <v>195</v>
      </c>
      <c r="E186" s="140" t="s">
        <v>1718</v>
      </c>
      <c r="F186" s="141" t="s">
        <v>1719</v>
      </c>
      <c r="G186" s="142" t="s">
        <v>319</v>
      </c>
      <c r="H186" s="143">
        <v>3</v>
      </c>
      <c r="I186" s="144"/>
      <c r="J186" s="145">
        <f t="shared" si="20"/>
        <v>0</v>
      </c>
      <c r="K186" s="146"/>
      <c r="L186" s="28"/>
      <c r="M186" s="147" t="s">
        <v>1</v>
      </c>
      <c r="N186" s="148" t="s">
        <v>38</v>
      </c>
      <c r="P186" s="149">
        <f t="shared" si="21"/>
        <v>0</v>
      </c>
      <c r="Q186" s="149">
        <v>0.10419</v>
      </c>
      <c r="R186" s="149">
        <f t="shared" si="22"/>
        <v>0.31257000000000001</v>
      </c>
      <c r="S186" s="149">
        <v>0</v>
      </c>
      <c r="T186" s="150">
        <f t="shared" si="23"/>
        <v>0</v>
      </c>
      <c r="AR186" s="151" t="s">
        <v>109</v>
      </c>
      <c r="AT186" s="151" t="s">
        <v>195</v>
      </c>
      <c r="AU186" s="151" t="s">
        <v>84</v>
      </c>
      <c r="AY186" s="13" t="s">
        <v>193</v>
      </c>
      <c r="BE186" s="152">
        <f t="shared" si="24"/>
        <v>0</v>
      </c>
      <c r="BF186" s="152">
        <f t="shared" si="25"/>
        <v>0</v>
      </c>
      <c r="BG186" s="152">
        <f t="shared" si="26"/>
        <v>0</v>
      </c>
      <c r="BH186" s="152">
        <f t="shared" si="27"/>
        <v>0</v>
      </c>
      <c r="BI186" s="152">
        <f t="shared" si="28"/>
        <v>0</v>
      </c>
      <c r="BJ186" s="13" t="s">
        <v>84</v>
      </c>
      <c r="BK186" s="152">
        <f t="shared" si="29"/>
        <v>0</v>
      </c>
      <c r="BL186" s="13" t="s">
        <v>109</v>
      </c>
      <c r="BM186" s="151" t="s">
        <v>2925</v>
      </c>
    </row>
    <row r="187" spans="2:65" s="1" customFormat="1" ht="16.5" customHeight="1">
      <c r="B187" s="138"/>
      <c r="C187" s="153" t="s">
        <v>465</v>
      </c>
      <c r="D187" s="153" t="s">
        <v>236</v>
      </c>
      <c r="E187" s="154" t="s">
        <v>1721</v>
      </c>
      <c r="F187" s="155" t="s">
        <v>1722</v>
      </c>
      <c r="G187" s="156" t="s">
        <v>319</v>
      </c>
      <c r="H187" s="157">
        <v>3</v>
      </c>
      <c r="I187" s="158"/>
      <c r="J187" s="159">
        <f t="shared" si="20"/>
        <v>0</v>
      </c>
      <c r="K187" s="160"/>
      <c r="L187" s="161"/>
      <c r="M187" s="162" t="s">
        <v>1</v>
      </c>
      <c r="N187" s="163" t="s">
        <v>38</v>
      </c>
      <c r="P187" s="149">
        <f t="shared" si="21"/>
        <v>0</v>
      </c>
      <c r="Q187" s="149">
        <v>1.6E-2</v>
      </c>
      <c r="R187" s="149">
        <f t="shared" si="22"/>
        <v>4.8000000000000001E-2</v>
      </c>
      <c r="S187" s="149">
        <v>0</v>
      </c>
      <c r="T187" s="150">
        <f t="shared" si="23"/>
        <v>0</v>
      </c>
      <c r="AR187" s="151" t="s">
        <v>163</v>
      </c>
      <c r="AT187" s="151" t="s">
        <v>236</v>
      </c>
      <c r="AU187" s="151" t="s">
        <v>84</v>
      </c>
      <c r="AY187" s="13" t="s">
        <v>193</v>
      </c>
      <c r="BE187" s="152">
        <f t="shared" si="24"/>
        <v>0</v>
      </c>
      <c r="BF187" s="152">
        <f t="shared" si="25"/>
        <v>0</v>
      </c>
      <c r="BG187" s="152">
        <f t="shared" si="26"/>
        <v>0</v>
      </c>
      <c r="BH187" s="152">
        <f t="shared" si="27"/>
        <v>0</v>
      </c>
      <c r="BI187" s="152">
        <f t="shared" si="28"/>
        <v>0</v>
      </c>
      <c r="BJ187" s="13" t="s">
        <v>84</v>
      </c>
      <c r="BK187" s="152">
        <f t="shared" si="29"/>
        <v>0</v>
      </c>
      <c r="BL187" s="13" t="s">
        <v>109</v>
      </c>
      <c r="BM187" s="151" t="s">
        <v>2926</v>
      </c>
    </row>
    <row r="188" spans="2:65" s="1" customFormat="1" ht="16.5" customHeight="1">
      <c r="B188" s="138"/>
      <c r="C188" s="139" t="s">
        <v>469</v>
      </c>
      <c r="D188" s="139" t="s">
        <v>195</v>
      </c>
      <c r="E188" s="140" t="s">
        <v>1724</v>
      </c>
      <c r="F188" s="141" t="s">
        <v>1725</v>
      </c>
      <c r="G188" s="142" t="s">
        <v>319</v>
      </c>
      <c r="H188" s="143">
        <v>1</v>
      </c>
      <c r="I188" s="144"/>
      <c r="J188" s="145">
        <f t="shared" si="20"/>
        <v>0</v>
      </c>
      <c r="K188" s="146"/>
      <c r="L188" s="28"/>
      <c r="M188" s="147" t="s">
        <v>1</v>
      </c>
      <c r="N188" s="148" t="s">
        <v>38</v>
      </c>
      <c r="P188" s="149">
        <f t="shared" si="21"/>
        <v>0</v>
      </c>
      <c r="Q188" s="149">
        <v>0.27825</v>
      </c>
      <c r="R188" s="149">
        <f t="shared" si="22"/>
        <v>0.27825</v>
      </c>
      <c r="S188" s="149">
        <v>0</v>
      </c>
      <c r="T188" s="150">
        <f t="shared" si="23"/>
        <v>0</v>
      </c>
      <c r="AR188" s="151" t="s">
        <v>109</v>
      </c>
      <c r="AT188" s="151" t="s">
        <v>195</v>
      </c>
      <c r="AU188" s="151" t="s">
        <v>84</v>
      </c>
      <c r="AY188" s="13" t="s">
        <v>193</v>
      </c>
      <c r="BE188" s="152">
        <f t="shared" si="24"/>
        <v>0</v>
      </c>
      <c r="BF188" s="152">
        <f t="shared" si="25"/>
        <v>0</v>
      </c>
      <c r="BG188" s="152">
        <f t="shared" si="26"/>
        <v>0</v>
      </c>
      <c r="BH188" s="152">
        <f t="shared" si="27"/>
        <v>0</v>
      </c>
      <c r="BI188" s="152">
        <f t="shared" si="28"/>
        <v>0</v>
      </c>
      <c r="BJ188" s="13" t="s">
        <v>84</v>
      </c>
      <c r="BK188" s="152">
        <f t="shared" si="29"/>
        <v>0</v>
      </c>
      <c r="BL188" s="13" t="s">
        <v>109</v>
      </c>
      <c r="BM188" s="151" t="s">
        <v>2927</v>
      </c>
    </row>
    <row r="189" spans="2:65" s="1" customFormat="1" ht="24.25" customHeight="1">
      <c r="B189" s="138"/>
      <c r="C189" s="153" t="s">
        <v>473</v>
      </c>
      <c r="D189" s="153" t="s">
        <v>236</v>
      </c>
      <c r="E189" s="154" t="s">
        <v>1727</v>
      </c>
      <c r="F189" s="155" t="s">
        <v>1728</v>
      </c>
      <c r="G189" s="156" t="s">
        <v>319</v>
      </c>
      <c r="H189" s="157">
        <v>1</v>
      </c>
      <c r="I189" s="158"/>
      <c r="J189" s="159">
        <f t="shared" si="20"/>
        <v>0</v>
      </c>
      <c r="K189" s="160"/>
      <c r="L189" s="161"/>
      <c r="M189" s="162" t="s">
        <v>1</v>
      </c>
      <c r="N189" s="163" t="s">
        <v>38</v>
      </c>
      <c r="P189" s="149">
        <f t="shared" si="21"/>
        <v>0</v>
      </c>
      <c r="Q189" s="149">
        <v>3.2000000000000001E-2</v>
      </c>
      <c r="R189" s="149">
        <f t="shared" si="22"/>
        <v>3.2000000000000001E-2</v>
      </c>
      <c r="S189" s="149">
        <v>0</v>
      </c>
      <c r="T189" s="150">
        <f t="shared" si="23"/>
        <v>0</v>
      </c>
      <c r="AR189" s="151" t="s">
        <v>163</v>
      </c>
      <c r="AT189" s="151" t="s">
        <v>236</v>
      </c>
      <c r="AU189" s="151" t="s">
        <v>84</v>
      </c>
      <c r="AY189" s="13" t="s">
        <v>193</v>
      </c>
      <c r="BE189" s="152">
        <f t="shared" si="24"/>
        <v>0</v>
      </c>
      <c r="BF189" s="152">
        <f t="shared" si="25"/>
        <v>0</v>
      </c>
      <c r="BG189" s="152">
        <f t="shared" si="26"/>
        <v>0</v>
      </c>
      <c r="BH189" s="152">
        <f t="shared" si="27"/>
        <v>0</v>
      </c>
      <c r="BI189" s="152">
        <f t="shared" si="28"/>
        <v>0</v>
      </c>
      <c r="BJ189" s="13" t="s">
        <v>84</v>
      </c>
      <c r="BK189" s="152">
        <f t="shared" si="29"/>
        <v>0</v>
      </c>
      <c r="BL189" s="13" t="s">
        <v>109</v>
      </c>
      <c r="BM189" s="151" t="s">
        <v>2928</v>
      </c>
    </row>
    <row r="190" spans="2:65" s="1" customFormat="1" ht="16.5" customHeight="1">
      <c r="B190" s="138"/>
      <c r="C190" s="139" t="s">
        <v>479</v>
      </c>
      <c r="D190" s="139" t="s">
        <v>195</v>
      </c>
      <c r="E190" s="140" t="s">
        <v>2181</v>
      </c>
      <c r="F190" s="141" t="s">
        <v>2182</v>
      </c>
      <c r="G190" s="142" t="s">
        <v>319</v>
      </c>
      <c r="H190" s="143">
        <v>1</v>
      </c>
      <c r="I190" s="144"/>
      <c r="J190" s="145">
        <f t="shared" si="20"/>
        <v>0</v>
      </c>
      <c r="K190" s="146"/>
      <c r="L190" s="28"/>
      <c r="M190" s="147" t="s">
        <v>1</v>
      </c>
      <c r="N190" s="148" t="s">
        <v>38</v>
      </c>
      <c r="P190" s="149">
        <f t="shared" si="21"/>
        <v>0</v>
      </c>
      <c r="Q190" s="149">
        <v>0.27825</v>
      </c>
      <c r="R190" s="149">
        <f t="shared" si="22"/>
        <v>0.27825</v>
      </c>
      <c r="S190" s="149">
        <v>0</v>
      </c>
      <c r="T190" s="150">
        <f t="shared" si="23"/>
        <v>0</v>
      </c>
      <c r="AR190" s="151" t="s">
        <v>109</v>
      </c>
      <c r="AT190" s="151" t="s">
        <v>195</v>
      </c>
      <c r="AU190" s="151" t="s">
        <v>84</v>
      </c>
      <c r="AY190" s="13" t="s">
        <v>193</v>
      </c>
      <c r="BE190" s="152">
        <f t="shared" si="24"/>
        <v>0</v>
      </c>
      <c r="BF190" s="152">
        <f t="shared" si="25"/>
        <v>0</v>
      </c>
      <c r="BG190" s="152">
        <f t="shared" si="26"/>
        <v>0</v>
      </c>
      <c r="BH190" s="152">
        <f t="shared" si="27"/>
        <v>0</v>
      </c>
      <c r="BI190" s="152">
        <f t="shared" si="28"/>
        <v>0</v>
      </c>
      <c r="BJ190" s="13" t="s">
        <v>84</v>
      </c>
      <c r="BK190" s="152">
        <f t="shared" si="29"/>
        <v>0</v>
      </c>
      <c r="BL190" s="13" t="s">
        <v>109</v>
      </c>
      <c r="BM190" s="151" t="s">
        <v>2929</v>
      </c>
    </row>
    <row r="191" spans="2:65" s="1" customFormat="1" ht="24.25" customHeight="1">
      <c r="B191" s="138"/>
      <c r="C191" s="153" t="s">
        <v>487</v>
      </c>
      <c r="D191" s="153" t="s">
        <v>236</v>
      </c>
      <c r="E191" s="154" t="s">
        <v>2184</v>
      </c>
      <c r="F191" s="155" t="s">
        <v>2185</v>
      </c>
      <c r="G191" s="156" t="s">
        <v>319</v>
      </c>
      <c r="H191" s="157">
        <v>1</v>
      </c>
      <c r="I191" s="158"/>
      <c r="J191" s="159">
        <f t="shared" si="20"/>
        <v>0</v>
      </c>
      <c r="K191" s="160"/>
      <c r="L191" s="161"/>
      <c r="M191" s="162" t="s">
        <v>1</v>
      </c>
      <c r="N191" s="163" t="s">
        <v>38</v>
      </c>
      <c r="P191" s="149">
        <f t="shared" si="21"/>
        <v>0</v>
      </c>
      <c r="Q191" s="149">
        <v>0</v>
      </c>
      <c r="R191" s="149">
        <f t="shared" si="22"/>
        <v>0</v>
      </c>
      <c r="S191" s="149">
        <v>0</v>
      </c>
      <c r="T191" s="150">
        <f t="shared" si="23"/>
        <v>0</v>
      </c>
      <c r="AR191" s="151" t="s">
        <v>163</v>
      </c>
      <c r="AT191" s="151" t="s">
        <v>236</v>
      </c>
      <c r="AU191" s="151" t="s">
        <v>84</v>
      </c>
      <c r="AY191" s="13" t="s">
        <v>193</v>
      </c>
      <c r="BE191" s="152">
        <f t="shared" si="24"/>
        <v>0</v>
      </c>
      <c r="BF191" s="152">
        <f t="shared" si="25"/>
        <v>0</v>
      </c>
      <c r="BG191" s="152">
        <f t="shared" si="26"/>
        <v>0</v>
      </c>
      <c r="BH191" s="152">
        <f t="shared" si="27"/>
        <v>0</v>
      </c>
      <c r="BI191" s="152">
        <f t="shared" si="28"/>
        <v>0</v>
      </c>
      <c r="BJ191" s="13" t="s">
        <v>84</v>
      </c>
      <c r="BK191" s="152">
        <f t="shared" si="29"/>
        <v>0</v>
      </c>
      <c r="BL191" s="13" t="s">
        <v>109</v>
      </c>
      <c r="BM191" s="151" t="s">
        <v>2930</v>
      </c>
    </row>
    <row r="192" spans="2:65" s="1" customFormat="1" ht="33" customHeight="1">
      <c r="B192" s="138"/>
      <c r="C192" s="139" t="s">
        <v>491</v>
      </c>
      <c r="D192" s="139" t="s">
        <v>195</v>
      </c>
      <c r="E192" s="140" t="s">
        <v>1730</v>
      </c>
      <c r="F192" s="141" t="s">
        <v>1731</v>
      </c>
      <c r="G192" s="142" t="s">
        <v>319</v>
      </c>
      <c r="H192" s="143">
        <v>1</v>
      </c>
      <c r="I192" s="144"/>
      <c r="J192" s="145">
        <f t="shared" si="20"/>
        <v>0</v>
      </c>
      <c r="K192" s="146"/>
      <c r="L192" s="28"/>
      <c r="M192" s="147" t="s">
        <v>1</v>
      </c>
      <c r="N192" s="148" t="s">
        <v>38</v>
      </c>
      <c r="P192" s="149">
        <f t="shared" si="21"/>
        <v>0</v>
      </c>
      <c r="Q192" s="149">
        <v>2.4000000000000001E-4</v>
      </c>
      <c r="R192" s="149">
        <f t="shared" si="22"/>
        <v>2.4000000000000001E-4</v>
      </c>
      <c r="S192" s="149">
        <v>0</v>
      </c>
      <c r="T192" s="150">
        <f t="shared" si="23"/>
        <v>0</v>
      </c>
      <c r="AR192" s="151" t="s">
        <v>109</v>
      </c>
      <c r="AT192" s="151" t="s">
        <v>195</v>
      </c>
      <c r="AU192" s="151" t="s">
        <v>84</v>
      </c>
      <c r="AY192" s="13" t="s">
        <v>193</v>
      </c>
      <c r="BE192" s="152">
        <f t="shared" si="24"/>
        <v>0</v>
      </c>
      <c r="BF192" s="152">
        <f t="shared" si="25"/>
        <v>0</v>
      </c>
      <c r="BG192" s="152">
        <f t="shared" si="26"/>
        <v>0</v>
      </c>
      <c r="BH192" s="152">
        <f t="shared" si="27"/>
        <v>0</v>
      </c>
      <c r="BI192" s="152">
        <f t="shared" si="28"/>
        <v>0</v>
      </c>
      <c r="BJ192" s="13" t="s">
        <v>84</v>
      </c>
      <c r="BK192" s="152">
        <f t="shared" si="29"/>
        <v>0</v>
      </c>
      <c r="BL192" s="13" t="s">
        <v>109</v>
      </c>
      <c r="BM192" s="151" t="s">
        <v>2931</v>
      </c>
    </row>
    <row r="193" spans="2:65" s="1" customFormat="1" ht="37.75" customHeight="1">
      <c r="B193" s="138"/>
      <c r="C193" s="153" t="s">
        <v>495</v>
      </c>
      <c r="D193" s="153" t="s">
        <v>236</v>
      </c>
      <c r="E193" s="154" t="s">
        <v>1733</v>
      </c>
      <c r="F193" s="155" t="s">
        <v>1734</v>
      </c>
      <c r="G193" s="156" t="s">
        <v>319</v>
      </c>
      <c r="H193" s="157">
        <v>1</v>
      </c>
      <c r="I193" s="158"/>
      <c r="J193" s="159">
        <f t="shared" si="20"/>
        <v>0</v>
      </c>
      <c r="K193" s="160"/>
      <c r="L193" s="161"/>
      <c r="M193" s="162" t="s">
        <v>1</v>
      </c>
      <c r="N193" s="163" t="s">
        <v>38</v>
      </c>
      <c r="P193" s="149">
        <f t="shared" si="21"/>
        <v>0</v>
      </c>
      <c r="Q193" s="149">
        <v>7.0000000000000001E-3</v>
      </c>
      <c r="R193" s="149">
        <f t="shared" si="22"/>
        <v>7.0000000000000001E-3</v>
      </c>
      <c r="S193" s="149">
        <v>0</v>
      </c>
      <c r="T193" s="150">
        <f t="shared" si="23"/>
        <v>0</v>
      </c>
      <c r="AR193" s="151" t="s">
        <v>163</v>
      </c>
      <c r="AT193" s="151" t="s">
        <v>236</v>
      </c>
      <c r="AU193" s="151" t="s">
        <v>84</v>
      </c>
      <c r="AY193" s="13" t="s">
        <v>193</v>
      </c>
      <c r="BE193" s="152">
        <f t="shared" si="24"/>
        <v>0</v>
      </c>
      <c r="BF193" s="152">
        <f t="shared" si="25"/>
        <v>0</v>
      </c>
      <c r="BG193" s="152">
        <f t="shared" si="26"/>
        <v>0</v>
      </c>
      <c r="BH193" s="152">
        <f t="shared" si="27"/>
        <v>0</v>
      </c>
      <c r="BI193" s="152">
        <f t="shared" si="28"/>
        <v>0</v>
      </c>
      <c r="BJ193" s="13" t="s">
        <v>84</v>
      </c>
      <c r="BK193" s="152">
        <f t="shared" si="29"/>
        <v>0</v>
      </c>
      <c r="BL193" s="13" t="s">
        <v>109</v>
      </c>
      <c r="BM193" s="151" t="s">
        <v>2932</v>
      </c>
    </row>
    <row r="194" spans="2:65" s="1" customFormat="1" ht="24.25" customHeight="1">
      <c r="B194" s="138"/>
      <c r="C194" s="153" t="s">
        <v>499</v>
      </c>
      <c r="D194" s="153" t="s">
        <v>236</v>
      </c>
      <c r="E194" s="154" t="s">
        <v>1736</v>
      </c>
      <c r="F194" s="155" t="s">
        <v>1737</v>
      </c>
      <c r="G194" s="156" t="s">
        <v>319</v>
      </c>
      <c r="H194" s="157">
        <v>1</v>
      </c>
      <c r="I194" s="158"/>
      <c r="J194" s="159">
        <f t="shared" si="20"/>
        <v>0</v>
      </c>
      <c r="K194" s="160"/>
      <c r="L194" s="161"/>
      <c r="M194" s="162" t="s">
        <v>1</v>
      </c>
      <c r="N194" s="163" t="s">
        <v>38</v>
      </c>
      <c r="P194" s="149">
        <f t="shared" si="21"/>
        <v>0</v>
      </c>
      <c r="Q194" s="149">
        <v>6.3E-3</v>
      </c>
      <c r="R194" s="149">
        <f t="shared" si="22"/>
        <v>6.3E-3</v>
      </c>
      <c r="S194" s="149">
        <v>0</v>
      </c>
      <c r="T194" s="150">
        <f t="shared" si="23"/>
        <v>0</v>
      </c>
      <c r="AR194" s="151" t="s">
        <v>163</v>
      </c>
      <c r="AT194" s="151" t="s">
        <v>236</v>
      </c>
      <c r="AU194" s="151" t="s">
        <v>84</v>
      </c>
      <c r="AY194" s="13" t="s">
        <v>193</v>
      </c>
      <c r="BE194" s="152">
        <f t="shared" si="24"/>
        <v>0</v>
      </c>
      <c r="BF194" s="152">
        <f t="shared" si="25"/>
        <v>0</v>
      </c>
      <c r="BG194" s="152">
        <f t="shared" si="26"/>
        <v>0</v>
      </c>
      <c r="BH194" s="152">
        <f t="shared" si="27"/>
        <v>0</v>
      </c>
      <c r="BI194" s="152">
        <f t="shared" si="28"/>
        <v>0</v>
      </c>
      <c r="BJ194" s="13" t="s">
        <v>84</v>
      </c>
      <c r="BK194" s="152">
        <f t="shared" si="29"/>
        <v>0</v>
      </c>
      <c r="BL194" s="13" t="s">
        <v>109</v>
      </c>
      <c r="BM194" s="151" t="s">
        <v>2933</v>
      </c>
    </row>
    <row r="195" spans="2:65" s="1" customFormat="1" ht="16.5" customHeight="1">
      <c r="B195" s="138"/>
      <c r="C195" s="139" t="s">
        <v>503</v>
      </c>
      <c r="D195" s="139" t="s">
        <v>195</v>
      </c>
      <c r="E195" s="140" t="s">
        <v>1739</v>
      </c>
      <c r="F195" s="141" t="s">
        <v>1740</v>
      </c>
      <c r="G195" s="142" t="s">
        <v>257</v>
      </c>
      <c r="H195" s="143">
        <v>48</v>
      </c>
      <c r="I195" s="144"/>
      <c r="J195" s="145">
        <f t="shared" si="20"/>
        <v>0</v>
      </c>
      <c r="K195" s="146"/>
      <c r="L195" s="28"/>
      <c r="M195" s="147" t="s">
        <v>1</v>
      </c>
      <c r="N195" s="148" t="s">
        <v>38</v>
      </c>
      <c r="P195" s="149">
        <f t="shared" si="21"/>
        <v>0</v>
      </c>
      <c r="Q195" s="149">
        <v>9.0000000000000006E-5</v>
      </c>
      <c r="R195" s="149">
        <f t="shared" si="22"/>
        <v>4.3200000000000001E-3</v>
      </c>
      <c r="S195" s="149">
        <v>0</v>
      </c>
      <c r="T195" s="150">
        <f t="shared" si="23"/>
        <v>0</v>
      </c>
      <c r="AR195" s="151" t="s">
        <v>109</v>
      </c>
      <c r="AT195" s="151" t="s">
        <v>195</v>
      </c>
      <c r="AU195" s="151" t="s">
        <v>84</v>
      </c>
      <c r="AY195" s="13" t="s">
        <v>193</v>
      </c>
      <c r="BE195" s="152">
        <f t="shared" si="24"/>
        <v>0</v>
      </c>
      <c r="BF195" s="152">
        <f t="shared" si="25"/>
        <v>0</v>
      </c>
      <c r="BG195" s="152">
        <f t="shared" si="26"/>
        <v>0</v>
      </c>
      <c r="BH195" s="152">
        <f t="shared" si="27"/>
        <v>0</v>
      </c>
      <c r="BI195" s="152">
        <f t="shared" si="28"/>
        <v>0</v>
      </c>
      <c r="BJ195" s="13" t="s">
        <v>84</v>
      </c>
      <c r="BK195" s="152">
        <f t="shared" si="29"/>
        <v>0</v>
      </c>
      <c r="BL195" s="13" t="s">
        <v>109</v>
      </c>
      <c r="BM195" s="151" t="s">
        <v>2934</v>
      </c>
    </row>
    <row r="196" spans="2:65" s="11" customFormat="1" ht="22.75" customHeight="1">
      <c r="B196" s="126"/>
      <c r="D196" s="127" t="s">
        <v>71</v>
      </c>
      <c r="E196" s="136" t="s">
        <v>221</v>
      </c>
      <c r="F196" s="136" t="s">
        <v>456</v>
      </c>
      <c r="I196" s="129"/>
      <c r="J196" s="137">
        <f>BK196</f>
        <v>0</v>
      </c>
      <c r="L196" s="126"/>
      <c r="M196" s="131"/>
      <c r="P196" s="132">
        <f>SUM(P197:P202)</f>
        <v>0</v>
      </c>
      <c r="R196" s="132">
        <f>SUM(R197:R202)</f>
        <v>0</v>
      </c>
      <c r="T196" s="133">
        <f>SUM(T197:T202)</f>
        <v>0</v>
      </c>
      <c r="AR196" s="127" t="s">
        <v>76</v>
      </c>
      <c r="AT196" s="134" t="s">
        <v>71</v>
      </c>
      <c r="AU196" s="134" t="s">
        <v>76</v>
      </c>
      <c r="AY196" s="127" t="s">
        <v>193</v>
      </c>
      <c r="BK196" s="135">
        <f>SUM(BK197:BK202)</f>
        <v>0</v>
      </c>
    </row>
    <row r="197" spans="2:65" s="1" customFormat="1" ht="24.25" customHeight="1">
      <c r="B197" s="138"/>
      <c r="C197" s="139" t="s">
        <v>507</v>
      </c>
      <c r="D197" s="139" t="s">
        <v>195</v>
      </c>
      <c r="E197" s="140" t="s">
        <v>2197</v>
      </c>
      <c r="F197" s="141" t="s">
        <v>2198</v>
      </c>
      <c r="G197" s="142" t="s">
        <v>257</v>
      </c>
      <c r="H197" s="143">
        <v>78</v>
      </c>
      <c r="I197" s="144"/>
      <c r="J197" s="145">
        <f t="shared" ref="J197:J202" si="30">ROUND(I197*H197,2)</f>
        <v>0</v>
      </c>
      <c r="K197" s="146"/>
      <c r="L197" s="28"/>
      <c r="M197" s="147" t="s">
        <v>1</v>
      </c>
      <c r="N197" s="148" t="s">
        <v>38</v>
      </c>
      <c r="P197" s="149">
        <f t="shared" ref="P197:P202" si="31">O197*H197</f>
        <v>0</v>
      </c>
      <c r="Q197" s="149">
        <v>0</v>
      </c>
      <c r="R197" s="149">
        <f t="shared" ref="R197:R202" si="32">Q197*H197</f>
        <v>0</v>
      </c>
      <c r="S197" s="149">
        <v>0</v>
      </c>
      <c r="T197" s="150">
        <f t="shared" ref="T197:T202" si="33">S197*H197</f>
        <v>0</v>
      </c>
      <c r="AR197" s="151" t="s">
        <v>109</v>
      </c>
      <c r="AT197" s="151" t="s">
        <v>195</v>
      </c>
      <c r="AU197" s="151" t="s">
        <v>84</v>
      </c>
      <c r="AY197" s="13" t="s">
        <v>193</v>
      </c>
      <c r="BE197" s="152">
        <f t="shared" ref="BE197:BE202" si="34">IF(N197="základná",J197,0)</f>
        <v>0</v>
      </c>
      <c r="BF197" s="152">
        <f t="shared" ref="BF197:BF202" si="35">IF(N197="znížená",J197,0)</f>
        <v>0</v>
      </c>
      <c r="BG197" s="152">
        <f t="shared" ref="BG197:BG202" si="36">IF(N197="zákl. prenesená",J197,0)</f>
        <v>0</v>
      </c>
      <c r="BH197" s="152">
        <f t="shared" ref="BH197:BH202" si="37">IF(N197="zníž. prenesená",J197,0)</f>
        <v>0</v>
      </c>
      <c r="BI197" s="152">
        <f t="shared" ref="BI197:BI202" si="38">IF(N197="nulová",J197,0)</f>
        <v>0</v>
      </c>
      <c r="BJ197" s="13" t="s">
        <v>84</v>
      </c>
      <c r="BK197" s="152">
        <f t="shared" ref="BK197:BK202" si="39">ROUND(I197*H197,2)</f>
        <v>0</v>
      </c>
      <c r="BL197" s="13" t="s">
        <v>109</v>
      </c>
      <c r="BM197" s="151" t="s">
        <v>2935</v>
      </c>
    </row>
    <row r="198" spans="2:65" s="1" customFormat="1" ht="24.25" customHeight="1">
      <c r="B198" s="138"/>
      <c r="C198" s="139" t="s">
        <v>511</v>
      </c>
      <c r="D198" s="139" t="s">
        <v>195</v>
      </c>
      <c r="E198" s="140" t="s">
        <v>1742</v>
      </c>
      <c r="F198" s="141" t="s">
        <v>1743</v>
      </c>
      <c r="G198" s="142" t="s">
        <v>296</v>
      </c>
      <c r="H198" s="143">
        <v>29.815999999999999</v>
      </c>
      <c r="I198" s="144"/>
      <c r="J198" s="145">
        <f t="shared" si="30"/>
        <v>0</v>
      </c>
      <c r="K198" s="146"/>
      <c r="L198" s="28"/>
      <c r="M198" s="147" t="s">
        <v>1</v>
      </c>
      <c r="N198" s="148" t="s">
        <v>38</v>
      </c>
      <c r="P198" s="149">
        <f t="shared" si="31"/>
        <v>0</v>
      </c>
      <c r="Q198" s="149">
        <v>0</v>
      </c>
      <c r="R198" s="149">
        <f t="shared" si="32"/>
        <v>0</v>
      </c>
      <c r="S198" s="149">
        <v>0</v>
      </c>
      <c r="T198" s="150">
        <f t="shared" si="33"/>
        <v>0</v>
      </c>
      <c r="AR198" s="151" t="s">
        <v>109</v>
      </c>
      <c r="AT198" s="151" t="s">
        <v>195</v>
      </c>
      <c r="AU198" s="151" t="s">
        <v>84</v>
      </c>
      <c r="AY198" s="13" t="s">
        <v>193</v>
      </c>
      <c r="BE198" s="152">
        <f t="shared" si="34"/>
        <v>0</v>
      </c>
      <c r="BF198" s="152">
        <f t="shared" si="35"/>
        <v>0</v>
      </c>
      <c r="BG198" s="152">
        <f t="shared" si="36"/>
        <v>0</v>
      </c>
      <c r="BH198" s="152">
        <f t="shared" si="37"/>
        <v>0</v>
      </c>
      <c r="BI198" s="152">
        <f t="shared" si="38"/>
        <v>0</v>
      </c>
      <c r="BJ198" s="13" t="s">
        <v>84</v>
      </c>
      <c r="BK198" s="152">
        <f t="shared" si="39"/>
        <v>0</v>
      </c>
      <c r="BL198" s="13" t="s">
        <v>109</v>
      </c>
      <c r="BM198" s="151" t="s">
        <v>2936</v>
      </c>
    </row>
    <row r="199" spans="2:65" s="1" customFormat="1" ht="24.25" customHeight="1">
      <c r="B199" s="138"/>
      <c r="C199" s="139" t="s">
        <v>515</v>
      </c>
      <c r="D199" s="139" t="s">
        <v>195</v>
      </c>
      <c r="E199" s="140" t="s">
        <v>1745</v>
      </c>
      <c r="F199" s="141" t="s">
        <v>1746</v>
      </c>
      <c r="G199" s="142" t="s">
        <v>296</v>
      </c>
      <c r="H199" s="143">
        <v>268.34399999999999</v>
      </c>
      <c r="I199" s="144"/>
      <c r="J199" s="145">
        <f t="shared" si="30"/>
        <v>0</v>
      </c>
      <c r="K199" s="146"/>
      <c r="L199" s="28"/>
      <c r="M199" s="147" t="s">
        <v>1</v>
      </c>
      <c r="N199" s="148" t="s">
        <v>38</v>
      </c>
      <c r="P199" s="149">
        <f t="shared" si="31"/>
        <v>0</v>
      </c>
      <c r="Q199" s="149">
        <v>0</v>
      </c>
      <c r="R199" s="149">
        <f t="shared" si="32"/>
        <v>0</v>
      </c>
      <c r="S199" s="149">
        <v>0</v>
      </c>
      <c r="T199" s="150">
        <f t="shared" si="33"/>
        <v>0</v>
      </c>
      <c r="AR199" s="151" t="s">
        <v>109</v>
      </c>
      <c r="AT199" s="151" t="s">
        <v>195</v>
      </c>
      <c r="AU199" s="151" t="s">
        <v>84</v>
      </c>
      <c r="AY199" s="13" t="s">
        <v>193</v>
      </c>
      <c r="BE199" s="152">
        <f t="shared" si="34"/>
        <v>0</v>
      </c>
      <c r="BF199" s="152">
        <f t="shared" si="35"/>
        <v>0</v>
      </c>
      <c r="BG199" s="152">
        <f t="shared" si="36"/>
        <v>0</v>
      </c>
      <c r="BH199" s="152">
        <f t="shared" si="37"/>
        <v>0</v>
      </c>
      <c r="BI199" s="152">
        <f t="shared" si="38"/>
        <v>0</v>
      </c>
      <c r="BJ199" s="13" t="s">
        <v>84</v>
      </c>
      <c r="BK199" s="152">
        <f t="shared" si="39"/>
        <v>0</v>
      </c>
      <c r="BL199" s="13" t="s">
        <v>109</v>
      </c>
      <c r="BM199" s="151" t="s">
        <v>2937</v>
      </c>
    </row>
    <row r="200" spans="2:65" s="1" customFormat="1" ht="24.25" customHeight="1">
      <c r="B200" s="138"/>
      <c r="C200" s="139" t="s">
        <v>519</v>
      </c>
      <c r="D200" s="139" t="s">
        <v>195</v>
      </c>
      <c r="E200" s="140" t="s">
        <v>1748</v>
      </c>
      <c r="F200" s="141" t="s">
        <v>1749</v>
      </c>
      <c r="G200" s="142" t="s">
        <v>296</v>
      </c>
      <c r="H200" s="143">
        <v>29.815999999999999</v>
      </c>
      <c r="I200" s="144"/>
      <c r="J200" s="145">
        <f t="shared" si="30"/>
        <v>0</v>
      </c>
      <c r="K200" s="146"/>
      <c r="L200" s="28"/>
      <c r="M200" s="147" t="s">
        <v>1</v>
      </c>
      <c r="N200" s="148" t="s">
        <v>38</v>
      </c>
      <c r="P200" s="149">
        <f t="shared" si="31"/>
        <v>0</v>
      </c>
      <c r="Q200" s="149">
        <v>0</v>
      </c>
      <c r="R200" s="149">
        <f t="shared" si="32"/>
        <v>0</v>
      </c>
      <c r="S200" s="149">
        <v>0</v>
      </c>
      <c r="T200" s="150">
        <f t="shared" si="33"/>
        <v>0</v>
      </c>
      <c r="AR200" s="151" t="s">
        <v>109</v>
      </c>
      <c r="AT200" s="151" t="s">
        <v>195</v>
      </c>
      <c r="AU200" s="151" t="s">
        <v>84</v>
      </c>
      <c r="AY200" s="13" t="s">
        <v>193</v>
      </c>
      <c r="BE200" s="152">
        <f t="shared" si="34"/>
        <v>0</v>
      </c>
      <c r="BF200" s="152">
        <f t="shared" si="35"/>
        <v>0</v>
      </c>
      <c r="BG200" s="152">
        <f t="shared" si="36"/>
        <v>0</v>
      </c>
      <c r="BH200" s="152">
        <f t="shared" si="37"/>
        <v>0</v>
      </c>
      <c r="BI200" s="152">
        <f t="shared" si="38"/>
        <v>0</v>
      </c>
      <c r="BJ200" s="13" t="s">
        <v>84</v>
      </c>
      <c r="BK200" s="152">
        <f t="shared" si="39"/>
        <v>0</v>
      </c>
      <c r="BL200" s="13" t="s">
        <v>109</v>
      </c>
      <c r="BM200" s="151" t="s">
        <v>2938</v>
      </c>
    </row>
    <row r="201" spans="2:65" s="1" customFormat="1" ht="24.25" customHeight="1">
      <c r="B201" s="138"/>
      <c r="C201" s="139" t="s">
        <v>525</v>
      </c>
      <c r="D201" s="139" t="s">
        <v>195</v>
      </c>
      <c r="E201" s="140" t="s">
        <v>1751</v>
      </c>
      <c r="F201" s="141" t="s">
        <v>2204</v>
      </c>
      <c r="G201" s="142" t="s">
        <v>296</v>
      </c>
      <c r="H201" s="143">
        <v>29.815999999999999</v>
      </c>
      <c r="I201" s="144"/>
      <c r="J201" s="145">
        <f t="shared" si="30"/>
        <v>0</v>
      </c>
      <c r="K201" s="146"/>
      <c r="L201" s="28"/>
      <c r="M201" s="147" t="s">
        <v>1</v>
      </c>
      <c r="N201" s="148" t="s">
        <v>38</v>
      </c>
      <c r="P201" s="149">
        <f t="shared" si="31"/>
        <v>0</v>
      </c>
      <c r="Q201" s="149">
        <v>0</v>
      </c>
      <c r="R201" s="149">
        <f t="shared" si="32"/>
        <v>0</v>
      </c>
      <c r="S201" s="149">
        <v>0</v>
      </c>
      <c r="T201" s="150">
        <f t="shared" si="33"/>
        <v>0</v>
      </c>
      <c r="AR201" s="151" t="s">
        <v>109</v>
      </c>
      <c r="AT201" s="151" t="s">
        <v>195</v>
      </c>
      <c r="AU201" s="151" t="s">
        <v>84</v>
      </c>
      <c r="AY201" s="13" t="s">
        <v>193</v>
      </c>
      <c r="BE201" s="152">
        <f t="shared" si="34"/>
        <v>0</v>
      </c>
      <c r="BF201" s="152">
        <f t="shared" si="35"/>
        <v>0</v>
      </c>
      <c r="BG201" s="152">
        <f t="shared" si="36"/>
        <v>0</v>
      </c>
      <c r="BH201" s="152">
        <f t="shared" si="37"/>
        <v>0</v>
      </c>
      <c r="BI201" s="152">
        <f t="shared" si="38"/>
        <v>0</v>
      </c>
      <c r="BJ201" s="13" t="s">
        <v>84</v>
      </c>
      <c r="BK201" s="152">
        <f t="shared" si="39"/>
        <v>0</v>
      </c>
      <c r="BL201" s="13" t="s">
        <v>109</v>
      </c>
      <c r="BM201" s="151" t="s">
        <v>2939</v>
      </c>
    </row>
    <row r="202" spans="2:65" s="1" customFormat="1" ht="24.25" customHeight="1">
      <c r="B202" s="138"/>
      <c r="C202" s="139" t="s">
        <v>529</v>
      </c>
      <c r="D202" s="139" t="s">
        <v>195</v>
      </c>
      <c r="E202" s="140" t="s">
        <v>1754</v>
      </c>
      <c r="F202" s="141" t="s">
        <v>1755</v>
      </c>
      <c r="G202" s="142" t="s">
        <v>296</v>
      </c>
      <c r="H202" s="143">
        <v>29.815999999999999</v>
      </c>
      <c r="I202" s="144"/>
      <c r="J202" s="145">
        <f t="shared" si="30"/>
        <v>0</v>
      </c>
      <c r="K202" s="146"/>
      <c r="L202" s="28"/>
      <c r="M202" s="147" t="s">
        <v>1</v>
      </c>
      <c r="N202" s="148" t="s">
        <v>38</v>
      </c>
      <c r="P202" s="149">
        <f t="shared" si="31"/>
        <v>0</v>
      </c>
      <c r="Q202" s="149">
        <v>0</v>
      </c>
      <c r="R202" s="149">
        <f t="shared" si="32"/>
        <v>0</v>
      </c>
      <c r="S202" s="149">
        <v>0</v>
      </c>
      <c r="T202" s="150">
        <f t="shared" si="33"/>
        <v>0</v>
      </c>
      <c r="AR202" s="151" t="s">
        <v>109</v>
      </c>
      <c r="AT202" s="151" t="s">
        <v>195</v>
      </c>
      <c r="AU202" s="151" t="s">
        <v>84</v>
      </c>
      <c r="AY202" s="13" t="s">
        <v>193</v>
      </c>
      <c r="BE202" s="152">
        <f t="shared" si="34"/>
        <v>0</v>
      </c>
      <c r="BF202" s="152">
        <f t="shared" si="35"/>
        <v>0</v>
      </c>
      <c r="BG202" s="152">
        <f t="shared" si="36"/>
        <v>0</v>
      </c>
      <c r="BH202" s="152">
        <f t="shared" si="37"/>
        <v>0</v>
      </c>
      <c r="BI202" s="152">
        <f t="shared" si="38"/>
        <v>0</v>
      </c>
      <c r="BJ202" s="13" t="s">
        <v>84</v>
      </c>
      <c r="BK202" s="152">
        <f t="shared" si="39"/>
        <v>0</v>
      </c>
      <c r="BL202" s="13" t="s">
        <v>109</v>
      </c>
      <c r="BM202" s="151" t="s">
        <v>2940</v>
      </c>
    </row>
    <row r="203" spans="2:65" s="11" customFormat="1" ht="22.75" customHeight="1">
      <c r="B203" s="126"/>
      <c r="D203" s="127" t="s">
        <v>71</v>
      </c>
      <c r="E203" s="136" t="s">
        <v>477</v>
      </c>
      <c r="F203" s="136" t="s">
        <v>478</v>
      </c>
      <c r="I203" s="129"/>
      <c r="J203" s="137">
        <f>BK203</f>
        <v>0</v>
      </c>
      <c r="L203" s="126"/>
      <c r="M203" s="131"/>
      <c r="P203" s="132">
        <f>P204</f>
        <v>0</v>
      </c>
      <c r="R203" s="132">
        <f>R204</f>
        <v>0</v>
      </c>
      <c r="T203" s="133">
        <f>T204</f>
        <v>0</v>
      </c>
      <c r="AR203" s="127" t="s">
        <v>76</v>
      </c>
      <c r="AT203" s="134" t="s">
        <v>71</v>
      </c>
      <c r="AU203" s="134" t="s">
        <v>76</v>
      </c>
      <c r="AY203" s="127" t="s">
        <v>193</v>
      </c>
      <c r="BK203" s="135">
        <f>BK204</f>
        <v>0</v>
      </c>
    </row>
    <row r="204" spans="2:65" s="1" customFormat="1" ht="33" customHeight="1">
      <c r="B204" s="138"/>
      <c r="C204" s="139" t="s">
        <v>533</v>
      </c>
      <c r="D204" s="139" t="s">
        <v>195</v>
      </c>
      <c r="E204" s="140" t="s">
        <v>1757</v>
      </c>
      <c r="F204" s="141" t="s">
        <v>1758</v>
      </c>
      <c r="G204" s="142" t="s">
        <v>296</v>
      </c>
      <c r="H204" s="143">
        <v>78.17</v>
      </c>
      <c r="I204" s="144"/>
      <c r="J204" s="145">
        <f>ROUND(I204*H204,2)</f>
        <v>0</v>
      </c>
      <c r="K204" s="146"/>
      <c r="L204" s="28"/>
      <c r="M204" s="147" t="s">
        <v>1</v>
      </c>
      <c r="N204" s="148" t="s">
        <v>38</v>
      </c>
      <c r="P204" s="149">
        <f>O204*H204</f>
        <v>0</v>
      </c>
      <c r="Q204" s="149">
        <v>0</v>
      </c>
      <c r="R204" s="149">
        <f>Q204*H204</f>
        <v>0</v>
      </c>
      <c r="S204" s="149">
        <v>0</v>
      </c>
      <c r="T204" s="150">
        <f>S204*H204</f>
        <v>0</v>
      </c>
      <c r="AR204" s="151" t="s">
        <v>109</v>
      </c>
      <c r="AT204" s="151" t="s">
        <v>195</v>
      </c>
      <c r="AU204" s="151" t="s">
        <v>84</v>
      </c>
      <c r="AY204" s="13" t="s">
        <v>193</v>
      </c>
      <c r="BE204" s="152">
        <f>IF(N204="základná",J204,0)</f>
        <v>0</v>
      </c>
      <c r="BF204" s="152">
        <f>IF(N204="znížená",J204,0)</f>
        <v>0</v>
      </c>
      <c r="BG204" s="152">
        <f>IF(N204="zákl. prenesená",J204,0)</f>
        <v>0</v>
      </c>
      <c r="BH204" s="152">
        <f>IF(N204="zníž. prenesená",J204,0)</f>
        <v>0</v>
      </c>
      <c r="BI204" s="152">
        <f>IF(N204="nulová",J204,0)</f>
        <v>0</v>
      </c>
      <c r="BJ204" s="13" t="s">
        <v>84</v>
      </c>
      <c r="BK204" s="152">
        <f>ROUND(I204*H204,2)</f>
        <v>0</v>
      </c>
      <c r="BL204" s="13" t="s">
        <v>109</v>
      </c>
      <c r="BM204" s="151" t="s">
        <v>2941</v>
      </c>
    </row>
    <row r="205" spans="2:65" s="11" customFormat="1" ht="26" customHeight="1">
      <c r="B205" s="126"/>
      <c r="D205" s="127" t="s">
        <v>71</v>
      </c>
      <c r="E205" s="128" t="s">
        <v>236</v>
      </c>
      <c r="F205" s="128" t="s">
        <v>1098</v>
      </c>
      <c r="I205" s="129"/>
      <c r="J205" s="130">
        <f>BK205</f>
        <v>0</v>
      </c>
      <c r="L205" s="126"/>
      <c r="M205" s="131"/>
      <c r="P205" s="132">
        <f>P206+P208</f>
        <v>0</v>
      </c>
      <c r="R205" s="132">
        <f>R206+R208</f>
        <v>1.2400000000000001E-2</v>
      </c>
      <c r="T205" s="133">
        <f>T206+T208</f>
        <v>0</v>
      </c>
      <c r="AR205" s="127" t="s">
        <v>106</v>
      </c>
      <c r="AT205" s="134" t="s">
        <v>71</v>
      </c>
      <c r="AU205" s="134" t="s">
        <v>72</v>
      </c>
      <c r="AY205" s="127" t="s">
        <v>193</v>
      </c>
      <c r="BK205" s="135">
        <f>BK206+BK208</f>
        <v>0</v>
      </c>
    </row>
    <row r="206" spans="2:65" s="11" customFormat="1" ht="22.75" customHeight="1">
      <c r="B206" s="126"/>
      <c r="D206" s="127" t="s">
        <v>71</v>
      </c>
      <c r="E206" s="136" t="s">
        <v>1170</v>
      </c>
      <c r="F206" s="136" t="s">
        <v>1171</v>
      </c>
      <c r="I206" s="129"/>
      <c r="J206" s="137">
        <f>BK206</f>
        <v>0</v>
      </c>
      <c r="L206" s="126"/>
      <c r="M206" s="131"/>
      <c r="P206" s="132">
        <f>P207</f>
        <v>0</v>
      </c>
      <c r="R206" s="132">
        <f>R207</f>
        <v>0</v>
      </c>
      <c r="T206" s="133">
        <f>T207</f>
        <v>0</v>
      </c>
      <c r="AR206" s="127" t="s">
        <v>106</v>
      </c>
      <c r="AT206" s="134" t="s">
        <v>71</v>
      </c>
      <c r="AU206" s="134" t="s">
        <v>76</v>
      </c>
      <c r="AY206" s="127" t="s">
        <v>193</v>
      </c>
      <c r="BK206" s="135">
        <f>BK207</f>
        <v>0</v>
      </c>
    </row>
    <row r="207" spans="2:65" s="1" customFormat="1" ht="16.5" customHeight="1">
      <c r="B207" s="138"/>
      <c r="C207" s="139" t="s">
        <v>539</v>
      </c>
      <c r="D207" s="139" t="s">
        <v>195</v>
      </c>
      <c r="E207" s="140" t="s">
        <v>1802</v>
      </c>
      <c r="F207" s="141" t="s">
        <v>1803</v>
      </c>
      <c r="G207" s="142" t="s">
        <v>319</v>
      </c>
      <c r="H207" s="143">
        <v>4</v>
      </c>
      <c r="I207" s="144"/>
      <c r="J207" s="145">
        <f>ROUND(I207*H207,2)</f>
        <v>0</v>
      </c>
      <c r="K207" s="146"/>
      <c r="L207" s="28"/>
      <c r="M207" s="147" t="s">
        <v>1</v>
      </c>
      <c r="N207" s="148" t="s">
        <v>38</v>
      </c>
      <c r="P207" s="149">
        <f>O207*H207</f>
        <v>0</v>
      </c>
      <c r="Q207" s="149">
        <v>0</v>
      </c>
      <c r="R207" s="149">
        <f>Q207*H207</f>
        <v>0</v>
      </c>
      <c r="S207" s="149">
        <v>0</v>
      </c>
      <c r="T207" s="150">
        <f>S207*H207</f>
        <v>0</v>
      </c>
      <c r="AR207" s="151" t="s">
        <v>519</v>
      </c>
      <c r="AT207" s="151" t="s">
        <v>195</v>
      </c>
      <c r="AU207" s="151" t="s">
        <v>84</v>
      </c>
      <c r="AY207" s="13" t="s">
        <v>193</v>
      </c>
      <c r="BE207" s="152">
        <f>IF(N207="základná",J207,0)</f>
        <v>0</v>
      </c>
      <c r="BF207" s="152">
        <f>IF(N207="znížená",J207,0)</f>
        <v>0</v>
      </c>
      <c r="BG207" s="152">
        <f>IF(N207="zákl. prenesená",J207,0)</f>
        <v>0</v>
      </c>
      <c r="BH207" s="152">
        <f>IF(N207="zníž. prenesená",J207,0)</f>
        <v>0</v>
      </c>
      <c r="BI207" s="152">
        <f>IF(N207="nulová",J207,0)</f>
        <v>0</v>
      </c>
      <c r="BJ207" s="13" t="s">
        <v>84</v>
      </c>
      <c r="BK207" s="152">
        <f>ROUND(I207*H207,2)</f>
        <v>0</v>
      </c>
      <c r="BL207" s="13" t="s">
        <v>519</v>
      </c>
      <c r="BM207" s="151" t="s">
        <v>2942</v>
      </c>
    </row>
    <row r="208" spans="2:65" s="11" customFormat="1" ht="22.75" customHeight="1">
      <c r="B208" s="126"/>
      <c r="D208" s="127" t="s">
        <v>71</v>
      </c>
      <c r="E208" s="136" t="s">
        <v>1099</v>
      </c>
      <c r="F208" s="136" t="s">
        <v>1100</v>
      </c>
      <c r="I208" s="129"/>
      <c r="J208" s="137">
        <f>BK208</f>
        <v>0</v>
      </c>
      <c r="L208" s="126"/>
      <c r="M208" s="131"/>
      <c r="P208" s="132">
        <f>SUM(P209:P220)</f>
        <v>0</v>
      </c>
      <c r="R208" s="132">
        <f>SUM(R209:R220)</f>
        <v>1.2400000000000001E-2</v>
      </c>
      <c r="T208" s="133">
        <f>SUM(T209:T220)</f>
        <v>0</v>
      </c>
      <c r="AR208" s="127" t="s">
        <v>106</v>
      </c>
      <c r="AT208" s="134" t="s">
        <v>71</v>
      </c>
      <c r="AU208" s="134" t="s">
        <v>76</v>
      </c>
      <c r="AY208" s="127" t="s">
        <v>193</v>
      </c>
      <c r="BK208" s="135">
        <f>SUM(BK209:BK220)</f>
        <v>0</v>
      </c>
    </row>
    <row r="209" spans="2:65" s="1" customFormat="1" ht="21.75" customHeight="1">
      <c r="B209" s="138"/>
      <c r="C209" s="139" t="s">
        <v>543</v>
      </c>
      <c r="D209" s="139" t="s">
        <v>195</v>
      </c>
      <c r="E209" s="140" t="s">
        <v>1814</v>
      </c>
      <c r="F209" s="141" t="s">
        <v>1815</v>
      </c>
      <c r="G209" s="142" t="s">
        <v>319</v>
      </c>
      <c r="H209" s="143">
        <v>2</v>
      </c>
      <c r="I209" s="144"/>
      <c r="J209" s="145">
        <f t="shared" ref="J209:J220" si="40">ROUND(I209*H209,2)</f>
        <v>0</v>
      </c>
      <c r="K209" s="146"/>
      <c r="L209" s="28"/>
      <c r="M209" s="147" t="s">
        <v>1</v>
      </c>
      <c r="N209" s="148" t="s">
        <v>38</v>
      </c>
      <c r="P209" s="149">
        <f t="shared" ref="P209:P220" si="41">O209*H209</f>
        <v>0</v>
      </c>
      <c r="Q209" s="149">
        <v>0</v>
      </c>
      <c r="R209" s="149">
        <f t="shared" ref="R209:R220" si="42">Q209*H209</f>
        <v>0</v>
      </c>
      <c r="S209" s="149">
        <v>0</v>
      </c>
      <c r="T209" s="150">
        <f t="shared" ref="T209:T220" si="43">S209*H209</f>
        <v>0</v>
      </c>
      <c r="AR209" s="151" t="s">
        <v>519</v>
      </c>
      <c r="AT209" s="151" t="s">
        <v>195</v>
      </c>
      <c r="AU209" s="151" t="s">
        <v>84</v>
      </c>
      <c r="AY209" s="13" t="s">
        <v>193</v>
      </c>
      <c r="BE209" s="152">
        <f t="shared" ref="BE209:BE220" si="44">IF(N209="základná",J209,0)</f>
        <v>0</v>
      </c>
      <c r="BF209" s="152">
        <f t="shared" ref="BF209:BF220" si="45">IF(N209="znížená",J209,0)</f>
        <v>0</v>
      </c>
      <c r="BG209" s="152">
        <f t="shared" ref="BG209:BG220" si="46">IF(N209="zákl. prenesená",J209,0)</f>
        <v>0</v>
      </c>
      <c r="BH209" s="152">
        <f t="shared" ref="BH209:BH220" si="47">IF(N209="zníž. prenesená",J209,0)</f>
        <v>0</v>
      </c>
      <c r="BI209" s="152">
        <f t="shared" ref="BI209:BI220" si="48">IF(N209="nulová",J209,0)</f>
        <v>0</v>
      </c>
      <c r="BJ209" s="13" t="s">
        <v>84</v>
      </c>
      <c r="BK209" s="152">
        <f t="shared" ref="BK209:BK220" si="49">ROUND(I209*H209,2)</f>
        <v>0</v>
      </c>
      <c r="BL209" s="13" t="s">
        <v>519</v>
      </c>
      <c r="BM209" s="151" t="s">
        <v>2943</v>
      </c>
    </row>
    <row r="210" spans="2:65" s="1" customFormat="1" ht="24.25" customHeight="1">
      <c r="B210" s="138"/>
      <c r="C210" s="153" t="s">
        <v>547</v>
      </c>
      <c r="D210" s="153" t="s">
        <v>236</v>
      </c>
      <c r="E210" s="154" t="s">
        <v>1817</v>
      </c>
      <c r="F210" s="155" t="s">
        <v>1818</v>
      </c>
      <c r="G210" s="156" t="s">
        <v>319</v>
      </c>
      <c r="H210" s="157">
        <v>2</v>
      </c>
      <c r="I210" s="158"/>
      <c r="J210" s="159">
        <f t="shared" si="40"/>
        <v>0</v>
      </c>
      <c r="K210" s="160"/>
      <c r="L210" s="161"/>
      <c r="M210" s="162" t="s">
        <v>1</v>
      </c>
      <c r="N210" s="163" t="s">
        <v>38</v>
      </c>
      <c r="P210" s="149">
        <f t="shared" si="41"/>
        <v>0</v>
      </c>
      <c r="Q210" s="149">
        <v>7.1000000000000002E-4</v>
      </c>
      <c r="R210" s="149">
        <f t="shared" si="42"/>
        <v>1.42E-3</v>
      </c>
      <c r="S210" s="149">
        <v>0</v>
      </c>
      <c r="T210" s="150">
        <f t="shared" si="43"/>
        <v>0</v>
      </c>
      <c r="AR210" s="151" t="s">
        <v>972</v>
      </c>
      <c r="AT210" s="151" t="s">
        <v>236</v>
      </c>
      <c r="AU210" s="151" t="s">
        <v>84</v>
      </c>
      <c r="AY210" s="13" t="s">
        <v>193</v>
      </c>
      <c r="BE210" s="152">
        <f t="shared" si="44"/>
        <v>0</v>
      </c>
      <c r="BF210" s="152">
        <f t="shared" si="45"/>
        <v>0</v>
      </c>
      <c r="BG210" s="152">
        <f t="shared" si="46"/>
        <v>0</v>
      </c>
      <c r="BH210" s="152">
        <f t="shared" si="47"/>
        <v>0</v>
      </c>
      <c r="BI210" s="152">
        <f t="shared" si="48"/>
        <v>0</v>
      </c>
      <c r="BJ210" s="13" t="s">
        <v>84</v>
      </c>
      <c r="BK210" s="152">
        <f t="shared" si="49"/>
        <v>0</v>
      </c>
      <c r="BL210" s="13" t="s">
        <v>972</v>
      </c>
      <c r="BM210" s="151" t="s">
        <v>2944</v>
      </c>
    </row>
    <row r="211" spans="2:65" s="1" customFormat="1" ht="24.25" customHeight="1">
      <c r="B211" s="138"/>
      <c r="C211" s="139" t="s">
        <v>551</v>
      </c>
      <c r="D211" s="139" t="s">
        <v>195</v>
      </c>
      <c r="E211" s="140" t="s">
        <v>2220</v>
      </c>
      <c r="F211" s="141" t="s">
        <v>2221</v>
      </c>
      <c r="G211" s="142" t="s">
        <v>319</v>
      </c>
      <c r="H211" s="143">
        <v>1</v>
      </c>
      <c r="I211" s="144"/>
      <c r="J211" s="145">
        <f t="shared" si="40"/>
        <v>0</v>
      </c>
      <c r="K211" s="146"/>
      <c r="L211" s="28"/>
      <c r="M211" s="147" t="s">
        <v>1</v>
      </c>
      <c r="N211" s="148" t="s">
        <v>38</v>
      </c>
      <c r="P211" s="149">
        <f t="shared" si="41"/>
        <v>0</v>
      </c>
      <c r="Q211" s="149">
        <v>0</v>
      </c>
      <c r="R211" s="149">
        <f t="shared" si="42"/>
        <v>0</v>
      </c>
      <c r="S211" s="149">
        <v>0</v>
      </c>
      <c r="T211" s="150">
        <f t="shared" si="43"/>
        <v>0</v>
      </c>
      <c r="AR211" s="151" t="s">
        <v>519</v>
      </c>
      <c r="AT211" s="151" t="s">
        <v>195</v>
      </c>
      <c r="AU211" s="151" t="s">
        <v>84</v>
      </c>
      <c r="AY211" s="13" t="s">
        <v>193</v>
      </c>
      <c r="BE211" s="152">
        <f t="shared" si="44"/>
        <v>0</v>
      </c>
      <c r="BF211" s="152">
        <f t="shared" si="45"/>
        <v>0</v>
      </c>
      <c r="BG211" s="152">
        <f t="shared" si="46"/>
        <v>0</v>
      </c>
      <c r="BH211" s="152">
        <f t="shared" si="47"/>
        <v>0</v>
      </c>
      <c r="BI211" s="152">
        <f t="shared" si="48"/>
        <v>0</v>
      </c>
      <c r="BJ211" s="13" t="s">
        <v>84</v>
      </c>
      <c r="BK211" s="152">
        <f t="shared" si="49"/>
        <v>0</v>
      </c>
      <c r="BL211" s="13" t="s">
        <v>519</v>
      </c>
      <c r="BM211" s="151" t="s">
        <v>2945</v>
      </c>
    </row>
    <row r="212" spans="2:65" s="1" customFormat="1" ht="24.25" customHeight="1">
      <c r="B212" s="138"/>
      <c r="C212" s="153" t="s">
        <v>555</v>
      </c>
      <c r="D212" s="153" t="s">
        <v>236</v>
      </c>
      <c r="E212" s="154" t="s">
        <v>2223</v>
      </c>
      <c r="F212" s="155" t="s">
        <v>2224</v>
      </c>
      <c r="G212" s="156" t="s">
        <v>319</v>
      </c>
      <c r="H212" s="157">
        <v>1</v>
      </c>
      <c r="I212" s="158"/>
      <c r="J212" s="159">
        <f t="shared" si="40"/>
        <v>0</v>
      </c>
      <c r="K212" s="160"/>
      <c r="L212" s="161"/>
      <c r="M212" s="162" t="s">
        <v>1</v>
      </c>
      <c r="N212" s="163" t="s">
        <v>38</v>
      </c>
      <c r="P212" s="149">
        <f t="shared" si="41"/>
        <v>0</v>
      </c>
      <c r="Q212" s="149">
        <v>8.9999999999999998E-4</v>
      </c>
      <c r="R212" s="149">
        <f t="shared" si="42"/>
        <v>8.9999999999999998E-4</v>
      </c>
      <c r="S212" s="149">
        <v>0</v>
      </c>
      <c r="T212" s="150">
        <f t="shared" si="43"/>
        <v>0</v>
      </c>
      <c r="AR212" s="151" t="s">
        <v>972</v>
      </c>
      <c r="AT212" s="151" t="s">
        <v>236</v>
      </c>
      <c r="AU212" s="151" t="s">
        <v>84</v>
      </c>
      <c r="AY212" s="13" t="s">
        <v>193</v>
      </c>
      <c r="BE212" s="152">
        <f t="shared" si="44"/>
        <v>0</v>
      </c>
      <c r="BF212" s="152">
        <f t="shared" si="45"/>
        <v>0</v>
      </c>
      <c r="BG212" s="152">
        <f t="shared" si="46"/>
        <v>0</v>
      </c>
      <c r="BH212" s="152">
        <f t="shared" si="47"/>
        <v>0</v>
      </c>
      <c r="BI212" s="152">
        <f t="shared" si="48"/>
        <v>0</v>
      </c>
      <c r="BJ212" s="13" t="s">
        <v>84</v>
      </c>
      <c r="BK212" s="152">
        <f t="shared" si="49"/>
        <v>0</v>
      </c>
      <c r="BL212" s="13" t="s">
        <v>972</v>
      </c>
      <c r="BM212" s="151" t="s">
        <v>2946</v>
      </c>
    </row>
    <row r="213" spans="2:65" s="1" customFormat="1" ht="24.25" customHeight="1">
      <c r="B213" s="138"/>
      <c r="C213" s="139" t="s">
        <v>562</v>
      </c>
      <c r="D213" s="139" t="s">
        <v>195</v>
      </c>
      <c r="E213" s="140" t="s">
        <v>1826</v>
      </c>
      <c r="F213" s="141" t="s">
        <v>1827</v>
      </c>
      <c r="G213" s="142" t="s">
        <v>319</v>
      </c>
      <c r="H213" s="143">
        <v>1</v>
      </c>
      <c r="I213" s="144"/>
      <c r="J213" s="145">
        <f t="shared" si="40"/>
        <v>0</v>
      </c>
      <c r="K213" s="146"/>
      <c r="L213" s="28"/>
      <c r="M213" s="147" t="s">
        <v>1</v>
      </c>
      <c r="N213" s="148" t="s">
        <v>38</v>
      </c>
      <c r="P213" s="149">
        <f t="shared" si="41"/>
        <v>0</v>
      </c>
      <c r="Q213" s="149">
        <v>0</v>
      </c>
      <c r="R213" s="149">
        <f t="shared" si="42"/>
        <v>0</v>
      </c>
      <c r="S213" s="149">
        <v>0</v>
      </c>
      <c r="T213" s="150">
        <f t="shared" si="43"/>
        <v>0</v>
      </c>
      <c r="AR213" s="151" t="s">
        <v>519</v>
      </c>
      <c r="AT213" s="151" t="s">
        <v>195</v>
      </c>
      <c r="AU213" s="151" t="s">
        <v>84</v>
      </c>
      <c r="AY213" s="13" t="s">
        <v>193</v>
      </c>
      <c r="BE213" s="152">
        <f t="shared" si="44"/>
        <v>0</v>
      </c>
      <c r="BF213" s="152">
        <f t="shared" si="45"/>
        <v>0</v>
      </c>
      <c r="BG213" s="152">
        <f t="shared" si="46"/>
        <v>0</v>
      </c>
      <c r="BH213" s="152">
        <f t="shared" si="47"/>
        <v>0</v>
      </c>
      <c r="BI213" s="152">
        <f t="shared" si="48"/>
        <v>0</v>
      </c>
      <c r="BJ213" s="13" t="s">
        <v>84</v>
      </c>
      <c r="BK213" s="152">
        <f t="shared" si="49"/>
        <v>0</v>
      </c>
      <c r="BL213" s="13" t="s">
        <v>519</v>
      </c>
      <c r="BM213" s="151" t="s">
        <v>2947</v>
      </c>
    </row>
    <row r="214" spans="2:65" s="1" customFormat="1" ht="24.25" customHeight="1">
      <c r="B214" s="138"/>
      <c r="C214" s="153" t="s">
        <v>566</v>
      </c>
      <c r="D214" s="153" t="s">
        <v>236</v>
      </c>
      <c r="E214" s="154" t="s">
        <v>1830</v>
      </c>
      <c r="F214" s="155" t="s">
        <v>1831</v>
      </c>
      <c r="G214" s="156" t="s">
        <v>319</v>
      </c>
      <c r="H214" s="157">
        <v>1</v>
      </c>
      <c r="I214" s="158"/>
      <c r="J214" s="159">
        <f t="shared" si="40"/>
        <v>0</v>
      </c>
      <c r="K214" s="160"/>
      <c r="L214" s="161"/>
      <c r="M214" s="162" t="s">
        <v>1</v>
      </c>
      <c r="N214" s="163" t="s">
        <v>38</v>
      </c>
      <c r="P214" s="149">
        <f t="shared" si="41"/>
        <v>0</v>
      </c>
      <c r="Q214" s="149">
        <v>9.2000000000000003E-4</v>
      </c>
      <c r="R214" s="149">
        <f t="shared" si="42"/>
        <v>9.2000000000000003E-4</v>
      </c>
      <c r="S214" s="149">
        <v>0</v>
      </c>
      <c r="T214" s="150">
        <f t="shared" si="43"/>
        <v>0</v>
      </c>
      <c r="AR214" s="151" t="s">
        <v>972</v>
      </c>
      <c r="AT214" s="151" t="s">
        <v>236</v>
      </c>
      <c r="AU214" s="151" t="s">
        <v>84</v>
      </c>
      <c r="AY214" s="13" t="s">
        <v>193</v>
      </c>
      <c r="BE214" s="152">
        <f t="shared" si="44"/>
        <v>0</v>
      </c>
      <c r="BF214" s="152">
        <f t="shared" si="45"/>
        <v>0</v>
      </c>
      <c r="BG214" s="152">
        <f t="shared" si="46"/>
        <v>0</v>
      </c>
      <c r="BH214" s="152">
        <f t="shared" si="47"/>
        <v>0</v>
      </c>
      <c r="BI214" s="152">
        <f t="shared" si="48"/>
        <v>0</v>
      </c>
      <c r="BJ214" s="13" t="s">
        <v>84</v>
      </c>
      <c r="BK214" s="152">
        <f t="shared" si="49"/>
        <v>0</v>
      </c>
      <c r="BL214" s="13" t="s">
        <v>972</v>
      </c>
      <c r="BM214" s="151" t="s">
        <v>2948</v>
      </c>
    </row>
    <row r="215" spans="2:65" s="1" customFormat="1" ht="24.25" customHeight="1">
      <c r="B215" s="138"/>
      <c r="C215" s="139" t="s">
        <v>572</v>
      </c>
      <c r="D215" s="139" t="s">
        <v>195</v>
      </c>
      <c r="E215" s="140" t="s">
        <v>1866</v>
      </c>
      <c r="F215" s="141" t="s">
        <v>1867</v>
      </c>
      <c r="G215" s="142" t="s">
        <v>319</v>
      </c>
      <c r="H215" s="143">
        <v>2</v>
      </c>
      <c r="I215" s="144"/>
      <c r="J215" s="145">
        <f t="shared" si="40"/>
        <v>0</v>
      </c>
      <c r="K215" s="146"/>
      <c r="L215" s="28"/>
      <c r="M215" s="147" t="s">
        <v>1</v>
      </c>
      <c r="N215" s="148" t="s">
        <v>38</v>
      </c>
      <c r="P215" s="149">
        <f t="shared" si="41"/>
        <v>0</v>
      </c>
      <c r="Q215" s="149">
        <v>0</v>
      </c>
      <c r="R215" s="149">
        <f t="shared" si="42"/>
        <v>0</v>
      </c>
      <c r="S215" s="149">
        <v>0</v>
      </c>
      <c r="T215" s="150">
        <f t="shared" si="43"/>
        <v>0</v>
      </c>
      <c r="AR215" s="151" t="s">
        <v>519</v>
      </c>
      <c r="AT215" s="151" t="s">
        <v>195</v>
      </c>
      <c r="AU215" s="151" t="s">
        <v>84</v>
      </c>
      <c r="AY215" s="13" t="s">
        <v>193</v>
      </c>
      <c r="BE215" s="152">
        <f t="shared" si="44"/>
        <v>0</v>
      </c>
      <c r="BF215" s="152">
        <f t="shared" si="45"/>
        <v>0</v>
      </c>
      <c r="BG215" s="152">
        <f t="shared" si="46"/>
        <v>0</v>
      </c>
      <c r="BH215" s="152">
        <f t="shared" si="47"/>
        <v>0</v>
      </c>
      <c r="BI215" s="152">
        <f t="shared" si="48"/>
        <v>0</v>
      </c>
      <c r="BJ215" s="13" t="s">
        <v>84</v>
      </c>
      <c r="BK215" s="152">
        <f t="shared" si="49"/>
        <v>0</v>
      </c>
      <c r="BL215" s="13" t="s">
        <v>519</v>
      </c>
      <c r="BM215" s="151" t="s">
        <v>2949</v>
      </c>
    </row>
    <row r="216" spans="2:65" s="1" customFormat="1" ht="24.25" customHeight="1">
      <c r="B216" s="138"/>
      <c r="C216" s="153" t="s">
        <v>576</v>
      </c>
      <c r="D216" s="153" t="s">
        <v>236</v>
      </c>
      <c r="E216" s="154" t="s">
        <v>1869</v>
      </c>
      <c r="F216" s="155" t="s">
        <v>1870</v>
      </c>
      <c r="G216" s="156" t="s">
        <v>319</v>
      </c>
      <c r="H216" s="157">
        <v>2</v>
      </c>
      <c r="I216" s="158"/>
      <c r="J216" s="159">
        <f t="shared" si="40"/>
        <v>0</v>
      </c>
      <c r="K216" s="160"/>
      <c r="L216" s="161"/>
      <c r="M216" s="162" t="s">
        <v>1</v>
      </c>
      <c r="N216" s="163" t="s">
        <v>38</v>
      </c>
      <c r="P216" s="149">
        <f t="shared" si="41"/>
        <v>0</v>
      </c>
      <c r="Q216" s="149">
        <v>3.31E-3</v>
      </c>
      <c r="R216" s="149">
        <f t="shared" si="42"/>
        <v>6.62E-3</v>
      </c>
      <c r="S216" s="149">
        <v>0</v>
      </c>
      <c r="T216" s="150">
        <f t="shared" si="43"/>
        <v>0</v>
      </c>
      <c r="AR216" s="151" t="s">
        <v>972</v>
      </c>
      <c r="AT216" s="151" t="s">
        <v>236</v>
      </c>
      <c r="AU216" s="151" t="s">
        <v>84</v>
      </c>
      <c r="AY216" s="13" t="s">
        <v>193</v>
      </c>
      <c r="BE216" s="152">
        <f t="shared" si="44"/>
        <v>0</v>
      </c>
      <c r="BF216" s="152">
        <f t="shared" si="45"/>
        <v>0</v>
      </c>
      <c r="BG216" s="152">
        <f t="shared" si="46"/>
        <v>0</v>
      </c>
      <c r="BH216" s="152">
        <f t="shared" si="47"/>
        <v>0</v>
      </c>
      <c r="BI216" s="152">
        <f t="shared" si="48"/>
        <v>0</v>
      </c>
      <c r="BJ216" s="13" t="s">
        <v>84</v>
      </c>
      <c r="BK216" s="152">
        <f t="shared" si="49"/>
        <v>0</v>
      </c>
      <c r="BL216" s="13" t="s">
        <v>972</v>
      </c>
      <c r="BM216" s="151" t="s">
        <v>2950</v>
      </c>
    </row>
    <row r="217" spans="2:65" s="1" customFormat="1" ht="24.25" customHeight="1">
      <c r="B217" s="138"/>
      <c r="C217" s="139" t="s">
        <v>580</v>
      </c>
      <c r="D217" s="139" t="s">
        <v>195</v>
      </c>
      <c r="E217" s="140" t="s">
        <v>2256</v>
      </c>
      <c r="F217" s="141" t="s">
        <v>2257</v>
      </c>
      <c r="G217" s="142" t="s">
        <v>319</v>
      </c>
      <c r="H217" s="143">
        <v>1</v>
      </c>
      <c r="I217" s="144"/>
      <c r="J217" s="145">
        <f t="shared" si="40"/>
        <v>0</v>
      </c>
      <c r="K217" s="146"/>
      <c r="L217" s="28"/>
      <c r="M217" s="147" t="s">
        <v>1</v>
      </c>
      <c r="N217" s="148" t="s">
        <v>38</v>
      </c>
      <c r="P217" s="149">
        <f t="shared" si="41"/>
        <v>0</v>
      </c>
      <c r="Q217" s="149">
        <v>0</v>
      </c>
      <c r="R217" s="149">
        <f t="shared" si="42"/>
        <v>0</v>
      </c>
      <c r="S217" s="149">
        <v>0</v>
      </c>
      <c r="T217" s="150">
        <f t="shared" si="43"/>
        <v>0</v>
      </c>
      <c r="AR217" s="151" t="s">
        <v>519</v>
      </c>
      <c r="AT217" s="151" t="s">
        <v>195</v>
      </c>
      <c r="AU217" s="151" t="s">
        <v>84</v>
      </c>
      <c r="AY217" s="13" t="s">
        <v>193</v>
      </c>
      <c r="BE217" s="152">
        <f t="shared" si="44"/>
        <v>0</v>
      </c>
      <c r="BF217" s="152">
        <f t="shared" si="45"/>
        <v>0</v>
      </c>
      <c r="BG217" s="152">
        <f t="shared" si="46"/>
        <v>0</v>
      </c>
      <c r="BH217" s="152">
        <f t="shared" si="47"/>
        <v>0</v>
      </c>
      <c r="BI217" s="152">
        <f t="shared" si="48"/>
        <v>0</v>
      </c>
      <c r="BJ217" s="13" t="s">
        <v>84</v>
      </c>
      <c r="BK217" s="152">
        <f t="shared" si="49"/>
        <v>0</v>
      </c>
      <c r="BL217" s="13" t="s">
        <v>519</v>
      </c>
      <c r="BM217" s="151" t="s">
        <v>2951</v>
      </c>
    </row>
    <row r="218" spans="2:65" s="1" customFormat="1" ht="24.25" customHeight="1">
      <c r="B218" s="138"/>
      <c r="C218" s="153" t="s">
        <v>586</v>
      </c>
      <c r="D218" s="153" t="s">
        <v>236</v>
      </c>
      <c r="E218" s="154" t="s">
        <v>2259</v>
      </c>
      <c r="F218" s="155" t="s">
        <v>2260</v>
      </c>
      <c r="G218" s="156" t="s">
        <v>319</v>
      </c>
      <c r="H218" s="157">
        <v>1</v>
      </c>
      <c r="I218" s="158"/>
      <c r="J218" s="159">
        <f t="shared" si="40"/>
        <v>0</v>
      </c>
      <c r="K218" s="160"/>
      <c r="L218" s="161"/>
      <c r="M218" s="162" t="s">
        <v>1</v>
      </c>
      <c r="N218" s="163" t="s">
        <v>38</v>
      </c>
      <c r="P218" s="149">
        <f t="shared" si="41"/>
        <v>0</v>
      </c>
      <c r="Q218" s="149">
        <v>2.5400000000000002E-3</v>
      </c>
      <c r="R218" s="149">
        <f t="shared" si="42"/>
        <v>2.5400000000000002E-3</v>
      </c>
      <c r="S218" s="149">
        <v>0</v>
      </c>
      <c r="T218" s="150">
        <f t="shared" si="43"/>
        <v>0</v>
      </c>
      <c r="AR218" s="151" t="s">
        <v>972</v>
      </c>
      <c r="AT218" s="151" t="s">
        <v>236</v>
      </c>
      <c r="AU218" s="151" t="s">
        <v>84</v>
      </c>
      <c r="AY218" s="13" t="s">
        <v>193</v>
      </c>
      <c r="BE218" s="152">
        <f t="shared" si="44"/>
        <v>0</v>
      </c>
      <c r="BF218" s="152">
        <f t="shared" si="45"/>
        <v>0</v>
      </c>
      <c r="BG218" s="152">
        <f t="shared" si="46"/>
        <v>0</v>
      </c>
      <c r="BH218" s="152">
        <f t="shared" si="47"/>
        <v>0</v>
      </c>
      <c r="BI218" s="152">
        <f t="shared" si="48"/>
        <v>0</v>
      </c>
      <c r="BJ218" s="13" t="s">
        <v>84</v>
      </c>
      <c r="BK218" s="152">
        <f t="shared" si="49"/>
        <v>0</v>
      </c>
      <c r="BL218" s="13" t="s">
        <v>972</v>
      </c>
      <c r="BM218" s="151" t="s">
        <v>2952</v>
      </c>
    </row>
    <row r="219" spans="2:65" s="1" customFormat="1" ht="16.5" customHeight="1">
      <c r="B219" s="138"/>
      <c r="C219" s="139" t="s">
        <v>590</v>
      </c>
      <c r="D219" s="139" t="s">
        <v>195</v>
      </c>
      <c r="E219" s="140" t="s">
        <v>1873</v>
      </c>
      <c r="F219" s="141" t="s">
        <v>1874</v>
      </c>
      <c r="G219" s="142" t="s">
        <v>319</v>
      </c>
      <c r="H219" s="143">
        <v>1</v>
      </c>
      <c r="I219" s="144"/>
      <c r="J219" s="145">
        <f t="shared" si="40"/>
        <v>0</v>
      </c>
      <c r="K219" s="146"/>
      <c r="L219" s="28"/>
      <c r="M219" s="147" t="s">
        <v>1</v>
      </c>
      <c r="N219" s="148" t="s">
        <v>38</v>
      </c>
      <c r="P219" s="149">
        <f t="shared" si="41"/>
        <v>0</v>
      </c>
      <c r="Q219" s="149">
        <v>0</v>
      </c>
      <c r="R219" s="149">
        <f t="shared" si="42"/>
        <v>0</v>
      </c>
      <c r="S219" s="149">
        <v>0</v>
      </c>
      <c r="T219" s="150">
        <f t="shared" si="43"/>
        <v>0</v>
      </c>
      <c r="AR219" s="151" t="s">
        <v>519</v>
      </c>
      <c r="AT219" s="151" t="s">
        <v>195</v>
      </c>
      <c r="AU219" s="151" t="s">
        <v>84</v>
      </c>
      <c r="AY219" s="13" t="s">
        <v>193</v>
      </c>
      <c r="BE219" s="152">
        <f t="shared" si="44"/>
        <v>0</v>
      </c>
      <c r="BF219" s="152">
        <f t="shared" si="45"/>
        <v>0</v>
      </c>
      <c r="BG219" s="152">
        <f t="shared" si="46"/>
        <v>0</v>
      </c>
      <c r="BH219" s="152">
        <f t="shared" si="47"/>
        <v>0</v>
      </c>
      <c r="BI219" s="152">
        <f t="shared" si="48"/>
        <v>0</v>
      </c>
      <c r="BJ219" s="13" t="s">
        <v>84</v>
      </c>
      <c r="BK219" s="152">
        <f t="shared" si="49"/>
        <v>0</v>
      </c>
      <c r="BL219" s="13" t="s">
        <v>519</v>
      </c>
      <c r="BM219" s="151" t="s">
        <v>2953</v>
      </c>
    </row>
    <row r="220" spans="2:65" s="1" customFormat="1" ht="16.5" customHeight="1">
      <c r="B220" s="138"/>
      <c r="C220" s="153" t="s">
        <v>594</v>
      </c>
      <c r="D220" s="153" t="s">
        <v>236</v>
      </c>
      <c r="E220" s="154" t="s">
        <v>1877</v>
      </c>
      <c r="F220" s="155" t="s">
        <v>1878</v>
      </c>
      <c r="G220" s="156" t="s">
        <v>319</v>
      </c>
      <c r="H220" s="157">
        <v>1</v>
      </c>
      <c r="I220" s="158"/>
      <c r="J220" s="159">
        <f t="shared" si="40"/>
        <v>0</v>
      </c>
      <c r="K220" s="160"/>
      <c r="L220" s="161"/>
      <c r="M220" s="170" t="s">
        <v>1</v>
      </c>
      <c r="N220" s="171" t="s">
        <v>38</v>
      </c>
      <c r="O220" s="166"/>
      <c r="P220" s="167">
        <f t="shared" si="41"/>
        <v>0</v>
      </c>
      <c r="Q220" s="167">
        <v>0</v>
      </c>
      <c r="R220" s="167">
        <f t="shared" si="42"/>
        <v>0</v>
      </c>
      <c r="S220" s="167">
        <v>0</v>
      </c>
      <c r="T220" s="168">
        <f t="shared" si="43"/>
        <v>0</v>
      </c>
      <c r="AR220" s="151" t="s">
        <v>163</v>
      </c>
      <c r="AT220" s="151" t="s">
        <v>236</v>
      </c>
      <c r="AU220" s="151" t="s">
        <v>84</v>
      </c>
      <c r="AY220" s="13" t="s">
        <v>193</v>
      </c>
      <c r="BE220" s="152">
        <f t="shared" si="44"/>
        <v>0</v>
      </c>
      <c r="BF220" s="152">
        <f t="shared" si="45"/>
        <v>0</v>
      </c>
      <c r="BG220" s="152">
        <f t="shared" si="46"/>
        <v>0</v>
      </c>
      <c r="BH220" s="152">
        <f t="shared" si="47"/>
        <v>0</v>
      </c>
      <c r="BI220" s="152">
        <f t="shared" si="48"/>
        <v>0</v>
      </c>
      <c r="BJ220" s="13" t="s">
        <v>84</v>
      </c>
      <c r="BK220" s="152">
        <f t="shared" si="49"/>
        <v>0</v>
      </c>
      <c r="BL220" s="13" t="s">
        <v>109</v>
      </c>
      <c r="BM220" s="151" t="s">
        <v>2954</v>
      </c>
    </row>
    <row r="221" spans="2:65" s="1" customFormat="1" ht="7" customHeight="1">
      <c r="B221" s="43"/>
      <c r="C221" s="44"/>
      <c r="D221" s="44"/>
      <c r="E221" s="44"/>
      <c r="F221" s="44"/>
      <c r="G221" s="44"/>
      <c r="H221" s="44"/>
      <c r="I221" s="44"/>
      <c r="J221" s="44"/>
      <c r="K221" s="44"/>
      <c r="L221" s="28"/>
    </row>
  </sheetData>
  <autoFilter ref="C129:K220" xr:uid="{00000000-0009-0000-0000-000014000000}"/>
  <mergeCells count="12">
    <mergeCell ref="E122:H122"/>
    <mergeCell ref="L2:V2"/>
    <mergeCell ref="E85:H85"/>
    <mergeCell ref="E87:H87"/>
    <mergeCell ref="E89:H89"/>
    <mergeCell ref="E118:H118"/>
    <mergeCell ref="E120:H120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B2:BM245"/>
  <sheetViews>
    <sheetView showGridLines="0" workbookViewId="0">
      <selection activeCell="W32" sqref="W32"/>
    </sheetView>
  </sheetViews>
  <sheetFormatPr baseColWidth="10" defaultRowHeight="11"/>
  <cols>
    <col min="1" max="1" width="8.25" customWidth="1"/>
    <col min="2" max="2" width="1.25" customWidth="1"/>
    <col min="3" max="4" width="4.25" customWidth="1"/>
    <col min="5" max="5" width="17.25" customWidth="1"/>
    <col min="6" max="6" width="50.75" customWidth="1"/>
    <col min="7" max="7" width="7.5" customWidth="1"/>
    <col min="8" max="8" width="14" customWidth="1"/>
    <col min="9" max="9" width="15.75" customWidth="1"/>
    <col min="10" max="10" width="22.25" customWidth="1"/>
    <col min="11" max="11" width="22.25" hidden="1" customWidth="1"/>
    <col min="12" max="12" width="9.25" customWidth="1"/>
    <col min="13" max="13" width="10.75" hidden="1" customWidth="1"/>
    <col min="14" max="14" width="9.25" hidden="1"/>
    <col min="15" max="20" width="14.25" hidden="1" customWidth="1"/>
    <col min="21" max="21" width="16.25" hidden="1" customWidth="1"/>
    <col min="22" max="22" width="12.25" customWidth="1"/>
    <col min="23" max="23" width="16.25" customWidth="1"/>
    <col min="24" max="24" width="12.25" customWidth="1"/>
    <col min="25" max="25" width="15" customWidth="1"/>
    <col min="26" max="26" width="11" customWidth="1"/>
    <col min="27" max="27" width="15" customWidth="1"/>
    <col min="28" max="28" width="16.25" customWidth="1"/>
    <col min="29" max="29" width="11" customWidth="1"/>
    <col min="30" max="30" width="15" customWidth="1"/>
    <col min="31" max="31" width="16.25" customWidth="1"/>
    <col min="44" max="65" width="9.25" hidden="1"/>
  </cols>
  <sheetData>
    <row r="2" spans="2:46" ht="37" customHeight="1">
      <c r="L2" s="210" t="s">
        <v>5</v>
      </c>
      <c r="M2" s="211"/>
      <c r="N2" s="211"/>
      <c r="O2" s="211"/>
      <c r="P2" s="211"/>
      <c r="Q2" s="211"/>
      <c r="R2" s="211"/>
      <c r="S2" s="211"/>
      <c r="T2" s="211"/>
      <c r="U2" s="211"/>
      <c r="V2" s="211"/>
      <c r="AT2" s="13" t="s">
        <v>147</v>
      </c>
    </row>
    <row r="3" spans="2:46" ht="7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72</v>
      </c>
    </row>
    <row r="4" spans="2:46" ht="25" customHeight="1">
      <c r="B4" s="16"/>
      <c r="D4" s="17" t="s">
        <v>166</v>
      </c>
      <c r="L4" s="16"/>
      <c r="M4" s="92" t="s">
        <v>9</v>
      </c>
      <c r="AT4" s="13" t="s">
        <v>3</v>
      </c>
    </row>
    <row r="5" spans="2:46" ht="7" customHeight="1">
      <c r="B5" s="16"/>
      <c r="L5" s="16"/>
    </row>
    <row r="6" spans="2:46" ht="12" customHeight="1">
      <c r="B6" s="16"/>
      <c r="D6" s="23" t="s">
        <v>15</v>
      </c>
      <c r="L6" s="16"/>
    </row>
    <row r="7" spans="2:46" ht="16.5" customHeight="1">
      <c r="B7" s="16"/>
      <c r="E7" s="231" t="str">
        <f>'Rekapitulácia stavby'!K6</f>
        <v>Rokycany - Infraštruktúra, 100 Zásobovanie vodou</v>
      </c>
      <c r="F7" s="232"/>
      <c r="G7" s="232"/>
      <c r="H7" s="232"/>
      <c r="L7" s="16"/>
    </row>
    <row r="8" spans="2:46" ht="12" customHeight="1">
      <c r="B8" s="16"/>
      <c r="D8" s="23" t="s">
        <v>167</v>
      </c>
      <c r="L8" s="16"/>
    </row>
    <row r="9" spans="2:46" s="1" customFormat="1" ht="16.5" customHeight="1">
      <c r="B9" s="28"/>
      <c r="E9" s="231" t="s">
        <v>1977</v>
      </c>
      <c r="F9" s="230"/>
      <c r="G9" s="230"/>
      <c r="H9" s="230"/>
      <c r="L9" s="28"/>
    </row>
    <row r="10" spans="2:46" s="1" customFormat="1" ht="12" customHeight="1">
      <c r="B10" s="28"/>
      <c r="D10" s="23" t="s">
        <v>169</v>
      </c>
      <c r="L10" s="28"/>
    </row>
    <row r="11" spans="2:46" s="1" customFormat="1" ht="16.5" customHeight="1">
      <c r="B11" s="28"/>
      <c r="E11" s="187" t="s">
        <v>2955</v>
      </c>
      <c r="F11" s="230"/>
      <c r="G11" s="230"/>
      <c r="H11" s="230"/>
      <c r="L11" s="28"/>
    </row>
    <row r="12" spans="2:46" s="1" customFormat="1">
      <c r="B12" s="28"/>
      <c r="L12" s="28"/>
    </row>
    <row r="13" spans="2:46" s="1" customFormat="1" ht="12" customHeight="1">
      <c r="B13" s="28"/>
      <c r="D13" s="23" t="s">
        <v>17</v>
      </c>
      <c r="F13" s="21" t="s">
        <v>1</v>
      </c>
      <c r="I13" s="23" t="s">
        <v>18</v>
      </c>
      <c r="J13" s="21" t="s">
        <v>1</v>
      </c>
      <c r="L13" s="28"/>
    </row>
    <row r="14" spans="2:46" s="1" customFormat="1" ht="12" customHeight="1">
      <c r="B14" s="28"/>
      <c r="D14" s="23" t="s">
        <v>19</v>
      </c>
      <c r="F14" s="21" t="s">
        <v>20</v>
      </c>
      <c r="I14" s="23" t="s">
        <v>21</v>
      </c>
      <c r="J14" s="51" t="str">
        <f>'Rekapitulácia stavby'!AN8</f>
        <v>Vyplň údaj</v>
      </c>
      <c r="L14" s="28"/>
    </row>
    <row r="15" spans="2:46" s="1" customFormat="1" ht="10.75" customHeight="1">
      <c r="B15" s="28"/>
      <c r="L15" s="28"/>
    </row>
    <row r="16" spans="2:46" s="1" customFormat="1" ht="12" customHeight="1">
      <c r="B16" s="28"/>
      <c r="D16" s="23" t="s">
        <v>22</v>
      </c>
      <c r="I16" s="23" t="s">
        <v>23</v>
      </c>
      <c r="J16" s="21" t="str">
        <f>IF('Rekapitulácia stavby'!AN10="","",'Rekapitulácia stavby'!AN10)</f>
        <v/>
      </c>
      <c r="L16" s="28"/>
    </row>
    <row r="17" spans="2:12" s="1" customFormat="1" ht="18" customHeight="1">
      <c r="B17" s="28"/>
      <c r="E17" s="21" t="str">
        <f>IF('Rekapitulácia stavby'!E11="","",'Rekapitulácia stavby'!E11)</f>
        <v xml:space="preserve"> </v>
      </c>
      <c r="I17" s="23" t="s">
        <v>25</v>
      </c>
      <c r="J17" s="21" t="str">
        <f>IF('Rekapitulácia stavby'!AN11="","",'Rekapitulácia stavby'!AN11)</f>
        <v/>
      </c>
      <c r="L17" s="28"/>
    </row>
    <row r="18" spans="2:12" s="1" customFormat="1" ht="7" customHeight="1">
      <c r="B18" s="28"/>
      <c r="L18" s="28"/>
    </row>
    <row r="19" spans="2:12" s="1" customFormat="1" ht="12" customHeight="1">
      <c r="B19" s="28"/>
      <c r="D19" s="23" t="s">
        <v>26</v>
      </c>
      <c r="I19" s="23" t="s">
        <v>23</v>
      </c>
      <c r="J19" s="179" t="str">
        <f>'Rekapitulácia stavby'!AN13</f>
        <v>Vyplň údaj</v>
      </c>
      <c r="L19" s="28"/>
    </row>
    <row r="20" spans="2:12" s="1" customFormat="1" ht="18" customHeight="1">
      <c r="B20" s="28"/>
      <c r="E20" s="233" t="str">
        <f>'Rekapitulácia stavby'!E14</f>
        <v>Vyplň údaj</v>
      </c>
      <c r="F20" s="215"/>
      <c r="G20" s="215"/>
      <c r="H20" s="215"/>
      <c r="I20" s="23" t="s">
        <v>25</v>
      </c>
      <c r="J20" s="179" t="str">
        <f>'Rekapitulácia stavby'!AN14</f>
        <v>Vyplň údaj</v>
      </c>
      <c r="L20" s="28"/>
    </row>
    <row r="21" spans="2:12" s="1" customFormat="1" ht="7" customHeight="1">
      <c r="B21" s="28"/>
      <c r="L21" s="28"/>
    </row>
    <row r="22" spans="2:12" s="1" customFormat="1" ht="12" customHeight="1">
      <c r="B22" s="28"/>
      <c r="D22" s="23" t="s">
        <v>28</v>
      </c>
      <c r="I22" s="23" t="s">
        <v>23</v>
      </c>
      <c r="J22" s="21" t="str">
        <f>IF('Rekapitulácia stavby'!AN16="","",'Rekapitulácia stavby'!AN16)</f>
        <v/>
      </c>
      <c r="L22" s="28"/>
    </row>
    <row r="23" spans="2:12" s="1" customFormat="1" ht="18" customHeight="1">
      <c r="B23" s="28"/>
      <c r="E23" s="21" t="str">
        <f>IF('Rekapitulácia stavby'!E17="","",'Rekapitulácia stavby'!E17)</f>
        <v xml:space="preserve"> </v>
      </c>
      <c r="I23" s="23" t="s">
        <v>25</v>
      </c>
      <c r="J23" s="21" t="str">
        <f>IF('Rekapitulácia stavby'!AN17="","",'Rekapitulácia stavby'!AN17)</f>
        <v/>
      </c>
      <c r="L23" s="28"/>
    </row>
    <row r="24" spans="2:12" s="1" customFormat="1" ht="7" customHeight="1">
      <c r="B24" s="28"/>
      <c r="L24" s="28"/>
    </row>
    <row r="25" spans="2:12" s="1" customFormat="1" ht="12" customHeight="1">
      <c r="B25" s="28"/>
      <c r="D25" s="23" t="s">
        <v>30</v>
      </c>
      <c r="I25" s="23" t="s">
        <v>23</v>
      </c>
      <c r="J25" s="21" t="str">
        <f>IF('Rekapitulácia stavby'!AN19="","",'Rekapitulácia stavby'!AN19)</f>
        <v/>
      </c>
      <c r="L25" s="28"/>
    </row>
    <row r="26" spans="2:12" s="1" customFormat="1" ht="18" customHeight="1">
      <c r="B26" s="28"/>
      <c r="E26" s="21" t="str">
        <f>IF('Rekapitulácia stavby'!E20="","",'Rekapitulácia stavby'!E20)</f>
        <v xml:space="preserve"> </v>
      </c>
      <c r="I26" s="23" t="s">
        <v>25</v>
      </c>
      <c r="J26" s="21" t="str">
        <f>IF('Rekapitulácia stavby'!AN20="","",'Rekapitulácia stavby'!AN20)</f>
        <v/>
      </c>
      <c r="L26" s="28"/>
    </row>
    <row r="27" spans="2:12" s="1" customFormat="1" ht="7" customHeight="1">
      <c r="B27" s="28"/>
      <c r="L27" s="28"/>
    </row>
    <row r="28" spans="2:12" s="1" customFormat="1" ht="12" customHeight="1">
      <c r="B28" s="28"/>
      <c r="D28" s="23" t="s">
        <v>31</v>
      </c>
      <c r="L28" s="28"/>
    </row>
    <row r="29" spans="2:12" s="7" customFormat="1" ht="16.5" customHeight="1">
      <c r="B29" s="93"/>
      <c r="E29" s="219" t="s">
        <v>1</v>
      </c>
      <c r="F29" s="219"/>
      <c r="G29" s="219"/>
      <c r="H29" s="219"/>
      <c r="L29" s="93"/>
    </row>
    <row r="30" spans="2:12" s="1" customFormat="1" ht="7" customHeight="1">
      <c r="B30" s="28"/>
      <c r="L30" s="28"/>
    </row>
    <row r="31" spans="2:12" s="1" customFormat="1" ht="7" customHeight="1">
      <c r="B31" s="28"/>
      <c r="D31" s="52"/>
      <c r="E31" s="52"/>
      <c r="F31" s="52"/>
      <c r="G31" s="52"/>
      <c r="H31" s="52"/>
      <c r="I31" s="52"/>
      <c r="J31" s="52"/>
      <c r="K31" s="52"/>
      <c r="L31" s="28"/>
    </row>
    <row r="32" spans="2:12" s="1" customFormat="1" ht="25.5" customHeight="1">
      <c r="B32" s="28"/>
      <c r="D32" s="94" t="s">
        <v>32</v>
      </c>
      <c r="J32" s="65">
        <f>ROUND(J130, 2)</f>
        <v>0</v>
      </c>
      <c r="L32" s="28"/>
    </row>
    <row r="33" spans="2:12" s="1" customFormat="1" ht="7" customHeight="1">
      <c r="B33" s="28"/>
      <c r="D33" s="52"/>
      <c r="E33" s="52"/>
      <c r="F33" s="52"/>
      <c r="G33" s="52"/>
      <c r="H33" s="52"/>
      <c r="I33" s="52"/>
      <c r="J33" s="52"/>
      <c r="K33" s="52"/>
      <c r="L33" s="28"/>
    </row>
    <row r="34" spans="2:12" s="1" customFormat="1" ht="14.5" customHeight="1">
      <c r="B34" s="28"/>
      <c r="F34" s="31" t="s">
        <v>34</v>
      </c>
      <c r="I34" s="31" t="s">
        <v>33</v>
      </c>
      <c r="J34" s="31" t="s">
        <v>35</v>
      </c>
      <c r="L34" s="28"/>
    </row>
    <row r="35" spans="2:12" s="1" customFormat="1" ht="14.5" customHeight="1">
      <c r="B35" s="28"/>
      <c r="D35" s="54" t="s">
        <v>36</v>
      </c>
      <c r="E35" s="33" t="s">
        <v>37</v>
      </c>
      <c r="F35" s="95">
        <f>ROUND((SUM(BE130:BE244)),  2)</f>
        <v>0</v>
      </c>
      <c r="G35" s="96"/>
      <c r="H35" s="96"/>
      <c r="I35" s="97">
        <v>0.23</v>
      </c>
      <c r="J35" s="95">
        <f>ROUND(((SUM(BE130:BE244))*I35),  2)</f>
        <v>0</v>
      </c>
      <c r="L35" s="28"/>
    </row>
    <row r="36" spans="2:12" s="1" customFormat="1" ht="14.5" customHeight="1">
      <c r="B36" s="28"/>
      <c r="E36" s="33" t="s">
        <v>38</v>
      </c>
      <c r="F36" s="85">
        <f>ROUND((SUM(BF130:BF244)),  2)</f>
        <v>0</v>
      </c>
      <c r="I36" s="178">
        <v>0.23</v>
      </c>
      <c r="J36" s="85">
        <f>ROUND(((SUM(BF130:BF244))*I36),  2)</f>
        <v>0</v>
      </c>
      <c r="L36" s="28"/>
    </row>
    <row r="37" spans="2:12" s="1" customFormat="1" ht="14.5" customHeight="1">
      <c r="B37" s="28"/>
      <c r="E37" s="23" t="s">
        <v>39</v>
      </c>
      <c r="F37" s="85">
        <f>ROUND((SUM(BG130:BG244)),  2)</f>
        <v>0</v>
      </c>
      <c r="I37" s="178">
        <v>0.23</v>
      </c>
      <c r="J37" s="85">
        <f>0</f>
        <v>0</v>
      </c>
      <c r="L37" s="28"/>
    </row>
    <row r="38" spans="2:12" s="1" customFormat="1" ht="14.5" customHeight="1">
      <c r="B38" s="28"/>
      <c r="E38" s="23" t="s">
        <v>40</v>
      </c>
      <c r="F38" s="85">
        <f>ROUND((SUM(BH130:BH244)),  2)</f>
        <v>0</v>
      </c>
      <c r="I38" s="178">
        <v>0.23</v>
      </c>
      <c r="J38" s="85">
        <f>0</f>
        <v>0</v>
      </c>
      <c r="L38" s="28"/>
    </row>
    <row r="39" spans="2:12" s="1" customFormat="1" ht="14.5" customHeight="1">
      <c r="B39" s="28"/>
      <c r="E39" s="33" t="s">
        <v>41</v>
      </c>
      <c r="F39" s="95">
        <f>ROUND((SUM(BI130:BI244)),  2)</f>
        <v>0</v>
      </c>
      <c r="G39" s="96"/>
      <c r="H39" s="96"/>
      <c r="I39" s="97">
        <v>0</v>
      </c>
      <c r="J39" s="95">
        <f>0</f>
        <v>0</v>
      </c>
      <c r="L39" s="28"/>
    </row>
    <row r="40" spans="2:12" s="1" customFormat="1" ht="7" customHeight="1">
      <c r="B40" s="28"/>
      <c r="L40" s="28"/>
    </row>
    <row r="41" spans="2:12" s="1" customFormat="1" ht="25.5" customHeight="1">
      <c r="B41" s="28"/>
      <c r="C41" s="98"/>
      <c r="D41" s="99" t="s">
        <v>42</v>
      </c>
      <c r="E41" s="56"/>
      <c r="F41" s="56"/>
      <c r="G41" s="100" t="s">
        <v>43</v>
      </c>
      <c r="H41" s="101" t="s">
        <v>44</v>
      </c>
      <c r="I41" s="56"/>
      <c r="J41" s="102">
        <f>SUM(J32:J39)</f>
        <v>0</v>
      </c>
      <c r="K41" s="103"/>
      <c r="L41" s="28"/>
    </row>
    <row r="42" spans="2:12" s="1" customFormat="1" ht="14.5" customHeight="1">
      <c r="B42" s="28"/>
      <c r="L42" s="28"/>
    </row>
    <row r="43" spans="2:12" ht="14.5" customHeight="1">
      <c r="B43" s="16"/>
      <c r="L43" s="16"/>
    </row>
    <row r="44" spans="2:12" ht="14.5" customHeight="1">
      <c r="B44" s="16"/>
      <c r="L44" s="16"/>
    </row>
    <row r="45" spans="2:12" ht="14.5" customHeight="1">
      <c r="B45" s="16"/>
      <c r="L45" s="16"/>
    </row>
    <row r="46" spans="2:12" ht="14.5" customHeight="1">
      <c r="B46" s="16"/>
      <c r="L46" s="16"/>
    </row>
    <row r="47" spans="2:12" ht="14.5" customHeight="1">
      <c r="B47" s="16"/>
      <c r="L47" s="16"/>
    </row>
    <row r="48" spans="2:12" ht="14.5" customHeight="1">
      <c r="B48" s="16"/>
      <c r="L48" s="16"/>
    </row>
    <row r="49" spans="2:12" ht="14.5" customHeight="1">
      <c r="B49" s="16"/>
      <c r="L49" s="16"/>
    </row>
    <row r="50" spans="2:12" s="1" customFormat="1" ht="14.5" customHeight="1">
      <c r="B50" s="28"/>
      <c r="D50" s="40" t="s">
        <v>45</v>
      </c>
      <c r="E50" s="41"/>
      <c r="F50" s="41"/>
      <c r="G50" s="40" t="s">
        <v>46</v>
      </c>
      <c r="H50" s="41"/>
      <c r="I50" s="41"/>
      <c r="J50" s="41"/>
      <c r="K50" s="41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3">
      <c r="B61" s="28"/>
      <c r="D61" s="42" t="s">
        <v>47</v>
      </c>
      <c r="E61" s="30"/>
      <c r="F61" s="104" t="s">
        <v>48</v>
      </c>
      <c r="G61" s="42" t="s">
        <v>47</v>
      </c>
      <c r="H61" s="30"/>
      <c r="I61" s="30"/>
      <c r="J61" s="105" t="s">
        <v>48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3">
      <c r="B65" s="28"/>
      <c r="D65" s="40" t="s">
        <v>49</v>
      </c>
      <c r="E65" s="41"/>
      <c r="F65" s="41"/>
      <c r="G65" s="40" t="s">
        <v>50</v>
      </c>
      <c r="H65" s="41"/>
      <c r="I65" s="41"/>
      <c r="J65" s="41"/>
      <c r="K65" s="41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3">
      <c r="B76" s="28"/>
      <c r="D76" s="42" t="s">
        <v>47</v>
      </c>
      <c r="E76" s="30"/>
      <c r="F76" s="104" t="s">
        <v>48</v>
      </c>
      <c r="G76" s="42" t="s">
        <v>47</v>
      </c>
      <c r="H76" s="30"/>
      <c r="I76" s="30"/>
      <c r="J76" s="105" t="s">
        <v>48</v>
      </c>
      <c r="K76" s="30"/>
      <c r="L76" s="28"/>
    </row>
    <row r="77" spans="2:12" s="1" customFormat="1" ht="14.5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28"/>
    </row>
    <row r="81" spans="2:12" s="1" customFormat="1" ht="7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28"/>
    </row>
    <row r="82" spans="2:12" s="1" customFormat="1" ht="25" customHeight="1">
      <c r="B82" s="28"/>
      <c r="C82" s="17" t="s">
        <v>171</v>
      </c>
      <c r="L82" s="28"/>
    </row>
    <row r="83" spans="2:12" s="1" customFormat="1" ht="7" customHeight="1">
      <c r="B83" s="28"/>
      <c r="L83" s="28"/>
    </row>
    <row r="84" spans="2:12" s="1" customFormat="1" ht="12" customHeight="1">
      <c r="B84" s="28"/>
      <c r="C84" s="23" t="s">
        <v>15</v>
      </c>
      <c r="L84" s="28"/>
    </row>
    <row r="85" spans="2:12" s="1" customFormat="1" ht="16.5" customHeight="1">
      <c r="B85" s="28"/>
      <c r="E85" s="231" t="str">
        <f>E7</f>
        <v>Rokycany - Infraštruktúra, 100 Zásobovanie vodou</v>
      </c>
      <c r="F85" s="232"/>
      <c r="G85" s="232"/>
      <c r="H85" s="232"/>
      <c r="L85" s="28"/>
    </row>
    <row r="86" spans="2:12" ht="12" customHeight="1">
      <c r="B86" s="16"/>
      <c r="C86" s="23" t="s">
        <v>167</v>
      </c>
      <c r="L86" s="16"/>
    </row>
    <row r="87" spans="2:12" s="1" customFormat="1" ht="16.5" customHeight="1">
      <c r="B87" s="28"/>
      <c r="E87" s="231" t="s">
        <v>1977</v>
      </c>
      <c r="F87" s="230"/>
      <c r="G87" s="230"/>
      <c r="H87" s="230"/>
      <c r="L87" s="28"/>
    </row>
    <row r="88" spans="2:12" s="1" customFormat="1" ht="12" customHeight="1">
      <c r="B88" s="28"/>
      <c r="C88" s="23" t="s">
        <v>169</v>
      </c>
      <c r="L88" s="28"/>
    </row>
    <row r="89" spans="2:12" s="1" customFormat="1" ht="16.5" customHeight="1">
      <c r="B89" s="28"/>
      <c r="E89" s="187" t="str">
        <f>E11</f>
        <v>510 - Potrubie A-3</v>
      </c>
      <c r="F89" s="230"/>
      <c r="G89" s="230"/>
      <c r="H89" s="230"/>
      <c r="L89" s="28"/>
    </row>
    <row r="90" spans="2:12" s="1" customFormat="1" ht="7" customHeight="1">
      <c r="B90" s="28"/>
      <c r="L90" s="28"/>
    </row>
    <row r="91" spans="2:12" s="1" customFormat="1" ht="12" customHeight="1">
      <c r="B91" s="28"/>
      <c r="C91" s="23" t="s">
        <v>19</v>
      </c>
      <c r="F91" s="21" t="str">
        <f>F14</f>
        <v>Rokycany</v>
      </c>
      <c r="I91" s="23" t="s">
        <v>21</v>
      </c>
      <c r="J91" s="51" t="str">
        <f>IF(J14="","",J14)</f>
        <v>Vyplň údaj</v>
      </c>
      <c r="L91" s="28"/>
    </row>
    <row r="92" spans="2:12" s="1" customFormat="1" ht="7" customHeight="1">
      <c r="B92" s="28"/>
      <c r="L92" s="28"/>
    </row>
    <row r="93" spans="2:12" s="1" customFormat="1" ht="15.25" customHeight="1">
      <c r="B93" s="28"/>
      <c r="C93" s="23" t="s">
        <v>22</v>
      </c>
      <c r="F93" s="21" t="str">
        <f>E17</f>
        <v xml:space="preserve"> </v>
      </c>
      <c r="I93" s="23" t="s">
        <v>28</v>
      </c>
      <c r="J93" s="26" t="str">
        <f>E23</f>
        <v xml:space="preserve"> </v>
      </c>
      <c r="L93" s="28"/>
    </row>
    <row r="94" spans="2:12" s="1" customFormat="1" ht="15.25" customHeight="1">
      <c r="B94" s="28"/>
      <c r="C94" s="23" t="s">
        <v>26</v>
      </c>
      <c r="F94" s="21" t="str">
        <f>IF(E20="","",E20)</f>
        <v>Vyplň údaj</v>
      </c>
      <c r="I94" s="23" t="s">
        <v>30</v>
      </c>
      <c r="J94" s="26" t="str">
        <f>E26</f>
        <v xml:space="preserve"> </v>
      </c>
      <c r="L94" s="28"/>
    </row>
    <row r="95" spans="2:12" s="1" customFormat="1" ht="10.25" customHeight="1">
      <c r="B95" s="28"/>
      <c r="L95" s="28"/>
    </row>
    <row r="96" spans="2:12" s="1" customFormat="1" ht="29.25" customHeight="1">
      <c r="B96" s="28"/>
      <c r="C96" s="106" t="s">
        <v>172</v>
      </c>
      <c r="D96" s="98"/>
      <c r="E96" s="98"/>
      <c r="F96" s="98"/>
      <c r="G96" s="98"/>
      <c r="H96" s="98"/>
      <c r="I96" s="98"/>
      <c r="J96" s="107" t="s">
        <v>173</v>
      </c>
      <c r="K96" s="98"/>
      <c r="L96" s="28"/>
    </row>
    <row r="97" spans="2:47" s="1" customFormat="1" ht="10.25" customHeight="1">
      <c r="B97" s="28"/>
      <c r="L97" s="28"/>
    </row>
    <row r="98" spans="2:47" s="1" customFormat="1" ht="22.75" customHeight="1">
      <c r="B98" s="28"/>
      <c r="C98" s="108" t="s">
        <v>174</v>
      </c>
      <c r="J98" s="65">
        <f>J130</f>
        <v>0</v>
      </c>
      <c r="L98" s="28"/>
      <c r="AU98" s="13" t="s">
        <v>175</v>
      </c>
    </row>
    <row r="99" spans="2:47" s="8" customFormat="1" ht="25" customHeight="1">
      <c r="B99" s="109"/>
      <c r="D99" s="110" t="s">
        <v>176</v>
      </c>
      <c r="E99" s="111"/>
      <c r="F99" s="111"/>
      <c r="G99" s="111"/>
      <c r="H99" s="111"/>
      <c r="I99" s="111"/>
      <c r="J99" s="112">
        <f>J131</f>
        <v>0</v>
      </c>
      <c r="L99" s="109"/>
    </row>
    <row r="100" spans="2:47" s="9" customFormat="1" ht="20" customHeight="1">
      <c r="B100" s="113"/>
      <c r="D100" s="114" t="s">
        <v>177</v>
      </c>
      <c r="E100" s="115"/>
      <c r="F100" s="115"/>
      <c r="G100" s="115"/>
      <c r="H100" s="115"/>
      <c r="I100" s="115"/>
      <c r="J100" s="116">
        <f>J132</f>
        <v>0</v>
      </c>
      <c r="L100" s="113"/>
    </row>
    <row r="101" spans="2:47" s="9" customFormat="1" ht="20" customHeight="1">
      <c r="B101" s="113"/>
      <c r="D101" s="114" t="s">
        <v>261</v>
      </c>
      <c r="E101" s="115"/>
      <c r="F101" s="115"/>
      <c r="G101" s="115"/>
      <c r="H101" s="115"/>
      <c r="I101" s="115"/>
      <c r="J101" s="116">
        <f>J160</f>
        <v>0</v>
      </c>
      <c r="L101" s="113"/>
    </row>
    <row r="102" spans="2:47" s="9" customFormat="1" ht="20" customHeight="1">
      <c r="B102" s="113"/>
      <c r="D102" s="114" t="s">
        <v>262</v>
      </c>
      <c r="E102" s="115"/>
      <c r="F102" s="115"/>
      <c r="G102" s="115"/>
      <c r="H102" s="115"/>
      <c r="I102" s="115"/>
      <c r="J102" s="116">
        <f>J164</f>
        <v>0</v>
      </c>
      <c r="L102" s="113"/>
    </row>
    <row r="103" spans="2:47" s="9" customFormat="1" ht="20" customHeight="1">
      <c r="B103" s="113"/>
      <c r="D103" s="114" t="s">
        <v>611</v>
      </c>
      <c r="E103" s="115"/>
      <c r="F103" s="115"/>
      <c r="G103" s="115"/>
      <c r="H103" s="115"/>
      <c r="I103" s="115"/>
      <c r="J103" s="116">
        <f>J173</f>
        <v>0</v>
      </c>
      <c r="L103" s="113"/>
    </row>
    <row r="104" spans="2:47" s="9" customFormat="1" ht="20" customHeight="1">
      <c r="B104" s="113"/>
      <c r="D104" s="114" t="s">
        <v>264</v>
      </c>
      <c r="E104" s="115"/>
      <c r="F104" s="115"/>
      <c r="G104" s="115"/>
      <c r="H104" s="115"/>
      <c r="I104" s="115"/>
      <c r="J104" s="116">
        <f>J205</f>
        <v>0</v>
      </c>
      <c r="L104" s="113"/>
    </row>
    <row r="105" spans="2:47" s="9" customFormat="1" ht="20" customHeight="1">
      <c r="B105" s="113"/>
      <c r="D105" s="114" t="s">
        <v>265</v>
      </c>
      <c r="E105" s="115"/>
      <c r="F105" s="115"/>
      <c r="G105" s="115"/>
      <c r="H105" s="115"/>
      <c r="I105" s="115"/>
      <c r="J105" s="116">
        <f>J212</f>
        <v>0</v>
      </c>
      <c r="L105" s="113"/>
    </row>
    <row r="106" spans="2:47" s="8" customFormat="1" ht="25" customHeight="1">
      <c r="B106" s="109"/>
      <c r="D106" s="110" t="s">
        <v>959</v>
      </c>
      <c r="E106" s="111"/>
      <c r="F106" s="111"/>
      <c r="G106" s="111"/>
      <c r="H106" s="111"/>
      <c r="I106" s="111"/>
      <c r="J106" s="112">
        <f>J214</f>
        <v>0</v>
      </c>
      <c r="L106" s="109"/>
    </row>
    <row r="107" spans="2:47" s="9" customFormat="1" ht="20" customHeight="1">
      <c r="B107" s="113"/>
      <c r="D107" s="114" t="s">
        <v>1163</v>
      </c>
      <c r="E107" s="115"/>
      <c r="F107" s="115"/>
      <c r="G107" s="115"/>
      <c r="H107" s="115"/>
      <c r="I107" s="115"/>
      <c r="J107" s="116">
        <f>J215</f>
        <v>0</v>
      </c>
      <c r="L107" s="113"/>
    </row>
    <row r="108" spans="2:47" s="9" customFormat="1" ht="20" customHeight="1">
      <c r="B108" s="113"/>
      <c r="D108" s="114" t="s">
        <v>960</v>
      </c>
      <c r="E108" s="115"/>
      <c r="F108" s="115"/>
      <c r="G108" s="115"/>
      <c r="H108" s="115"/>
      <c r="I108" s="115"/>
      <c r="J108" s="116">
        <f>J217</f>
        <v>0</v>
      </c>
      <c r="L108" s="113"/>
    </row>
    <row r="109" spans="2:47" s="1" customFormat="1" ht="21.75" customHeight="1">
      <c r="B109" s="28"/>
      <c r="L109" s="28"/>
    </row>
    <row r="110" spans="2:47" s="1" customFormat="1" ht="7" customHeight="1">
      <c r="B110" s="43"/>
      <c r="C110" s="44"/>
      <c r="D110" s="44"/>
      <c r="E110" s="44"/>
      <c r="F110" s="44"/>
      <c r="G110" s="44"/>
      <c r="H110" s="44"/>
      <c r="I110" s="44"/>
      <c r="J110" s="44"/>
      <c r="K110" s="44"/>
      <c r="L110" s="28"/>
    </row>
    <row r="114" spans="2:12" s="1" customFormat="1" ht="7" customHeight="1">
      <c r="B114" s="45"/>
      <c r="C114" s="46"/>
      <c r="D114" s="46"/>
      <c r="E114" s="46"/>
      <c r="F114" s="46"/>
      <c r="G114" s="46"/>
      <c r="H114" s="46"/>
      <c r="I114" s="46"/>
      <c r="J114" s="46"/>
      <c r="K114" s="46"/>
      <c r="L114" s="28"/>
    </row>
    <row r="115" spans="2:12" s="1" customFormat="1" ht="25" customHeight="1">
      <c r="B115" s="28"/>
      <c r="C115" s="17" t="s">
        <v>179</v>
      </c>
      <c r="L115" s="28"/>
    </row>
    <row r="116" spans="2:12" s="1" customFormat="1" ht="7" customHeight="1">
      <c r="B116" s="28"/>
      <c r="L116" s="28"/>
    </row>
    <row r="117" spans="2:12" s="1" customFormat="1" ht="12" customHeight="1">
      <c r="B117" s="28"/>
      <c r="C117" s="23" t="s">
        <v>15</v>
      </c>
      <c r="L117" s="28"/>
    </row>
    <row r="118" spans="2:12" s="1" customFormat="1" ht="16.5" customHeight="1">
      <c r="B118" s="28"/>
      <c r="E118" s="231" t="str">
        <f>E7</f>
        <v>Rokycany - Infraštruktúra, 100 Zásobovanie vodou</v>
      </c>
      <c r="F118" s="232"/>
      <c r="G118" s="232"/>
      <c r="H118" s="232"/>
      <c r="L118" s="28"/>
    </row>
    <row r="119" spans="2:12" ht="12" customHeight="1">
      <c r="B119" s="16"/>
      <c r="C119" s="23" t="s">
        <v>167</v>
      </c>
      <c r="L119" s="16"/>
    </row>
    <row r="120" spans="2:12" s="1" customFormat="1" ht="16.5" customHeight="1">
      <c r="B120" s="28"/>
      <c r="E120" s="231" t="s">
        <v>1977</v>
      </c>
      <c r="F120" s="230"/>
      <c r="G120" s="230"/>
      <c r="H120" s="230"/>
      <c r="L120" s="28"/>
    </row>
    <row r="121" spans="2:12" s="1" customFormat="1" ht="12" customHeight="1">
      <c r="B121" s="28"/>
      <c r="C121" s="23" t="s">
        <v>169</v>
      </c>
      <c r="L121" s="28"/>
    </row>
    <row r="122" spans="2:12" s="1" customFormat="1" ht="16.5" customHeight="1">
      <c r="B122" s="28"/>
      <c r="E122" s="187" t="str">
        <f>E11</f>
        <v>510 - Potrubie A-3</v>
      </c>
      <c r="F122" s="230"/>
      <c r="G122" s="230"/>
      <c r="H122" s="230"/>
      <c r="L122" s="28"/>
    </row>
    <row r="123" spans="2:12" s="1" customFormat="1" ht="7" customHeight="1">
      <c r="B123" s="28"/>
      <c r="L123" s="28"/>
    </row>
    <row r="124" spans="2:12" s="1" customFormat="1" ht="12" customHeight="1">
      <c r="B124" s="28"/>
      <c r="C124" s="23" t="s">
        <v>19</v>
      </c>
      <c r="F124" s="21" t="str">
        <f>F14</f>
        <v>Rokycany</v>
      </c>
      <c r="I124" s="23" t="s">
        <v>21</v>
      </c>
      <c r="J124" s="51" t="str">
        <f>IF(J14="","",J14)</f>
        <v>Vyplň údaj</v>
      </c>
      <c r="L124" s="28"/>
    </row>
    <row r="125" spans="2:12" s="1" customFormat="1" ht="7" customHeight="1">
      <c r="B125" s="28"/>
      <c r="L125" s="28"/>
    </row>
    <row r="126" spans="2:12" s="1" customFormat="1" ht="15.25" customHeight="1">
      <c r="B126" s="28"/>
      <c r="C126" s="23" t="s">
        <v>22</v>
      </c>
      <c r="F126" s="21" t="str">
        <f>E17</f>
        <v xml:space="preserve"> </v>
      </c>
      <c r="I126" s="23" t="s">
        <v>28</v>
      </c>
      <c r="J126" s="26" t="str">
        <f>E23</f>
        <v xml:space="preserve"> </v>
      </c>
      <c r="L126" s="28"/>
    </row>
    <row r="127" spans="2:12" s="1" customFormat="1" ht="15.25" customHeight="1">
      <c r="B127" s="28"/>
      <c r="C127" s="23" t="s">
        <v>26</v>
      </c>
      <c r="F127" s="21" t="str">
        <f>IF(E20="","",E20)</f>
        <v>Vyplň údaj</v>
      </c>
      <c r="I127" s="23" t="s">
        <v>30</v>
      </c>
      <c r="J127" s="26" t="str">
        <f>E26</f>
        <v xml:space="preserve"> </v>
      </c>
      <c r="L127" s="28"/>
    </row>
    <row r="128" spans="2:12" s="1" customFormat="1" ht="10.25" customHeight="1">
      <c r="B128" s="28"/>
      <c r="L128" s="28"/>
    </row>
    <row r="129" spans="2:65" s="10" customFormat="1" ht="29.25" customHeight="1">
      <c r="B129" s="117"/>
      <c r="C129" s="118" t="s">
        <v>180</v>
      </c>
      <c r="D129" s="119" t="s">
        <v>57</v>
      </c>
      <c r="E129" s="119" t="s">
        <v>53</v>
      </c>
      <c r="F129" s="119" t="s">
        <v>54</v>
      </c>
      <c r="G129" s="119" t="s">
        <v>181</v>
      </c>
      <c r="H129" s="119" t="s">
        <v>182</v>
      </c>
      <c r="I129" s="119" t="s">
        <v>183</v>
      </c>
      <c r="J129" s="120" t="s">
        <v>173</v>
      </c>
      <c r="K129" s="121" t="s">
        <v>184</v>
      </c>
      <c r="L129" s="117"/>
      <c r="M129" s="58" t="s">
        <v>1</v>
      </c>
      <c r="N129" s="59" t="s">
        <v>36</v>
      </c>
      <c r="O129" s="59" t="s">
        <v>185</v>
      </c>
      <c r="P129" s="59" t="s">
        <v>186</v>
      </c>
      <c r="Q129" s="59" t="s">
        <v>187</v>
      </c>
      <c r="R129" s="59" t="s">
        <v>188</v>
      </c>
      <c r="S129" s="59" t="s">
        <v>189</v>
      </c>
      <c r="T129" s="60" t="s">
        <v>190</v>
      </c>
    </row>
    <row r="130" spans="2:65" s="1" customFormat="1" ht="22.75" customHeight="1">
      <c r="B130" s="28"/>
      <c r="C130" s="63" t="s">
        <v>174</v>
      </c>
      <c r="J130" s="122">
        <f>BK130</f>
        <v>0</v>
      </c>
      <c r="L130" s="28"/>
      <c r="M130" s="61"/>
      <c r="N130" s="52"/>
      <c r="O130" s="52"/>
      <c r="P130" s="123">
        <f>P131+P214</f>
        <v>0</v>
      </c>
      <c r="Q130" s="52"/>
      <c r="R130" s="123">
        <f>R131+R214</f>
        <v>1160.5463158629598</v>
      </c>
      <c r="S130" s="52"/>
      <c r="T130" s="124">
        <f>T131+T214</f>
        <v>449.74599999999998</v>
      </c>
      <c r="AT130" s="13" t="s">
        <v>71</v>
      </c>
      <c r="AU130" s="13" t="s">
        <v>175</v>
      </c>
      <c r="BK130" s="125">
        <f>BK131+BK214</f>
        <v>0</v>
      </c>
    </row>
    <row r="131" spans="2:65" s="11" customFormat="1" ht="26" customHeight="1">
      <c r="B131" s="126"/>
      <c r="D131" s="127" t="s">
        <v>71</v>
      </c>
      <c r="E131" s="128" t="s">
        <v>191</v>
      </c>
      <c r="F131" s="128" t="s">
        <v>192</v>
      </c>
      <c r="I131" s="129"/>
      <c r="J131" s="130">
        <f>BK131</f>
        <v>0</v>
      </c>
      <c r="L131" s="126"/>
      <c r="M131" s="131"/>
      <c r="P131" s="132">
        <f>P132+P160+P164+P173+P205+P212</f>
        <v>0</v>
      </c>
      <c r="R131" s="132">
        <f>R132+R160+R164+R173+R205+R212</f>
        <v>1160.1875858629598</v>
      </c>
      <c r="T131" s="133">
        <f>T132+T160+T164+T173+T205+T212</f>
        <v>449.74599999999998</v>
      </c>
      <c r="AR131" s="127" t="s">
        <v>76</v>
      </c>
      <c r="AT131" s="134" t="s">
        <v>71</v>
      </c>
      <c r="AU131" s="134" t="s">
        <v>72</v>
      </c>
      <c r="AY131" s="127" t="s">
        <v>193</v>
      </c>
      <c r="BK131" s="135">
        <f>BK132+BK160+BK164+BK173+BK205+BK212</f>
        <v>0</v>
      </c>
    </row>
    <row r="132" spans="2:65" s="11" customFormat="1" ht="22.75" customHeight="1">
      <c r="B132" s="126"/>
      <c r="D132" s="127" t="s">
        <v>71</v>
      </c>
      <c r="E132" s="136" t="s">
        <v>76</v>
      </c>
      <c r="F132" s="136" t="s">
        <v>194</v>
      </c>
      <c r="I132" s="129"/>
      <c r="J132" s="137">
        <f>BK132</f>
        <v>0</v>
      </c>
      <c r="L132" s="126"/>
      <c r="M132" s="131"/>
      <c r="P132" s="132">
        <f>SUM(P133:P159)</f>
        <v>0</v>
      </c>
      <c r="R132" s="132">
        <f>SUM(R133:R159)</f>
        <v>420.81034924296</v>
      </c>
      <c r="T132" s="133">
        <f>SUM(T133:T159)</f>
        <v>449.74599999999998</v>
      </c>
      <c r="AR132" s="127" t="s">
        <v>76</v>
      </c>
      <c r="AT132" s="134" t="s">
        <v>71</v>
      </c>
      <c r="AU132" s="134" t="s">
        <v>76</v>
      </c>
      <c r="AY132" s="127" t="s">
        <v>193</v>
      </c>
      <c r="BK132" s="135">
        <f>SUM(BK133:BK159)</f>
        <v>0</v>
      </c>
    </row>
    <row r="133" spans="2:65" s="1" customFormat="1" ht="24.25" customHeight="1">
      <c r="B133" s="138"/>
      <c r="C133" s="139" t="s">
        <v>76</v>
      </c>
      <c r="D133" s="139" t="s">
        <v>195</v>
      </c>
      <c r="E133" s="140" t="s">
        <v>2956</v>
      </c>
      <c r="F133" s="141" t="s">
        <v>2957</v>
      </c>
      <c r="G133" s="142" t="s">
        <v>234</v>
      </c>
      <c r="H133" s="143">
        <v>26.4</v>
      </c>
      <c r="I133" s="144"/>
      <c r="J133" s="145">
        <f t="shared" ref="J133:J159" si="0">ROUND(I133*H133,2)</f>
        <v>0</v>
      </c>
      <c r="K133" s="146"/>
      <c r="L133" s="28"/>
      <c r="M133" s="147" t="s">
        <v>1</v>
      </c>
      <c r="N133" s="148" t="s">
        <v>38</v>
      </c>
      <c r="P133" s="149">
        <f t="shared" ref="P133:P159" si="1">O133*H133</f>
        <v>0</v>
      </c>
      <c r="Q133" s="149">
        <v>0</v>
      </c>
      <c r="R133" s="149">
        <f t="shared" ref="R133:R159" si="2">Q133*H133</f>
        <v>0</v>
      </c>
      <c r="S133" s="149">
        <v>0.24</v>
      </c>
      <c r="T133" s="150">
        <f t="shared" ref="T133:T159" si="3">S133*H133</f>
        <v>6.3359999999999994</v>
      </c>
      <c r="AR133" s="151" t="s">
        <v>109</v>
      </c>
      <c r="AT133" s="151" t="s">
        <v>195</v>
      </c>
      <c r="AU133" s="151" t="s">
        <v>84</v>
      </c>
      <c r="AY133" s="13" t="s">
        <v>193</v>
      </c>
      <c r="BE133" s="152">
        <f t="shared" ref="BE133:BE159" si="4">IF(N133="základná",J133,0)</f>
        <v>0</v>
      </c>
      <c r="BF133" s="152">
        <f t="shared" ref="BF133:BF159" si="5">IF(N133="znížená",J133,0)</f>
        <v>0</v>
      </c>
      <c r="BG133" s="152">
        <f t="shared" ref="BG133:BG159" si="6">IF(N133="zákl. prenesená",J133,0)</f>
        <v>0</v>
      </c>
      <c r="BH133" s="152">
        <f t="shared" ref="BH133:BH159" si="7">IF(N133="zníž. prenesená",J133,0)</f>
        <v>0</v>
      </c>
      <c r="BI133" s="152">
        <f t="shared" ref="BI133:BI159" si="8">IF(N133="nulová",J133,0)</f>
        <v>0</v>
      </c>
      <c r="BJ133" s="13" t="s">
        <v>84</v>
      </c>
      <c r="BK133" s="152">
        <f t="shared" ref="BK133:BK159" si="9">ROUND(I133*H133,2)</f>
        <v>0</v>
      </c>
      <c r="BL133" s="13" t="s">
        <v>109</v>
      </c>
      <c r="BM133" s="151" t="s">
        <v>2958</v>
      </c>
    </row>
    <row r="134" spans="2:65" s="1" customFormat="1" ht="37.75" customHeight="1">
      <c r="B134" s="138"/>
      <c r="C134" s="139" t="s">
        <v>84</v>
      </c>
      <c r="D134" s="139" t="s">
        <v>195</v>
      </c>
      <c r="E134" s="140" t="s">
        <v>2277</v>
      </c>
      <c r="F134" s="141" t="s">
        <v>2278</v>
      </c>
      <c r="G134" s="142" t="s">
        <v>234</v>
      </c>
      <c r="H134" s="143">
        <v>638</v>
      </c>
      <c r="I134" s="144"/>
      <c r="J134" s="145">
        <f t="shared" si="0"/>
        <v>0</v>
      </c>
      <c r="K134" s="146"/>
      <c r="L134" s="28"/>
      <c r="M134" s="147" t="s">
        <v>1</v>
      </c>
      <c r="N134" s="148" t="s">
        <v>38</v>
      </c>
      <c r="P134" s="149">
        <f t="shared" si="1"/>
        <v>0</v>
      </c>
      <c r="Q134" s="149">
        <v>0</v>
      </c>
      <c r="R134" s="149">
        <f t="shared" si="2"/>
        <v>0</v>
      </c>
      <c r="S134" s="149">
        <v>0.24</v>
      </c>
      <c r="T134" s="150">
        <f t="shared" si="3"/>
        <v>153.12</v>
      </c>
      <c r="AR134" s="151" t="s">
        <v>109</v>
      </c>
      <c r="AT134" s="151" t="s">
        <v>195</v>
      </c>
      <c r="AU134" s="151" t="s">
        <v>84</v>
      </c>
      <c r="AY134" s="13" t="s">
        <v>193</v>
      </c>
      <c r="BE134" s="152">
        <f t="shared" si="4"/>
        <v>0</v>
      </c>
      <c r="BF134" s="152">
        <f t="shared" si="5"/>
        <v>0</v>
      </c>
      <c r="BG134" s="152">
        <f t="shared" si="6"/>
        <v>0</v>
      </c>
      <c r="BH134" s="152">
        <f t="shared" si="7"/>
        <v>0</v>
      </c>
      <c r="BI134" s="152">
        <f t="shared" si="8"/>
        <v>0</v>
      </c>
      <c r="BJ134" s="13" t="s">
        <v>84</v>
      </c>
      <c r="BK134" s="152">
        <f t="shared" si="9"/>
        <v>0</v>
      </c>
      <c r="BL134" s="13" t="s">
        <v>109</v>
      </c>
      <c r="BM134" s="151" t="s">
        <v>2959</v>
      </c>
    </row>
    <row r="135" spans="2:65" s="1" customFormat="1" ht="44.25" customHeight="1">
      <c r="B135" s="138"/>
      <c r="C135" s="139" t="s">
        <v>106</v>
      </c>
      <c r="D135" s="139" t="s">
        <v>195</v>
      </c>
      <c r="E135" s="140" t="s">
        <v>2280</v>
      </c>
      <c r="F135" s="141" t="s">
        <v>2281</v>
      </c>
      <c r="G135" s="142" t="s">
        <v>234</v>
      </c>
      <c r="H135" s="143">
        <v>638</v>
      </c>
      <c r="I135" s="144"/>
      <c r="J135" s="145">
        <f t="shared" si="0"/>
        <v>0</v>
      </c>
      <c r="K135" s="146"/>
      <c r="L135" s="28"/>
      <c r="M135" s="147" t="s">
        <v>1</v>
      </c>
      <c r="N135" s="148" t="s">
        <v>38</v>
      </c>
      <c r="P135" s="149">
        <f t="shared" si="1"/>
        <v>0</v>
      </c>
      <c r="Q135" s="149">
        <v>0</v>
      </c>
      <c r="R135" s="149">
        <f t="shared" si="2"/>
        <v>0</v>
      </c>
      <c r="S135" s="149">
        <v>0.23499999999999999</v>
      </c>
      <c r="T135" s="150">
        <f t="shared" si="3"/>
        <v>149.92999999999998</v>
      </c>
      <c r="AR135" s="151" t="s">
        <v>109</v>
      </c>
      <c r="AT135" s="151" t="s">
        <v>195</v>
      </c>
      <c r="AU135" s="151" t="s">
        <v>84</v>
      </c>
      <c r="AY135" s="13" t="s">
        <v>193</v>
      </c>
      <c r="BE135" s="152">
        <f t="shared" si="4"/>
        <v>0</v>
      </c>
      <c r="BF135" s="152">
        <f t="shared" si="5"/>
        <v>0</v>
      </c>
      <c r="BG135" s="152">
        <f t="shared" si="6"/>
        <v>0</v>
      </c>
      <c r="BH135" s="152">
        <f t="shared" si="7"/>
        <v>0</v>
      </c>
      <c r="BI135" s="152">
        <f t="shared" si="8"/>
        <v>0</v>
      </c>
      <c r="BJ135" s="13" t="s">
        <v>84</v>
      </c>
      <c r="BK135" s="152">
        <f t="shared" si="9"/>
        <v>0</v>
      </c>
      <c r="BL135" s="13" t="s">
        <v>109</v>
      </c>
      <c r="BM135" s="151" t="s">
        <v>2960</v>
      </c>
    </row>
    <row r="136" spans="2:65" s="1" customFormat="1" ht="37.75" customHeight="1">
      <c r="B136" s="138"/>
      <c r="C136" s="139" t="s">
        <v>109</v>
      </c>
      <c r="D136" s="139" t="s">
        <v>195</v>
      </c>
      <c r="E136" s="140" t="s">
        <v>2381</v>
      </c>
      <c r="F136" s="141" t="s">
        <v>2382</v>
      </c>
      <c r="G136" s="142" t="s">
        <v>234</v>
      </c>
      <c r="H136" s="143">
        <v>638</v>
      </c>
      <c r="I136" s="144"/>
      <c r="J136" s="145">
        <f t="shared" si="0"/>
        <v>0</v>
      </c>
      <c r="K136" s="146"/>
      <c r="L136" s="28"/>
      <c r="M136" s="147" t="s">
        <v>1</v>
      </c>
      <c r="N136" s="148" t="s">
        <v>38</v>
      </c>
      <c r="P136" s="149">
        <f t="shared" si="1"/>
        <v>0</v>
      </c>
      <c r="Q136" s="149">
        <v>0</v>
      </c>
      <c r="R136" s="149">
        <f t="shared" si="2"/>
        <v>0</v>
      </c>
      <c r="S136" s="149">
        <v>0.22</v>
      </c>
      <c r="T136" s="150">
        <f t="shared" si="3"/>
        <v>140.36000000000001</v>
      </c>
      <c r="AR136" s="151" t="s">
        <v>109</v>
      </c>
      <c r="AT136" s="151" t="s">
        <v>195</v>
      </c>
      <c r="AU136" s="151" t="s">
        <v>84</v>
      </c>
      <c r="AY136" s="13" t="s">
        <v>193</v>
      </c>
      <c r="BE136" s="152">
        <f t="shared" si="4"/>
        <v>0</v>
      </c>
      <c r="BF136" s="152">
        <f t="shared" si="5"/>
        <v>0</v>
      </c>
      <c r="BG136" s="152">
        <f t="shared" si="6"/>
        <v>0</v>
      </c>
      <c r="BH136" s="152">
        <f t="shared" si="7"/>
        <v>0</v>
      </c>
      <c r="BI136" s="152">
        <f t="shared" si="8"/>
        <v>0</v>
      </c>
      <c r="BJ136" s="13" t="s">
        <v>84</v>
      </c>
      <c r="BK136" s="152">
        <f t="shared" si="9"/>
        <v>0</v>
      </c>
      <c r="BL136" s="13" t="s">
        <v>109</v>
      </c>
      <c r="BM136" s="151" t="s">
        <v>2961</v>
      </c>
    </row>
    <row r="137" spans="2:65" s="1" customFormat="1" ht="24.25" customHeight="1">
      <c r="B137" s="138"/>
      <c r="C137" s="139" t="s">
        <v>112</v>
      </c>
      <c r="D137" s="139" t="s">
        <v>195</v>
      </c>
      <c r="E137" s="140" t="s">
        <v>1520</v>
      </c>
      <c r="F137" s="141" t="s">
        <v>1521</v>
      </c>
      <c r="G137" s="142" t="s">
        <v>257</v>
      </c>
      <c r="H137" s="143">
        <v>15</v>
      </c>
      <c r="I137" s="144"/>
      <c r="J137" s="145">
        <f t="shared" si="0"/>
        <v>0</v>
      </c>
      <c r="K137" s="146"/>
      <c r="L137" s="28"/>
      <c r="M137" s="147" t="s">
        <v>1</v>
      </c>
      <c r="N137" s="148" t="s">
        <v>38</v>
      </c>
      <c r="P137" s="149">
        <f t="shared" si="1"/>
        <v>0</v>
      </c>
      <c r="Q137" s="149">
        <v>7.2892399999999998E-3</v>
      </c>
      <c r="R137" s="149">
        <f t="shared" si="2"/>
        <v>0.10933859999999999</v>
      </c>
      <c r="S137" s="149">
        <v>0</v>
      </c>
      <c r="T137" s="150">
        <f t="shared" si="3"/>
        <v>0</v>
      </c>
      <c r="AR137" s="151" t="s">
        <v>109</v>
      </c>
      <c r="AT137" s="151" t="s">
        <v>195</v>
      </c>
      <c r="AU137" s="151" t="s">
        <v>84</v>
      </c>
      <c r="AY137" s="13" t="s">
        <v>193</v>
      </c>
      <c r="BE137" s="152">
        <f t="shared" si="4"/>
        <v>0</v>
      </c>
      <c r="BF137" s="152">
        <f t="shared" si="5"/>
        <v>0</v>
      </c>
      <c r="BG137" s="152">
        <f t="shared" si="6"/>
        <v>0</v>
      </c>
      <c r="BH137" s="152">
        <f t="shared" si="7"/>
        <v>0</v>
      </c>
      <c r="BI137" s="152">
        <f t="shared" si="8"/>
        <v>0</v>
      </c>
      <c r="BJ137" s="13" t="s">
        <v>84</v>
      </c>
      <c r="BK137" s="152">
        <f t="shared" si="9"/>
        <v>0</v>
      </c>
      <c r="BL137" s="13" t="s">
        <v>109</v>
      </c>
      <c r="BM137" s="151" t="s">
        <v>2962</v>
      </c>
    </row>
    <row r="138" spans="2:65" s="1" customFormat="1" ht="33" customHeight="1">
      <c r="B138" s="138"/>
      <c r="C138" s="139" t="s">
        <v>115</v>
      </c>
      <c r="D138" s="139" t="s">
        <v>195</v>
      </c>
      <c r="E138" s="140" t="s">
        <v>1523</v>
      </c>
      <c r="F138" s="141" t="s">
        <v>1524</v>
      </c>
      <c r="G138" s="142" t="s">
        <v>1419</v>
      </c>
      <c r="H138" s="143">
        <v>65</v>
      </c>
      <c r="I138" s="144"/>
      <c r="J138" s="145">
        <f t="shared" si="0"/>
        <v>0</v>
      </c>
      <c r="K138" s="146"/>
      <c r="L138" s="28"/>
      <c r="M138" s="147" t="s">
        <v>1</v>
      </c>
      <c r="N138" s="148" t="s">
        <v>38</v>
      </c>
      <c r="P138" s="149">
        <f t="shared" si="1"/>
        <v>0</v>
      </c>
      <c r="Q138" s="149">
        <v>0</v>
      </c>
      <c r="R138" s="149">
        <f t="shared" si="2"/>
        <v>0</v>
      </c>
      <c r="S138" s="149">
        <v>0</v>
      </c>
      <c r="T138" s="150">
        <f t="shared" si="3"/>
        <v>0</v>
      </c>
      <c r="AR138" s="151" t="s">
        <v>109</v>
      </c>
      <c r="AT138" s="151" t="s">
        <v>195</v>
      </c>
      <c r="AU138" s="151" t="s">
        <v>84</v>
      </c>
      <c r="AY138" s="13" t="s">
        <v>193</v>
      </c>
      <c r="BE138" s="152">
        <f t="shared" si="4"/>
        <v>0</v>
      </c>
      <c r="BF138" s="152">
        <f t="shared" si="5"/>
        <v>0</v>
      </c>
      <c r="BG138" s="152">
        <f t="shared" si="6"/>
        <v>0</v>
      </c>
      <c r="BH138" s="152">
        <f t="shared" si="7"/>
        <v>0</v>
      </c>
      <c r="BI138" s="152">
        <f t="shared" si="8"/>
        <v>0</v>
      </c>
      <c r="BJ138" s="13" t="s">
        <v>84</v>
      </c>
      <c r="BK138" s="152">
        <f t="shared" si="9"/>
        <v>0</v>
      </c>
      <c r="BL138" s="13" t="s">
        <v>109</v>
      </c>
      <c r="BM138" s="151" t="s">
        <v>2963</v>
      </c>
    </row>
    <row r="139" spans="2:65" s="1" customFormat="1" ht="21.75" customHeight="1">
      <c r="B139" s="138"/>
      <c r="C139" s="139" t="s">
        <v>160</v>
      </c>
      <c r="D139" s="139" t="s">
        <v>195</v>
      </c>
      <c r="E139" s="140" t="s">
        <v>1526</v>
      </c>
      <c r="F139" s="141" t="s">
        <v>1527</v>
      </c>
      <c r="G139" s="142" t="s">
        <v>257</v>
      </c>
      <c r="H139" s="143">
        <v>10</v>
      </c>
      <c r="I139" s="144"/>
      <c r="J139" s="145">
        <f t="shared" si="0"/>
        <v>0</v>
      </c>
      <c r="K139" s="146"/>
      <c r="L139" s="28"/>
      <c r="M139" s="147" t="s">
        <v>1</v>
      </c>
      <c r="N139" s="148" t="s">
        <v>38</v>
      </c>
      <c r="P139" s="149">
        <f t="shared" si="1"/>
        <v>0</v>
      </c>
      <c r="Q139" s="149">
        <v>1.0120000000000001E-2</v>
      </c>
      <c r="R139" s="149">
        <f t="shared" si="2"/>
        <v>0.10120000000000001</v>
      </c>
      <c r="S139" s="149">
        <v>0</v>
      </c>
      <c r="T139" s="150">
        <f t="shared" si="3"/>
        <v>0</v>
      </c>
      <c r="AR139" s="151" t="s">
        <v>109</v>
      </c>
      <c r="AT139" s="151" t="s">
        <v>195</v>
      </c>
      <c r="AU139" s="151" t="s">
        <v>84</v>
      </c>
      <c r="AY139" s="13" t="s">
        <v>193</v>
      </c>
      <c r="BE139" s="152">
        <f t="shared" si="4"/>
        <v>0</v>
      </c>
      <c r="BF139" s="152">
        <f t="shared" si="5"/>
        <v>0</v>
      </c>
      <c r="BG139" s="152">
        <f t="shared" si="6"/>
        <v>0</v>
      </c>
      <c r="BH139" s="152">
        <f t="shared" si="7"/>
        <v>0</v>
      </c>
      <c r="BI139" s="152">
        <f t="shared" si="8"/>
        <v>0</v>
      </c>
      <c r="BJ139" s="13" t="s">
        <v>84</v>
      </c>
      <c r="BK139" s="152">
        <f t="shared" si="9"/>
        <v>0</v>
      </c>
      <c r="BL139" s="13" t="s">
        <v>109</v>
      </c>
      <c r="BM139" s="151" t="s">
        <v>2964</v>
      </c>
    </row>
    <row r="140" spans="2:65" s="1" customFormat="1" ht="21.75" customHeight="1">
      <c r="B140" s="138"/>
      <c r="C140" s="139" t="s">
        <v>163</v>
      </c>
      <c r="D140" s="139" t="s">
        <v>195</v>
      </c>
      <c r="E140" s="140" t="s">
        <v>2071</v>
      </c>
      <c r="F140" s="141" t="s">
        <v>2072</v>
      </c>
      <c r="G140" s="142" t="s">
        <v>257</v>
      </c>
      <c r="H140" s="143">
        <v>2</v>
      </c>
      <c r="I140" s="144"/>
      <c r="J140" s="145">
        <f t="shared" si="0"/>
        <v>0</v>
      </c>
      <c r="K140" s="146"/>
      <c r="L140" s="28"/>
      <c r="M140" s="147" t="s">
        <v>1</v>
      </c>
      <c r="N140" s="148" t="s">
        <v>38</v>
      </c>
      <c r="P140" s="149">
        <f t="shared" si="1"/>
        <v>0</v>
      </c>
      <c r="Q140" s="149">
        <v>1.19965E-2</v>
      </c>
      <c r="R140" s="149">
        <f t="shared" si="2"/>
        <v>2.3993E-2</v>
      </c>
      <c r="S140" s="149">
        <v>0</v>
      </c>
      <c r="T140" s="150">
        <f t="shared" si="3"/>
        <v>0</v>
      </c>
      <c r="AR140" s="151" t="s">
        <v>109</v>
      </c>
      <c r="AT140" s="151" t="s">
        <v>195</v>
      </c>
      <c r="AU140" s="151" t="s">
        <v>84</v>
      </c>
      <c r="AY140" s="13" t="s">
        <v>193</v>
      </c>
      <c r="BE140" s="152">
        <f t="shared" si="4"/>
        <v>0</v>
      </c>
      <c r="BF140" s="152">
        <f t="shared" si="5"/>
        <v>0</v>
      </c>
      <c r="BG140" s="152">
        <f t="shared" si="6"/>
        <v>0</v>
      </c>
      <c r="BH140" s="152">
        <f t="shared" si="7"/>
        <v>0</v>
      </c>
      <c r="BI140" s="152">
        <f t="shared" si="8"/>
        <v>0</v>
      </c>
      <c r="BJ140" s="13" t="s">
        <v>84</v>
      </c>
      <c r="BK140" s="152">
        <f t="shared" si="9"/>
        <v>0</v>
      </c>
      <c r="BL140" s="13" t="s">
        <v>109</v>
      </c>
      <c r="BM140" s="151" t="s">
        <v>2965</v>
      </c>
    </row>
    <row r="141" spans="2:65" s="1" customFormat="1" ht="21.75" customHeight="1">
      <c r="B141" s="138"/>
      <c r="C141" s="139" t="s">
        <v>221</v>
      </c>
      <c r="D141" s="139" t="s">
        <v>195</v>
      </c>
      <c r="E141" s="140" t="s">
        <v>2074</v>
      </c>
      <c r="F141" s="141" t="s">
        <v>2075</v>
      </c>
      <c r="G141" s="142" t="s">
        <v>257</v>
      </c>
      <c r="H141" s="143">
        <v>5</v>
      </c>
      <c r="I141" s="144"/>
      <c r="J141" s="145">
        <f t="shared" si="0"/>
        <v>0</v>
      </c>
      <c r="K141" s="146"/>
      <c r="L141" s="28"/>
      <c r="M141" s="147" t="s">
        <v>1</v>
      </c>
      <c r="N141" s="148" t="s">
        <v>38</v>
      </c>
      <c r="P141" s="149">
        <f t="shared" si="1"/>
        <v>0</v>
      </c>
      <c r="Q141" s="149">
        <v>5.9159999999999997E-2</v>
      </c>
      <c r="R141" s="149">
        <f t="shared" si="2"/>
        <v>0.29580000000000001</v>
      </c>
      <c r="S141" s="149">
        <v>0</v>
      </c>
      <c r="T141" s="150">
        <f t="shared" si="3"/>
        <v>0</v>
      </c>
      <c r="AR141" s="151" t="s">
        <v>109</v>
      </c>
      <c r="AT141" s="151" t="s">
        <v>195</v>
      </c>
      <c r="AU141" s="151" t="s">
        <v>84</v>
      </c>
      <c r="AY141" s="13" t="s">
        <v>193</v>
      </c>
      <c r="BE141" s="152">
        <f t="shared" si="4"/>
        <v>0</v>
      </c>
      <c r="BF141" s="152">
        <f t="shared" si="5"/>
        <v>0</v>
      </c>
      <c r="BG141" s="152">
        <f t="shared" si="6"/>
        <v>0</v>
      </c>
      <c r="BH141" s="152">
        <f t="shared" si="7"/>
        <v>0</v>
      </c>
      <c r="BI141" s="152">
        <f t="shared" si="8"/>
        <v>0</v>
      </c>
      <c r="BJ141" s="13" t="s">
        <v>84</v>
      </c>
      <c r="BK141" s="152">
        <f t="shared" si="9"/>
        <v>0</v>
      </c>
      <c r="BL141" s="13" t="s">
        <v>109</v>
      </c>
      <c r="BM141" s="151" t="s">
        <v>2966</v>
      </c>
    </row>
    <row r="142" spans="2:65" s="1" customFormat="1" ht="24.25" customHeight="1">
      <c r="B142" s="138"/>
      <c r="C142" s="139" t="s">
        <v>225</v>
      </c>
      <c r="D142" s="139" t="s">
        <v>195</v>
      </c>
      <c r="E142" s="140" t="s">
        <v>1529</v>
      </c>
      <c r="F142" s="141" t="s">
        <v>1530</v>
      </c>
      <c r="G142" s="142" t="s">
        <v>257</v>
      </c>
      <c r="H142" s="143">
        <v>20</v>
      </c>
      <c r="I142" s="144"/>
      <c r="J142" s="145">
        <f t="shared" si="0"/>
        <v>0</v>
      </c>
      <c r="K142" s="146"/>
      <c r="L142" s="28"/>
      <c r="M142" s="147" t="s">
        <v>1</v>
      </c>
      <c r="N142" s="148" t="s">
        <v>38</v>
      </c>
      <c r="P142" s="149">
        <f t="shared" si="1"/>
        <v>0</v>
      </c>
      <c r="Q142" s="149">
        <v>3.5950000000000001E-3</v>
      </c>
      <c r="R142" s="149">
        <f t="shared" si="2"/>
        <v>7.1900000000000006E-2</v>
      </c>
      <c r="S142" s="149">
        <v>0</v>
      </c>
      <c r="T142" s="150">
        <f t="shared" si="3"/>
        <v>0</v>
      </c>
      <c r="AR142" s="151" t="s">
        <v>109</v>
      </c>
      <c r="AT142" s="151" t="s">
        <v>195</v>
      </c>
      <c r="AU142" s="151" t="s">
        <v>84</v>
      </c>
      <c r="AY142" s="13" t="s">
        <v>193</v>
      </c>
      <c r="BE142" s="152">
        <f t="shared" si="4"/>
        <v>0</v>
      </c>
      <c r="BF142" s="152">
        <f t="shared" si="5"/>
        <v>0</v>
      </c>
      <c r="BG142" s="152">
        <f t="shared" si="6"/>
        <v>0</v>
      </c>
      <c r="BH142" s="152">
        <f t="shared" si="7"/>
        <v>0</v>
      </c>
      <c r="BI142" s="152">
        <f t="shared" si="8"/>
        <v>0</v>
      </c>
      <c r="BJ142" s="13" t="s">
        <v>84</v>
      </c>
      <c r="BK142" s="152">
        <f t="shared" si="9"/>
        <v>0</v>
      </c>
      <c r="BL142" s="13" t="s">
        <v>109</v>
      </c>
      <c r="BM142" s="151" t="s">
        <v>2967</v>
      </c>
    </row>
    <row r="143" spans="2:65" s="1" customFormat="1" ht="24.25" customHeight="1">
      <c r="B143" s="138"/>
      <c r="C143" s="139" t="s">
        <v>81</v>
      </c>
      <c r="D143" s="139" t="s">
        <v>195</v>
      </c>
      <c r="E143" s="140" t="s">
        <v>1532</v>
      </c>
      <c r="F143" s="141" t="s">
        <v>1533</v>
      </c>
      <c r="G143" s="142" t="s">
        <v>198</v>
      </c>
      <c r="H143" s="143">
        <v>20.58</v>
      </c>
      <c r="I143" s="144"/>
      <c r="J143" s="145">
        <f t="shared" si="0"/>
        <v>0</v>
      </c>
      <c r="K143" s="146"/>
      <c r="L143" s="28"/>
      <c r="M143" s="147" t="s">
        <v>1</v>
      </c>
      <c r="N143" s="148" t="s">
        <v>38</v>
      </c>
      <c r="P143" s="149">
        <f t="shared" si="1"/>
        <v>0</v>
      </c>
      <c r="Q143" s="149">
        <v>0</v>
      </c>
      <c r="R143" s="149">
        <f t="shared" si="2"/>
        <v>0</v>
      </c>
      <c r="S143" s="149">
        <v>0</v>
      </c>
      <c r="T143" s="150">
        <f t="shared" si="3"/>
        <v>0</v>
      </c>
      <c r="AR143" s="151" t="s">
        <v>109</v>
      </c>
      <c r="AT143" s="151" t="s">
        <v>195</v>
      </c>
      <c r="AU143" s="151" t="s">
        <v>84</v>
      </c>
      <c r="AY143" s="13" t="s">
        <v>193</v>
      </c>
      <c r="BE143" s="152">
        <f t="shared" si="4"/>
        <v>0</v>
      </c>
      <c r="BF143" s="152">
        <f t="shared" si="5"/>
        <v>0</v>
      </c>
      <c r="BG143" s="152">
        <f t="shared" si="6"/>
        <v>0</v>
      </c>
      <c r="BH143" s="152">
        <f t="shared" si="7"/>
        <v>0</v>
      </c>
      <c r="BI143" s="152">
        <f t="shared" si="8"/>
        <v>0</v>
      </c>
      <c r="BJ143" s="13" t="s">
        <v>84</v>
      </c>
      <c r="BK143" s="152">
        <f t="shared" si="9"/>
        <v>0</v>
      </c>
      <c r="BL143" s="13" t="s">
        <v>109</v>
      </c>
      <c r="BM143" s="151" t="s">
        <v>2968</v>
      </c>
    </row>
    <row r="144" spans="2:65" s="1" customFormat="1" ht="24.25" customHeight="1">
      <c r="B144" s="138"/>
      <c r="C144" s="139" t="s">
        <v>86</v>
      </c>
      <c r="D144" s="139" t="s">
        <v>195</v>
      </c>
      <c r="E144" s="140" t="s">
        <v>2082</v>
      </c>
      <c r="F144" s="141" t="s">
        <v>1983</v>
      </c>
      <c r="G144" s="142" t="s">
        <v>198</v>
      </c>
      <c r="H144" s="143">
        <v>366.56200000000001</v>
      </c>
      <c r="I144" s="144"/>
      <c r="J144" s="145">
        <f t="shared" si="0"/>
        <v>0</v>
      </c>
      <c r="K144" s="146"/>
      <c r="L144" s="28"/>
      <c r="M144" s="147" t="s">
        <v>1</v>
      </c>
      <c r="N144" s="148" t="s">
        <v>38</v>
      </c>
      <c r="P144" s="149">
        <f t="shared" si="1"/>
        <v>0</v>
      </c>
      <c r="Q144" s="149">
        <v>0</v>
      </c>
      <c r="R144" s="149">
        <f t="shared" si="2"/>
        <v>0</v>
      </c>
      <c r="S144" s="149">
        <v>0</v>
      </c>
      <c r="T144" s="150">
        <f t="shared" si="3"/>
        <v>0</v>
      </c>
      <c r="AR144" s="151" t="s">
        <v>109</v>
      </c>
      <c r="AT144" s="151" t="s">
        <v>195</v>
      </c>
      <c r="AU144" s="151" t="s">
        <v>84</v>
      </c>
      <c r="AY144" s="13" t="s">
        <v>193</v>
      </c>
      <c r="BE144" s="152">
        <f t="shared" si="4"/>
        <v>0</v>
      </c>
      <c r="BF144" s="152">
        <f t="shared" si="5"/>
        <v>0</v>
      </c>
      <c r="BG144" s="152">
        <f t="shared" si="6"/>
        <v>0</v>
      </c>
      <c r="BH144" s="152">
        <f t="shared" si="7"/>
        <v>0</v>
      </c>
      <c r="BI144" s="152">
        <f t="shared" si="8"/>
        <v>0</v>
      </c>
      <c r="BJ144" s="13" t="s">
        <v>84</v>
      </c>
      <c r="BK144" s="152">
        <f t="shared" si="9"/>
        <v>0</v>
      </c>
      <c r="BL144" s="13" t="s">
        <v>109</v>
      </c>
      <c r="BM144" s="151" t="s">
        <v>2969</v>
      </c>
    </row>
    <row r="145" spans="2:65" s="1" customFormat="1" ht="37.75" customHeight="1">
      <c r="B145" s="138"/>
      <c r="C145" s="139" t="s">
        <v>89</v>
      </c>
      <c r="D145" s="139" t="s">
        <v>195</v>
      </c>
      <c r="E145" s="140" t="s">
        <v>1919</v>
      </c>
      <c r="F145" s="141" t="s">
        <v>1920</v>
      </c>
      <c r="G145" s="142" t="s">
        <v>198</v>
      </c>
      <c r="H145" s="143">
        <v>366.56200000000001</v>
      </c>
      <c r="I145" s="144"/>
      <c r="J145" s="145">
        <f t="shared" si="0"/>
        <v>0</v>
      </c>
      <c r="K145" s="146"/>
      <c r="L145" s="28"/>
      <c r="M145" s="147" t="s">
        <v>1</v>
      </c>
      <c r="N145" s="148" t="s">
        <v>38</v>
      </c>
      <c r="P145" s="149">
        <f t="shared" si="1"/>
        <v>0</v>
      </c>
      <c r="Q145" s="149">
        <v>0</v>
      </c>
      <c r="R145" s="149">
        <f t="shared" si="2"/>
        <v>0</v>
      </c>
      <c r="S145" s="149">
        <v>0</v>
      </c>
      <c r="T145" s="150">
        <f t="shared" si="3"/>
        <v>0</v>
      </c>
      <c r="AR145" s="151" t="s">
        <v>109</v>
      </c>
      <c r="AT145" s="151" t="s">
        <v>195</v>
      </c>
      <c r="AU145" s="151" t="s">
        <v>84</v>
      </c>
      <c r="AY145" s="13" t="s">
        <v>193</v>
      </c>
      <c r="BE145" s="152">
        <f t="shared" si="4"/>
        <v>0</v>
      </c>
      <c r="BF145" s="152">
        <f t="shared" si="5"/>
        <v>0</v>
      </c>
      <c r="BG145" s="152">
        <f t="shared" si="6"/>
        <v>0</v>
      </c>
      <c r="BH145" s="152">
        <f t="shared" si="7"/>
        <v>0</v>
      </c>
      <c r="BI145" s="152">
        <f t="shared" si="8"/>
        <v>0</v>
      </c>
      <c r="BJ145" s="13" t="s">
        <v>84</v>
      </c>
      <c r="BK145" s="152">
        <f t="shared" si="9"/>
        <v>0</v>
      </c>
      <c r="BL145" s="13" t="s">
        <v>109</v>
      </c>
      <c r="BM145" s="151" t="s">
        <v>2970</v>
      </c>
    </row>
    <row r="146" spans="2:65" s="1" customFormat="1" ht="24.25" customHeight="1">
      <c r="B146" s="138"/>
      <c r="C146" s="139" t="s">
        <v>92</v>
      </c>
      <c r="D146" s="139" t="s">
        <v>195</v>
      </c>
      <c r="E146" s="140" t="s">
        <v>2085</v>
      </c>
      <c r="F146" s="141" t="s">
        <v>1988</v>
      </c>
      <c r="G146" s="142" t="s">
        <v>198</v>
      </c>
      <c r="H146" s="143">
        <v>161.60599999999999</v>
      </c>
      <c r="I146" s="144"/>
      <c r="J146" s="145">
        <f t="shared" si="0"/>
        <v>0</v>
      </c>
      <c r="K146" s="146"/>
      <c r="L146" s="28"/>
      <c r="M146" s="147" t="s">
        <v>1</v>
      </c>
      <c r="N146" s="148" t="s">
        <v>38</v>
      </c>
      <c r="P146" s="149">
        <f t="shared" si="1"/>
        <v>0</v>
      </c>
      <c r="Q146" s="149">
        <v>0</v>
      </c>
      <c r="R146" s="149">
        <f t="shared" si="2"/>
        <v>0</v>
      </c>
      <c r="S146" s="149">
        <v>0</v>
      </c>
      <c r="T146" s="150">
        <f t="shared" si="3"/>
        <v>0</v>
      </c>
      <c r="AR146" s="151" t="s">
        <v>109</v>
      </c>
      <c r="AT146" s="151" t="s">
        <v>195</v>
      </c>
      <c r="AU146" s="151" t="s">
        <v>84</v>
      </c>
      <c r="AY146" s="13" t="s">
        <v>193</v>
      </c>
      <c r="BE146" s="152">
        <f t="shared" si="4"/>
        <v>0</v>
      </c>
      <c r="BF146" s="152">
        <f t="shared" si="5"/>
        <v>0</v>
      </c>
      <c r="BG146" s="152">
        <f t="shared" si="6"/>
        <v>0</v>
      </c>
      <c r="BH146" s="152">
        <f t="shared" si="7"/>
        <v>0</v>
      </c>
      <c r="BI146" s="152">
        <f t="shared" si="8"/>
        <v>0</v>
      </c>
      <c r="BJ146" s="13" t="s">
        <v>84</v>
      </c>
      <c r="BK146" s="152">
        <f t="shared" si="9"/>
        <v>0</v>
      </c>
      <c r="BL146" s="13" t="s">
        <v>109</v>
      </c>
      <c r="BM146" s="151" t="s">
        <v>2971</v>
      </c>
    </row>
    <row r="147" spans="2:65" s="1" customFormat="1" ht="37.75" customHeight="1">
      <c r="B147" s="138"/>
      <c r="C147" s="139" t="s">
        <v>95</v>
      </c>
      <c r="D147" s="139" t="s">
        <v>195</v>
      </c>
      <c r="E147" s="140" t="s">
        <v>1925</v>
      </c>
      <c r="F147" s="141" t="s">
        <v>1926</v>
      </c>
      <c r="G147" s="142" t="s">
        <v>198</v>
      </c>
      <c r="H147" s="143">
        <v>161.60599999999999</v>
      </c>
      <c r="I147" s="144"/>
      <c r="J147" s="145">
        <f t="shared" si="0"/>
        <v>0</v>
      </c>
      <c r="K147" s="146"/>
      <c r="L147" s="28"/>
      <c r="M147" s="147" t="s">
        <v>1</v>
      </c>
      <c r="N147" s="148" t="s">
        <v>38</v>
      </c>
      <c r="P147" s="149">
        <f t="shared" si="1"/>
        <v>0</v>
      </c>
      <c r="Q147" s="149">
        <v>0</v>
      </c>
      <c r="R147" s="149">
        <f t="shared" si="2"/>
        <v>0</v>
      </c>
      <c r="S147" s="149">
        <v>0</v>
      </c>
      <c r="T147" s="150">
        <f t="shared" si="3"/>
        <v>0</v>
      </c>
      <c r="AR147" s="151" t="s">
        <v>109</v>
      </c>
      <c r="AT147" s="151" t="s">
        <v>195</v>
      </c>
      <c r="AU147" s="151" t="s">
        <v>84</v>
      </c>
      <c r="AY147" s="13" t="s">
        <v>193</v>
      </c>
      <c r="BE147" s="152">
        <f t="shared" si="4"/>
        <v>0</v>
      </c>
      <c r="BF147" s="152">
        <f t="shared" si="5"/>
        <v>0</v>
      </c>
      <c r="BG147" s="152">
        <f t="shared" si="6"/>
        <v>0</v>
      </c>
      <c r="BH147" s="152">
        <f t="shared" si="7"/>
        <v>0</v>
      </c>
      <c r="BI147" s="152">
        <f t="shared" si="8"/>
        <v>0</v>
      </c>
      <c r="BJ147" s="13" t="s">
        <v>84</v>
      </c>
      <c r="BK147" s="152">
        <f t="shared" si="9"/>
        <v>0</v>
      </c>
      <c r="BL147" s="13" t="s">
        <v>109</v>
      </c>
      <c r="BM147" s="151" t="s">
        <v>2972</v>
      </c>
    </row>
    <row r="148" spans="2:65" s="1" customFormat="1" ht="24.25" customHeight="1">
      <c r="B148" s="138"/>
      <c r="C148" s="139" t="s">
        <v>98</v>
      </c>
      <c r="D148" s="139" t="s">
        <v>195</v>
      </c>
      <c r="E148" s="140" t="s">
        <v>1928</v>
      </c>
      <c r="F148" s="141" t="s">
        <v>1929</v>
      </c>
      <c r="G148" s="142" t="s">
        <v>198</v>
      </c>
      <c r="H148" s="143">
        <v>56.561999999999998</v>
      </c>
      <c r="I148" s="144"/>
      <c r="J148" s="145">
        <f t="shared" si="0"/>
        <v>0</v>
      </c>
      <c r="K148" s="146"/>
      <c r="L148" s="28"/>
      <c r="M148" s="147" t="s">
        <v>1</v>
      </c>
      <c r="N148" s="148" t="s">
        <v>38</v>
      </c>
      <c r="P148" s="149">
        <f t="shared" si="1"/>
        <v>0</v>
      </c>
      <c r="Q148" s="149">
        <v>1.043908E-2</v>
      </c>
      <c r="R148" s="149">
        <f t="shared" si="2"/>
        <v>0.59045524295999996</v>
      </c>
      <c r="S148" s="149">
        <v>0</v>
      </c>
      <c r="T148" s="150">
        <f t="shared" si="3"/>
        <v>0</v>
      </c>
      <c r="AR148" s="151" t="s">
        <v>109</v>
      </c>
      <c r="AT148" s="151" t="s">
        <v>195</v>
      </c>
      <c r="AU148" s="151" t="s">
        <v>84</v>
      </c>
      <c r="AY148" s="13" t="s">
        <v>193</v>
      </c>
      <c r="BE148" s="152">
        <f t="shared" si="4"/>
        <v>0</v>
      </c>
      <c r="BF148" s="152">
        <f t="shared" si="5"/>
        <v>0</v>
      </c>
      <c r="BG148" s="152">
        <f t="shared" si="6"/>
        <v>0</v>
      </c>
      <c r="BH148" s="152">
        <f t="shared" si="7"/>
        <v>0</v>
      </c>
      <c r="BI148" s="152">
        <f t="shared" si="8"/>
        <v>0</v>
      </c>
      <c r="BJ148" s="13" t="s">
        <v>84</v>
      </c>
      <c r="BK148" s="152">
        <f t="shared" si="9"/>
        <v>0</v>
      </c>
      <c r="BL148" s="13" t="s">
        <v>109</v>
      </c>
      <c r="BM148" s="151" t="s">
        <v>2973</v>
      </c>
    </row>
    <row r="149" spans="2:65" s="1" customFormat="1" ht="33" customHeight="1">
      <c r="B149" s="138"/>
      <c r="C149" s="139" t="s">
        <v>101</v>
      </c>
      <c r="D149" s="139" t="s">
        <v>195</v>
      </c>
      <c r="E149" s="140" t="s">
        <v>1553</v>
      </c>
      <c r="F149" s="141" t="s">
        <v>1554</v>
      </c>
      <c r="G149" s="142" t="s">
        <v>257</v>
      </c>
      <c r="H149" s="143">
        <v>11</v>
      </c>
      <c r="I149" s="144"/>
      <c r="J149" s="145">
        <f t="shared" si="0"/>
        <v>0</v>
      </c>
      <c r="K149" s="146"/>
      <c r="L149" s="28"/>
      <c r="M149" s="147" t="s">
        <v>1</v>
      </c>
      <c r="N149" s="148" t="s">
        <v>38</v>
      </c>
      <c r="P149" s="149">
        <f t="shared" si="1"/>
        <v>0</v>
      </c>
      <c r="Q149" s="149">
        <v>2.5999999999999999E-3</v>
      </c>
      <c r="R149" s="149">
        <f t="shared" si="2"/>
        <v>2.86E-2</v>
      </c>
      <c r="S149" s="149">
        <v>0</v>
      </c>
      <c r="T149" s="150">
        <f t="shared" si="3"/>
        <v>0</v>
      </c>
      <c r="AR149" s="151" t="s">
        <v>109</v>
      </c>
      <c r="AT149" s="151" t="s">
        <v>195</v>
      </c>
      <c r="AU149" s="151" t="s">
        <v>84</v>
      </c>
      <c r="AY149" s="13" t="s">
        <v>193</v>
      </c>
      <c r="BE149" s="152">
        <f t="shared" si="4"/>
        <v>0</v>
      </c>
      <c r="BF149" s="152">
        <f t="shared" si="5"/>
        <v>0</v>
      </c>
      <c r="BG149" s="152">
        <f t="shared" si="6"/>
        <v>0</v>
      </c>
      <c r="BH149" s="152">
        <f t="shared" si="7"/>
        <v>0</v>
      </c>
      <c r="BI149" s="152">
        <f t="shared" si="8"/>
        <v>0</v>
      </c>
      <c r="BJ149" s="13" t="s">
        <v>84</v>
      </c>
      <c r="BK149" s="152">
        <f t="shared" si="9"/>
        <v>0</v>
      </c>
      <c r="BL149" s="13" t="s">
        <v>109</v>
      </c>
      <c r="BM149" s="151" t="s">
        <v>2974</v>
      </c>
    </row>
    <row r="150" spans="2:65" s="1" customFormat="1" ht="33" customHeight="1">
      <c r="B150" s="138"/>
      <c r="C150" s="153" t="s">
        <v>254</v>
      </c>
      <c r="D150" s="153" t="s">
        <v>236</v>
      </c>
      <c r="E150" s="154" t="s">
        <v>1556</v>
      </c>
      <c r="F150" s="155" t="s">
        <v>1557</v>
      </c>
      <c r="G150" s="156" t="s">
        <v>257</v>
      </c>
      <c r="H150" s="157">
        <v>11</v>
      </c>
      <c r="I150" s="158"/>
      <c r="J150" s="159">
        <f t="shared" si="0"/>
        <v>0</v>
      </c>
      <c r="K150" s="160"/>
      <c r="L150" s="161"/>
      <c r="M150" s="162" t="s">
        <v>1</v>
      </c>
      <c r="N150" s="163" t="s">
        <v>38</v>
      </c>
      <c r="P150" s="149">
        <f t="shared" si="1"/>
        <v>0</v>
      </c>
      <c r="Q150" s="149">
        <v>1.11E-2</v>
      </c>
      <c r="R150" s="149">
        <f t="shared" si="2"/>
        <v>0.1221</v>
      </c>
      <c r="S150" s="149">
        <v>0</v>
      </c>
      <c r="T150" s="150">
        <f t="shared" si="3"/>
        <v>0</v>
      </c>
      <c r="AR150" s="151" t="s">
        <v>163</v>
      </c>
      <c r="AT150" s="151" t="s">
        <v>236</v>
      </c>
      <c r="AU150" s="151" t="s">
        <v>84</v>
      </c>
      <c r="AY150" s="13" t="s">
        <v>193</v>
      </c>
      <c r="BE150" s="152">
        <f t="shared" si="4"/>
        <v>0</v>
      </c>
      <c r="BF150" s="152">
        <f t="shared" si="5"/>
        <v>0</v>
      </c>
      <c r="BG150" s="152">
        <f t="shared" si="6"/>
        <v>0</v>
      </c>
      <c r="BH150" s="152">
        <f t="shared" si="7"/>
        <v>0</v>
      </c>
      <c r="BI150" s="152">
        <f t="shared" si="8"/>
        <v>0</v>
      </c>
      <c r="BJ150" s="13" t="s">
        <v>84</v>
      </c>
      <c r="BK150" s="152">
        <f t="shared" si="9"/>
        <v>0</v>
      </c>
      <c r="BL150" s="13" t="s">
        <v>109</v>
      </c>
      <c r="BM150" s="151" t="s">
        <v>2975</v>
      </c>
    </row>
    <row r="151" spans="2:65" s="1" customFormat="1" ht="24.25" customHeight="1">
      <c r="B151" s="138"/>
      <c r="C151" s="139" t="s">
        <v>330</v>
      </c>
      <c r="D151" s="139" t="s">
        <v>195</v>
      </c>
      <c r="E151" s="140" t="s">
        <v>1559</v>
      </c>
      <c r="F151" s="141" t="s">
        <v>1560</v>
      </c>
      <c r="G151" s="142" t="s">
        <v>234</v>
      </c>
      <c r="H151" s="143">
        <v>2018.64</v>
      </c>
      <c r="I151" s="144"/>
      <c r="J151" s="145">
        <f t="shared" si="0"/>
        <v>0</v>
      </c>
      <c r="K151" s="146"/>
      <c r="L151" s="28"/>
      <c r="M151" s="147" t="s">
        <v>1</v>
      </c>
      <c r="N151" s="148" t="s">
        <v>38</v>
      </c>
      <c r="P151" s="149">
        <f t="shared" si="1"/>
        <v>0</v>
      </c>
      <c r="Q151" s="149">
        <v>9.1E-4</v>
      </c>
      <c r="R151" s="149">
        <f t="shared" si="2"/>
        <v>1.8369624</v>
      </c>
      <c r="S151" s="149">
        <v>0</v>
      </c>
      <c r="T151" s="150">
        <f t="shared" si="3"/>
        <v>0</v>
      </c>
      <c r="AR151" s="151" t="s">
        <v>109</v>
      </c>
      <c r="AT151" s="151" t="s">
        <v>195</v>
      </c>
      <c r="AU151" s="151" t="s">
        <v>84</v>
      </c>
      <c r="AY151" s="13" t="s">
        <v>193</v>
      </c>
      <c r="BE151" s="152">
        <f t="shared" si="4"/>
        <v>0</v>
      </c>
      <c r="BF151" s="152">
        <f t="shared" si="5"/>
        <v>0</v>
      </c>
      <c r="BG151" s="152">
        <f t="shared" si="6"/>
        <v>0</v>
      </c>
      <c r="BH151" s="152">
        <f t="shared" si="7"/>
        <v>0</v>
      </c>
      <c r="BI151" s="152">
        <f t="shared" si="8"/>
        <v>0</v>
      </c>
      <c r="BJ151" s="13" t="s">
        <v>84</v>
      </c>
      <c r="BK151" s="152">
        <f t="shared" si="9"/>
        <v>0</v>
      </c>
      <c r="BL151" s="13" t="s">
        <v>109</v>
      </c>
      <c r="BM151" s="151" t="s">
        <v>2976</v>
      </c>
    </row>
    <row r="152" spans="2:65" s="1" customFormat="1" ht="24.25" customHeight="1">
      <c r="B152" s="138"/>
      <c r="C152" s="139" t="s">
        <v>334</v>
      </c>
      <c r="D152" s="139" t="s">
        <v>195</v>
      </c>
      <c r="E152" s="140" t="s">
        <v>1565</v>
      </c>
      <c r="F152" s="141" t="s">
        <v>1566</v>
      </c>
      <c r="G152" s="142" t="s">
        <v>234</v>
      </c>
      <c r="H152" s="143">
        <v>2018.64</v>
      </c>
      <c r="I152" s="144"/>
      <c r="J152" s="145">
        <f t="shared" si="0"/>
        <v>0</v>
      </c>
      <c r="K152" s="146"/>
      <c r="L152" s="28"/>
      <c r="M152" s="147" t="s">
        <v>1</v>
      </c>
      <c r="N152" s="148" t="s">
        <v>38</v>
      </c>
      <c r="P152" s="149">
        <f t="shared" si="1"/>
        <v>0</v>
      </c>
      <c r="Q152" s="149">
        <v>0</v>
      </c>
      <c r="R152" s="149">
        <f t="shared" si="2"/>
        <v>0</v>
      </c>
      <c r="S152" s="149">
        <v>0</v>
      </c>
      <c r="T152" s="150">
        <f t="shared" si="3"/>
        <v>0</v>
      </c>
      <c r="AR152" s="151" t="s">
        <v>109</v>
      </c>
      <c r="AT152" s="151" t="s">
        <v>195</v>
      </c>
      <c r="AU152" s="151" t="s">
        <v>84</v>
      </c>
      <c r="AY152" s="13" t="s">
        <v>193</v>
      </c>
      <c r="BE152" s="152">
        <f t="shared" si="4"/>
        <v>0</v>
      </c>
      <c r="BF152" s="152">
        <f t="shared" si="5"/>
        <v>0</v>
      </c>
      <c r="BG152" s="152">
        <f t="shared" si="6"/>
        <v>0</v>
      </c>
      <c r="BH152" s="152">
        <f t="shared" si="7"/>
        <v>0</v>
      </c>
      <c r="BI152" s="152">
        <f t="shared" si="8"/>
        <v>0</v>
      </c>
      <c r="BJ152" s="13" t="s">
        <v>84</v>
      </c>
      <c r="BK152" s="152">
        <f t="shared" si="9"/>
        <v>0</v>
      </c>
      <c r="BL152" s="13" t="s">
        <v>109</v>
      </c>
      <c r="BM152" s="151" t="s">
        <v>2977</v>
      </c>
    </row>
    <row r="153" spans="2:65" s="1" customFormat="1" ht="37.75" customHeight="1">
      <c r="B153" s="138"/>
      <c r="C153" s="139" t="s">
        <v>338</v>
      </c>
      <c r="D153" s="139" t="s">
        <v>195</v>
      </c>
      <c r="E153" s="140" t="s">
        <v>1995</v>
      </c>
      <c r="F153" s="141" t="s">
        <v>1996</v>
      </c>
      <c r="G153" s="142" t="s">
        <v>198</v>
      </c>
      <c r="H153" s="143">
        <v>332.2</v>
      </c>
      <c r="I153" s="144"/>
      <c r="J153" s="145">
        <f t="shared" si="0"/>
        <v>0</v>
      </c>
      <c r="K153" s="146"/>
      <c r="L153" s="28"/>
      <c r="M153" s="147" t="s">
        <v>1</v>
      </c>
      <c r="N153" s="148" t="s">
        <v>38</v>
      </c>
      <c r="P153" s="149">
        <f t="shared" si="1"/>
        <v>0</v>
      </c>
      <c r="Q153" s="149">
        <v>0</v>
      </c>
      <c r="R153" s="149">
        <f t="shared" si="2"/>
        <v>0</v>
      </c>
      <c r="S153" s="149">
        <v>0</v>
      </c>
      <c r="T153" s="150">
        <f t="shared" si="3"/>
        <v>0</v>
      </c>
      <c r="AR153" s="151" t="s">
        <v>109</v>
      </c>
      <c r="AT153" s="151" t="s">
        <v>195</v>
      </c>
      <c r="AU153" s="151" t="s">
        <v>84</v>
      </c>
      <c r="AY153" s="13" t="s">
        <v>193</v>
      </c>
      <c r="BE153" s="152">
        <f t="shared" si="4"/>
        <v>0</v>
      </c>
      <c r="BF153" s="152">
        <f t="shared" si="5"/>
        <v>0</v>
      </c>
      <c r="BG153" s="152">
        <f t="shared" si="6"/>
        <v>0</v>
      </c>
      <c r="BH153" s="152">
        <f t="shared" si="7"/>
        <v>0</v>
      </c>
      <c r="BI153" s="152">
        <f t="shared" si="8"/>
        <v>0</v>
      </c>
      <c r="BJ153" s="13" t="s">
        <v>84</v>
      </c>
      <c r="BK153" s="152">
        <f t="shared" si="9"/>
        <v>0</v>
      </c>
      <c r="BL153" s="13" t="s">
        <v>109</v>
      </c>
      <c r="BM153" s="151" t="s">
        <v>2978</v>
      </c>
    </row>
    <row r="154" spans="2:65" s="1" customFormat="1" ht="44.25" customHeight="1">
      <c r="B154" s="138"/>
      <c r="C154" s="139" t="s">
        <v>342</v>
      </c>
      <c r="D154" s="139" t="s">
        <v>195</v>
      </c>
      <c r="E154" s="140" t="s">
        <v>1998</v>
      </c>
      <c r="F154" s="141" t="s">
        <v>1999</v>
      </c>
      <c r="G154" s="142" t="s">
        <v>198</v>
      </c>
      <c r="H154" s="143">
        <v>664.4</v>
      </c>
      <c r="I154" s="144"/>
      <c r="J154" s="145">
        <f t="shared" si="0"/>
        <v>0</v>
      </c>
      <c r="K154" s="146"/>
      <c r="L154" s="28"/>
      <c r="M154" s="147" t="s">
        <v>1</v>
      </c>
      <c r="N154" s="148" t="s">
        <v>38</v>
      </c>
      <c r="P154" s="149">
        <f t="shared" si="1"/>
        <v>0</v>
      </c>
      <c r="Q154" s="149">
        <v>0</v>
      </c>
      <c r="R154" s="149">
        <f t="shared" si="2"/>
        <v>0</v>
      </c>
      <c r="S154" s="149">
        <v>0</v>
      </c>
      <c r="T154" s="150">
        <f t="shared" si="3"/>
        <v>0</v>
      </c>
      <c r="AR154" s="151" t="s">
        <v>109</v>
      </c>
      <c r="AT154" s="151" t="s">
        <v>195</v>
      </c>
      <c r="AU154" s="151" t="s">
        <v>84</v>
      </c>
      <c r="AY154" s="13" t="s">
        <v>193</v>
      </c>
      <c r="BE154" s="152">
        <f t="shared" si="4"/>
        <v>0</v>
      </c>
      <c r="BF154" s="152">
        <f t="shared" si="5"/>
        <v>0</v>
      </c>
      <c r="BG154" s="152">
        <f t="shared" si="6"/>
        <v>0</v>
      </c>
      <c r="BH154" s="152">
        <f t="shared" si="7"/>
        <v>0</v>
      </c>
      <c r="BI154" s="152">
        <f t="shared" si="8"/>
        <v>0</v>
      </c>
      <c r="BJ154" s="13" t="s">
        <v>84</v>
      </c>
      <c r="BK154" s="152">
        <f t="shared" si="9"/>
        <v>0</v>
      </c>
      <c r="BL154" s="13" t="s">
        <v>109</v>
      </c>
      <c r="BM154" s="151" t="s">
        <v>2979</v>
      </c>
    </row>
    <row r="155" spans="2:65" s="1" customFormat="1" ht="21.75" customHeight="1">
      <c r="B155" s="138"/>
      <c r="C155" s="139" t="s">
        <v>7</v>
      </c>
      <c r="D155" s="139" t="s">
        <v>195</v>
      </c>
      <c r="E155" s="140" t="s">
        <v>2001</v>
      </c>
      <c r="F155" s="141" t="s">
        <v>2002</v>
      </c>
      <c r="G155" s="142" t="s">
        <v>198</v>
      </c>
      <c r="H155" s="143">
        <v>332.2</v>
      </c>
      <c r="I155" s="144"/>
      <c r="J155" s="145">
        <f t="shared" si="0"/>
        <v>0</v>
      </c>
      <c r="K155" s="146"/>
      <c r="L155" s="28"/>
      <c r="M155" s="147" t="s">
        <v>1</v>
      </c>
      <c r="N155" s="148" t="s">
        <v>38</v>
      </c>
      <c r="P155" s="149">
        <f t="shared" si="1"/>
        <v>0</v>
      </c>
      <c r="Q155" s="149">
        <v>0</v>
      </c>
      <c r="R155" s="149">
        <f t="shared" si="2"/>
        <v>0</v>
      </c>
      <c r="S155" s="149">
        <v>0</v>
      </c>
      <c r="T155" s="150">
        <f t="shared" si="3"/>
        <v>0</v>
      </c>
      <c r="AR155" s="151" t="s">
        <v>109</v>
      </c>
      <c r="AT155" s="151" t="s">
        <v>195</v>
      </c>
      <c r="AU155" s="151" t="s">
        <v>84</v>
      </c>
      <c r="AY155" s="13" t="s">
        <v>193</v>
      </c>
      <c r="BE155" s="152">
        <f t="shared" si="4"/>
        <v>0</v>
      </c>
      <c r="BF155" s="152">
        <f t="shared" si="5"/>
        <v>0</v>
      </c>
      <c r="BG155" s="152">
        <f t="shared" si="6"/>
        <v>0</v>
      </c>
      <c r="BH155" s="152">
        <f t="shared" si="7"/>
        <v>0</v>
      </c>
      <c r="BI155" s="152">
        <f t="shared" si="8"/>
        <v>0</v>
      </c>
      <c r="BJ155" s="13" t="s">
        <v>84</v>
      </c>
      <c r="BK155" s="152">
        <f t="shared" si="9"/>
        <v>0</v>
      </c>
      <c r="BL155" s="13" t="s">
        <v>109</v>
      </c>
      <c r="BM155" s="151" t="s">
        <v>2980</v>
      </c>
    </row>
    <row r="156" spans="2:65" s="1" customFormat="1" ht="24.25" customHeight="1">
      <c r="B156" s="138"/>
      <c r="C156" s="139" t="s">
        <v>350</v>
      </c>
      <c r="D156" s="139" t="s">
        <v>195</v>
      </c>
      <c r="E156" s="140" t="s">
        <v>1580</v>
      </c>
      <c r="F156" s="141" t="s">
        <v>1581</v>
      </c>
      <c r="G156" s="142" t="s">
        <v>296</v>
      </c>
      <c r="H156" s="143">
        <v>498.3</v>
      </c>
      <c r="I156" s="144"/>
      <c r="J156" s="145">
        <f t="shared" si="0"/>
        <v>0</v>
      </c>
      <c r="K156" s="146"/>
      <c r="L156" s="28"/>
      <c r="M156" s="147" t="s">
        <v>1</v>
      </c>
      <c r="N156" s="148" t="s">
        <v>38</v>
      </c>
      <c r="P156" s="149">
        <f t="shared" si="1"/>
        <v>0</v>
      </c>
      <c r="Q156" s="149">
        <v>0</v>
      </c>
      <c r="R156" s="149">
        <f t="shared" si="2"/>
        <v>0</v>
      </c>
      <c r="S156" s="149">
        <v>0</v>
      </c>
      <c r="T156" s="150">
        <f t="shared" si="3"/>
        <v>0</v>
      </c>
      <c r="AR156" s="151" t="s">
        <v>109</v>
      </c>
      <c r="AT156" s="151" t="s">
        <v>195</v>
      </c>
      <c r="AU156" s="151" t="s">
        <v>84</v>
      </c>
      <c r="AY156" s="13" t="s">
        <v>193</v>
      </c>
      <c r="BE156" s="152">
        <f t="shared" si="4"/>
        <v>0</v>
      </c>
      <c r="BF156" s="152">
        <f t="shared" si="5"/>
        <v>0</v>
      </c>
      <c r="BG156" s="152">
        <f t="shared" si="6"/>
        <v>0</v>
      </c>
      <c r="BH156" s="152">
        <f t="shared" si="7"/>
        <v>0</v>
      </c>
      <c r="BI156" s="152">
        <f t="shared" si="8"/>
        <v>0</v>
      </c>
      <c r="BJ156" s="13" t="s">
        <v>84</v>
      </c>
      <c r="BK156" s="152">
        <f t="shared" si="9"/>
        <v>0</v>
      </c>
      <c r="BL156" s="13" t="s">
        <v>109</v>
      </c>
      <c r="BM156" s="151" t="s">
        <v>2981</v>
      </c>
    </row>
    <row r="157" spans="2:65" s="1" customFormat="1" ht="33" customHeight="1">
      <c r="B157" s="138"/>
      <c r="C157" s="139" t="s">
        <v>354</v>
      </c>
      <c r="D157" s="139" t="s">
        <v>195</v>
      </c>
      <c r="E157" s="140" t="s">
        <v>229</v>
      </c>
      <c r="F157" s="141" t="s">
        <v>230</v>
      </c>
      <c r="G157" s="142" t="s">
        <v>198</v>
      </c>
      <c r="H157" s="143">
        <v>252.53</v>
      </c>
      <c r="I157" s="144"/>
      <c r="J157" s="145">
        <f t="shared" si="0"/>
        <v>0</v>
      </c>
      <c r="K157" s="146"/>
      <c r="L157" s="28"/>
      <c r="M157" s="147" t="s">
        <v>1</v>
      </c>
      <c r="N157" s="148" t="s">
        <v>38</v>
      </c>
      <c r="P157" s="149">
        <f t="shared" si="1"/>
        <v>0</v>
      </c>
      <c r="Q157" s="149">
        <v>0</v>
      </c>
      <c r="R157" s="149">
        <f t="shared" si="2"/>
        <v>0</v>
      </c>
      <c r="S157" s="149">
        <v>0</v>
      </c>
      <c r="T157" s="150">
        <f t="shared" si="3"/>
        <v>0</v>
      </c>
      <c r="AR157" s="151" t="s">
        <v>109</v>
      </c>
      <c r="AT157" s="151" t="s">
        <v>195</v>
      </c>
      <c r="AU157" s="151" t="s">
        <v>84</v>
      </c>
      <c r="AY157" s="13" t="s">
        <v>193</v>
      </c>
      <c r="BE157" s="152">
        <f t="shared" si="4"/>
        <v>0</v>
      </c>
      <c r="BF157" s="152">
        <f t="shared" si="5"/>
        <v>0</v>
      </c>
      <c r="BG157" s="152">
        <f t="shared" si="6"/>
        <v>0</v>
      </c>
      <c r="BH157" s="152">
        <f t="shared" si="7"/>
        <v>0</v>
      </c>
      <c r="BI157" s="152">
        <f t="shared" si="8"/>
        <v>0</v>
      </c>
      <c r="BJ157" s="13" t="s">
        <v>84</v>
      </c>
      <c r="BK157" s="152">
        <f t="shared" si="9"/>
        <v>0</v>
      </c>
      <c r="BL157" s="13" t="s">
        <v>109</v>
      </c>
      <c r="BM157" s="151" t="s">
        <v>2982</v>
      </c>
    </row>
    <row r="158" spans="2:65" s="1" customFormat="1" ht="24.25" customHeight="1">
      <c r="B158" s="138"/>
      <c r="C158" s="139" t="s">
        <v>358</v>
      </c>
      <c r="D158" s="139" t="s">
        <v>195</v>
      </c>
      <c r="E158" s="140" t="s">
        <v>1586</v>
      </c>
      <c r="F158" s="141" t="s">
        <v>1587</v>
      </c>
      <c r="G158" s="142" t="s">
        <v>198</v>
      </c>
      <c r="H158" s="143">
        <v>261.01900000000001</v>
      </c>
      <c r="I158" s="144"/>
      <c r="J158" s="145">
        <f t="shared" si="0"/>
        <v>0</v>
      </c>
      <c r="K158" s="146"/>
      <c r="L158" s="28"/>
      <c r="M158" s="147" t="s">
        <v>1</v>
      </c>
      <c r="N158" s="148" t="s">
        <v>38</v>
      </c>
      <c r="P158" s="149">
        <f t="shared" si="1"/>
        <v>0</v>
      </c>
      <c r="Q158" s="149">
        <v>0</v>
      </c>
      <c r="R158" s="149">
        <f t="shared" si="2"/>
        <v>0</v>
      </c>
      <c r="S158" s="149">
        <v>0</v>
      </c>
      <c r="T158" s="150">
        <f t="shared" si="3"/>
        <v>0</v>
      </c>
      <c r="AR158" s="151" t="s">
        <v>109</v>
      </c>
      <c r="AT158" s="151" t="s">
        <v>195</v>
      </c>
      <c r="AU158" s="151" t="s">
        <v>84</v>
      </c>
      <c r="AY158" s="13" t="s">
        <v>193</v>
      </c>
      <c r="BE158" s="152">
        <f t="shared" si="4"/>
        <v>0</v>
      </c>
      <c r="BF158" s="152">
        <f t="shared" si="5"/>
        <v>0</v>
      </c>
      <c r="BG158" s="152">
        <f t="shared" si="6"/>
        <v>0</v>
      </c>
      <c r="BH158" s="152">
        <f t="shared" si="7"/>
        <v>0</v>
      </c>
      <c r="BI158" s="152">
        <f t="shared" si="8"/>
        <v>0</v>
      </c>
      <c r="BJ158" s="13" t="s">
        <v>84</v>
      </c>
      <c r="BK158" s="152">
        <f t="shared" si="9"/>
        <v>0</v>
      </c>
      <c r="BL158" s="13" t="s">
        <v>109</v>
      </c>
      <c r="BM158" s="151" t="s">
        <v>2983</v>
      </c>
    </row>
    <row r="159" spans="2:65" s="1" customFormat="1" ht="16.5" customHeight="1">
      <c r="B159" s="138"/>
      <c r="C159" s="153" t="s">
        <v>362</v>
      </c>
      <c r="D159" s="153" t="s">
        <v>236</v>
      </c>
      <c r="E159" s="154" t="s">
        <v>1589</v>
      </c>
      <c r="F159" s="155" t="s">
        <v>1590</v>
      </c>
      <c r="G159" s="156" t="s">
        <v>296</v>
      </c>
      <c r="H159" s="157">
        <v>417.63</v>
      </c>
      <c r="I159" s="158"/>
      <c r="J159" s="159">
        <f t="shared" si="0"/>
        <v>0</v>
      </c>
      <c r="K159" s="160"/>
      <c r="L159" s="161"/>
      <c r="M159" s="162" t="s">
        <v>1</v>
      </c>
      <c r="N159" s="163" t="s">
        <v>38</v>
      </c>
      <c r="P159" s="149">
        <f t="shared" si="1"/>
        <v>0</v>
      </c>
      <c r="Q159" s="149">
        <v>1</v>
      </c>
      <c r="R159" s="149">
        <f t="shared" si="2"/>
        <v>417.63</v>
      </c>
      <c r="S159" s="149">
        <v>0</v>
      </c>
      <c r="T159" s="150">
        <f t="shared" si="3"/>
        <v>0</v>
      </c>
      <c r="AR159" s="151" t="s">
        <v>163</v>
      </c>
      <c r="AT159" s="151" t="s">
        <v>236</v>
      </c>
      <c r="AU159" s="151" t="s">
        <v>84</v>
      </c>
      <c r="AY159" s="13" t="s">
        <v>193</v>
      </c>
      <c r="BE159" s="152">
        <f t="shared" si="4"/>
        <v>0</v>
      </c>
      <c r="BF159" s="152">
        <f t="shared" si="5"/>
        <v>0</v>
      </c>
      <c r="BG159" s="152">
        <f t="shared" si="6"/>
        <v>0</v>
      </c>
      <c r="BH159" s="152">
        <f t="shared" si="7"/>
        <v>0</v>
      </c>
      <c r="BI159" s="152">
        <f t="shared" si="8"/>
        <v>0</v>
      </c>
      <c r="BJ159" s="13" t="s">
        <v>84</v>
      </c>
      <c r="BK159" s="152">
        <f t="shared" si="9"/>
        <v>0</v>
      </c>
      <c r="BL159" s="13" t="s">
        <v>109</v>
      </c>
      <c r="BM159" s="151" t="s">
        <v>2984</v>
      </c>
    </row>
    <row r="160" spans="2:65" s="11" customFormat="1" ht="22.75" customHeight="1">
      <c r="B160" s="126"/>
      <c r="D160" s="127" t="s">
        <v>71</v>
      </c>
      <c r="E160" s="136" t="s">
        <v>109</v>
      </c>
      <c r="F160" s="136" t="s">
        <v>349</v>
      </c>
      <c r="I160" s="129"/>
      <c r="J160" s="137">
        <f>BK160</f>
        <v>0</v>
      </c>
      <c r="L160" s="126"/>
      <c r="M160" s="131"/>
      <c r="P160" s="132">
        <f>SUM(P161:P163)</f>
        <v>0</v>
      </c>
      <c r="R160" s="132">
        <f>SUM(R161:R163)</f>
        <v>130.13714542</v>
      </c>
      <c r="T160" s="133">
        <f>SUM(T161:T163)</f>
        <v>0</v>
      </c>
      <c r="AR160" s="127" t="s">
        <v>76</v>
      </c>
      <c r="AT160" s="134" t="s">
        <v>71</v>
      </c>
      <c r="AU160" s="134" t="s">
        <v>76</v>
      </c>
      <c r="AY160" s="127" t="s">
        <v>193</v>
      </c>
      <c r="BK160" s="135">
        <f>SUM(BK161:BK163)</f>
        <v>0</v>
      </c>
    </row>
    <row r="161" spans="2:65" s="1" customFormat="1" ht="37.75" customHeight="1">
      <c r="B161" s="138"/>
      <c r="C161" s="139" t="s">
        <v>366</v>
      </c>
      <c r="D161" s="139" t="s">
        <v>195</v>
      </c>
      <c r="E161" s="140" t="s">
        <v>1604</v>
      </c>
      <c r="F161" s="141" t="s">
        <v>1605</v>
      </c>
      <c r="G161" s="142" t="s">
        <v>198</v>
      </c>
      <c r="H161" s="143">
        <v>66.44</v>
      </c>
      <c r="I161" s="144"/>
      <c r="J161" s="145">
        <f>ROUND(I161*H161,2)</f>
        <v>0</v>
      </c>
      <c r="K161" s="146"/>
      <c r="L161" s="28"/>
      <c r="M161" s="147" t="s">
        <v>1</v>
      </c>
      <c r="N161" s="148" t="s">
        <v>38</v>
      </c>
      <c r="P161" s="149">
        <f>O161*H161</f>
        <v>0</v>
      </c>
      <c r="Q161" s="149">
        <v>1.8907700000000001</v>
      </c>
      <c r="R161" s="149">
        <f>Q161*H161</f>
        <v>125.6227588</v>
      </c>
      <c r="S161" s="149">
        <v>0</v>
      </c>
      <c r="T161" s="150">
        <f>S161*H161</f>
        <v>0</v>
      </c>
      <c r="AR161" s="151" t="s">
        <v>109</v>
      </c>
      <c r="AT161" s="151" t="s">
        <v>195</v>
      </c>
      <c r="AU161" s="151" t="s">
        <v>84</v>
      </c>
      <c r="AY161" s="13" t="s">
        <v>193</v>
      </c>
      <c r="BE161" s="152">
        <f>IF(N161="základná",J161,0)</f>
        <v>0</v>
      </c>
      <c r="BF161" s="152">
        <f>IF(N161="znížená",J161,0)</f>
        <v>0</v>
      </c>
      <c r="BG161" s="152">
        <f>IF(N161="zákl. prenesená",J161,0)</f>
        <v>0</v>
      </c>
      <c r="BH161" s="152">
        <f>IF(N161="zníž. prenesená",J161,0)</f>
        <v>0</v>
      </c>
      <c r="BI161" s="152">
        <f>IF(N161="nulová",J161,0)</f>
        <v>0</v>
      </c>
      <c r="BJ161" s="13" t="s">
        <v>84</v>
      </c>
      <c r="BK161" s="152">
        <f>ROUND(I161*H161,2)</f>
        <v>0</v>
      </c>
      <c r="BL161" s="13" t="s">
        <v>109</v>
      </c>
      <c r="BM161" s="151" t="s">
        <v>2985</v>
      </c>
    </row>
    <row r="162" spans="2:65" s="1" customFormat="1" ht="24.25" customHeight="1">
      <c r="B162" s="138"/>
      <c r="C162" s="139" t="s">
        <v>370</v>
      </c>
      <c r="D162" s="139" t="s">
        <v>195</v>
      </c>
      <c r="E162" s="140" t="s">
        <v>1607</v>
      </c>
      <c r="F162" s="141" t="s">
        <v>696</v>
      </c>
      <c r="G162" s="142" t="s">
        <v>198</v>
      </c>
      <c r="H162" s="143">
        <v>2.0289999999999999</v>
      </c>
      <c r="I162" s="144"/>
      <c r="J162" s="145">
        <f>ROUND(I162*H162,2)</f>
        <v>0</v>
      </c>
      <c r="K162" s="146"/>
      <c r="L162" s="28"/>
      <c r="M162" s="147" t="s">
        <v>1</v>
      </c>
      <c r="N162" s="148" t="s">
        <v>38</v>
      </c>
      <c r="P162" s="149">
        <f>O162*H162</f>
        <v>0</v>
      </c>
      <c r="Q162" s="149">
        <v>2.1922799999999998</v>
      </c>
      <c r="R162" s="149">
        <f>Q162*H162</f>
        <v>4.4481361199999991</v>
      </c>
      <c r="S162" s="149">
        <v>0</v>
      </c>
      <c r="T162" s="150">
        <f>S162*H162</f>
        <v>0</v>
      </c>
      <c r="AR162" s="151" t="s">
        <v>109</v>
      </c>
      <c r="AT162" s="151" t="s">
        <v>195</v>
      </c>
      <c r="AU162" s="151" t="s">
        <v>84</v>
      </c>
      <c r="AY162" s="13" t="s">
        <v>193</v>
      </c>
      <c r="BE162" s="152">
        <f>IF(N162="základná",J162,0)</f>
        <v>0</v>
      </c>
      <c r="BF162" s="152">
        <f>IF(N162="znížená",J162,0)</f>
        <v>0</v>
      </c>
      <c r="BG162" s="152">
        <f>IF(N162="zákl. prenesená",J162,0)</f>
        <v>0</v>
      </c>
      <c r="BH162" s="152">
        <f>IF(N162="zníž. prenesená",J162,0)</f>
        <v>0</v>
      </c>
      <c r="BI162" s="152">
        <f>IF(N162="nulová",J162,0)</f>
        <v>0</v>
      </c>
      <c r="BJ162" s="13" t="s">
        <v>84</v>
      </c>
      <c r="BK162" s="152">
        <f>ROUND(I162*H162,2)</f>
        <v>0</v>
      </c>
      <c r="BL162" s="13" t="s">
        <v>109</v>
      </c>
      <c r="BM162" s="151" t="s">
        <v>2986</v>
      </c>
    </row>
    <row r="163" spans="2:65" s="1" customFormat="1" ht="33" customHeight="1">
      <c r="B163" s="138"/>
      <c r="C163" s="139" t="s">
        <v>374</v>
      </c>
      <c r="D163" s="139" t="s">
        <v>195</v>
      </c>
      <c r="E163" s="140" t="s">
        <v>1609</v>
      </c>
      <c r="F163" s="141" t="s">
        <v>1610</v>
      </c>
      <c r="G163" s="142" t="s">
        <v>234</v>
      </c>
      <c r="H163" s="143">
        <v>15.23</v>
      </c>
      <c r="I163" s="144"/>
      <c r="J163" s="145">
        <f>ROUND(I163*H163,2)</f>
        <v>0</v>
      </c>
      <c r="K163" s="146"/>
      <c r="L163" s="28"/>
      <c r="M163" s="147" t="s">
        <v>1</v>
      </c>
      <c r="N163" s="148" t="s">
        <v>38</v>
      </c>
      <c r="P163" s="149">
        <f>O163*H163</f>
        <v>0</v>
      </c>
      <c r="Q163" s="149">
        <v>4.3499999999999997E-3</v>
      </c>
      <c r="R163" s="149">
        <f>Q163*H163</f>
        <v>6.6250500000000004E-2</v>
      </c>
      <c r="S163" s="149">
        <v>0</v>
      </c>
      <c r="T163" s="150">
        <f>S163*H163</f>
        <v>0</v>
      </c>
      <c r="AR163" s="151" t="s">
        <v>109</v>
      </c>
      <c r="AT163" s="151" t="s">
        <v>195</v>
      </c>
      <c r="AU163" s="151" t="s">
        <v>84</v>
      </c>
      <c r="AY163" s="13" t="s">
        <v>193</v>
      </c>
      <c r="BE163" s="152">
        <f>IF(N163="základná",J163,0)</f>
        <v>0</v>
      </c>
      <c r="BF163" s="152">
        <f>IF(N163="znížená",J163,0)</f>
        <v>0</v>
      </c>
      <c r="BG163" s="152">
        <f>IF(N163="zákl. prenesená",J163,0)</f>
        <v>0</v>
      </c>
      <c r="BH163" s="152">
        <f>IF(N163="zníž. prenesená",J163,0)</f>
        <v>0</v>
      </c>
      <c r="BI163" s="152">
        <f>IF(N163="nulová",J163,0)</f>
        <v>0</v>
      </c>
      <c r="BJ163" s="13" t="s">
        <v>84</v>
      </c>
      <c r="BK163" s="152">
        <f>ROUND(I163*H163,2)</f>
        <v>0</v>
      </c>
      <c r="BL163" s="13" t="s">
        <v>109</v>
      </c>
      <c r="BM163" s="151" t="s">
        <v>2987</v>
      </c>
    </row>
    <row r="164" spans="2:65" s="11" customFormat="1" ht="22.75" customHeight="1">
      <c r="B164" s="126"/>
      <c r="D164" s="127" t="s">
        <v>71</v>
      </c>
      <c r="E164" s="136" t="s">
        <v>112</v>
      </c>
      <c r="F164" s="136" t="s">
        <v>426</v>
      </c>
      <c r="I164" s="129"/>
      <c r="J164" s="137">
        <f>BK164</f>
        <v>0</v>
      </c>
      <c r="L164" s="126"/>
      <c r="M164" s="131"/>
      <c r="P164" s="132">
        <f>SUM(P165:P172)</f>
        <v>0</v>
      </c>
      <c r="R164" s="132">
        <f>SUM(R165:R172)</f>
        <v>603.78068719999987</v>
      </c>
      <c r="T164" s="133">
        <f>SUM(T165:T172)</f>
        <v>0</v>
      </c>
      <c r="AR164" s="127" t="s">
        <v>76</v>
      </c>
      <c r="AT164" s="134" t="s">
        <v>71</v>
      </c>
      <c r="AU164" s="134" t="s">
        <v>76</v>
      </c>
      <c r="AY164" s="127" t="s">
        <v>193</v>
      </c>
      <c r="BK164" s="135">
        <f>SUM(BK165:BK172)</f>
        <v>0</v>
      </c>
    </row>
    <row r="165" spans="2:65" s="1" customFormat="1" ht="37.75" customHeight="1">
      <c r="B165" s="138"/>
      <c r="C165" s="139" t="s">
        <v>378</v>
      </c>
      <c r="D165" s="139" t="s">
        <v>195</v>
      </c>
      <c r="E165" s="140" t="s">
        <v>2113</v>
      </c>
      <c r="F165" s="141" t="s">
        <v>2114</v>
      </c>
      <c r="G165" s="142" t="s">
        <v>234</v>
      </c>
      <c r="H165" s="143">
        <v>638</v>
      </c>
      <c r="I165" s="144"/>
      <c r="J165" s="145">
        <f t="shared" ref="J165:J172" si="10">ROUND(I165*H165,2)</f>
        <v>0</v>
      </c>
      <c r="K165" s="146"/>
      <c r="L165" s="28"/>
      <c r="M165" s="147" t="s">
        <v>1</v>
      </c>
      <c r="N165" s="148" t="s">
        <v>38</v>
      </c>
      <c r="P165" s="149">
        <f t="shared" ref="P165:P172" si="11">O165*H165</f>
        <v>0</v>
      </c>
      <c r="Q165" s="149">
        <v>0.34838999999999998</v>
      </c>
      <c r="R165" s="149">
        <f t="shared" ref="R165:R172" si="12">Q165*H165</f>
        <v>222.27282</v>
      </c>
      <c r="S165" s="149">
        <v>0</v>
      </c>
      <c r="T165" s="150">
        <f t="shared" ref="T165:T172" si="13">S165*H165</f>
        <v>0</v>
      </c>
      <c r="AR165" s="151" t="s">
        <v>109</v>
      </c>
      <c r="AT165" s="151" t="s">
        <v>195</v>
      </c>
      <c r="AU165" s="151" t="s">
        <v>84</v>
      </c>
      <c r="AY165" s="13" t="s">
        <v>193</v>
      </c>
      <c r="BE165" s="152">
        <f t="shared" ref="BE165:BE172" si="14">IF(N165="základná",J165,0)</f>
        <v>0</v>
      </c>
      <c r="BF165" s="152">
        <f t="shared" ref="BF165:BF172" si="15">IF(N165="znížená",J165,0)</f>
        <v>0</v>
      </c>
      <c r="BG165" s="152">
        <f t="shared" ref="BG165:BG172" si="16">IF(N165="zákl. prenesená",J165,0)</f>
        <v>0</v>
      </c>
      <c r="BH165" s="152">
        <f t="shared" ref="BH165:BH172" si="17">IF(N165="zníž. prenesená",J165,0)</f>
        <v>0</v>
      </c>
      <c r="BI165" s="152">
        <f t="shared" ref="BI165:BI172" si="18">IF(N165="nulová",J165,0)</f>
        <v>0</v>
      </c>
      <c r="BJ165" s="13" t="s">
        <v>84</v>
      </c>
      <c r="BK165" s="152">
        <f t="shared" ref="BK165:BK172" si="19">ROUND(I165*H165,2)</f>
        <v>0</v>
      </c>
      <c r="BL165" s="13" t="s">
        <v>109</v>
      </c>
      <c r="BM165" s="151" t="s">
        <v>2988</v>
      </c>
    </row>
    <row r="166" spans="2:65" s="1" customFormat="1" ht="24.25" customHeight="1">
      <c r="B166" s="138"/>
      <c r="C166" s="139" t="s">
        <v>382</v>
      </c>
      <c r="D166" s="139" t="s">
        <v>195</v>
      </c>
      <c r="E166" s="140" t="s">
        <v>2119</v>
      </c>
      <c r="F166" s="141" t="s">
        <v>2120</v>
      </c>
      <c r="G166" s="142" t="s">
        <v>234</v>
      </c>
      <c r="H166" s="143">
        <v>638</v>
      </c>
      <c r="I166" s="144"/>
      <c r="J166" s="145">
        <f t="shared" si="10"/>
        <v>0</v>
      </c>
      <c r="K166" s="146"/>
      <c r="L166" s="28"/>
      <c r="M166" s="147" t="s">
        <v>1</v>
      </c>
      <c r="N166" s="148" t="s">
        <v>38</v>
      </c>
      <c r="P166" s="149">
        <f t="shared" si="11"/>
        <v>0</v>
      </c>
      <c r="Q166" s="149">
        <v>0.26177</v>
      </c>
      <c r="R166" s="149">
        <f t="shared" si="12"/>
        <v>167.00926000000001</v>
      </c>
      <c r="S166" s="149">
        <v>0</v>
      </c>
      <c r="T166" s="150">
        <f t="shared" si="13"/>
        <v>0</v>
      </c>
      <c r="AR166" s="151" t="s">
        <v>109</v>
      </c>
      <c r="AT166" s="151" t="s">
        <v>195</v>
      </c>
      <c r="AU166" s="151" t="s">
        <v>84</v>
      </c>
      <c r="AY166" s="13" t="s">
        <v>193</v>
      </c>
      <c r="BE166" s="152">
        <f t="shared" si="14"/>
        <v>0</v>
      </c>
      <c r="BF166" s="152">
        <f t="shared" si="15"/>
        <v>0</v>
      </c>
      <c r="BG166" s="152">
        <f t="shared" si="16"/>
        <v>0</v>
      </c>
      <c r="BH166" s="152">
        <f t="shared" si="17"/>
        <v>0</v>
      </c>
      <c r="BI166" s="152">
        <f t="shared" si="18"/>
        <v>0</v>
      </c>
      <c r="BJ166" s="13" t="s">
        <v>84</v>
      </c>
      <c r="BK166" s="152">
        <f t="shared" si="19"/>
        <v>0</v>
      </c>
      <c r="BL166" s="13" t="s">
        <v>109</v>
      </c>
      <c r="BM166" s="151" t="s">
        <v>2989</v>
      </c>
    </row>
    <row r="167" spans="2:65" s="1" customFormat="1" ht="33" customHeight="1">
      <c r="B167" s="138"/>
      <c r="C167" s="139" t="s">
        <v>386</v>
      </c>
      <c r="D167" s="139" t="s">
        <v>195</v>
      </c>
      <c r="E167" s="140" t="s">
        <v>1905</v>
      </c>
      <c r="F167" s="141" t="s">
        <v>1906</v>
      </c>
      <c r="G167" s="142" t="s">
        <v>234</v>
      </c>
      <c r="H167" s="143">
        <v>1276</v>
      </c>
      <c r="I167" s="144"/>
      <c r="J167" s="145">
        <f t="shared" si="10"/>
        <v>0</v>
      </c>
      <c r="K167" s="146"/>
      <c r="L167" s="28"/>
      <c r="M167" s="147" t="s">
        <v>1</v>
      </c>
      <c r="N167" s="148" t="s">
        <v>38</v>
      </c>
      <c r="P167" s="149">
        <f t="shared" si="11"/>
        <v>0</v>
      </c>
      <c r="Q167" s="149">
        <v>7.1000000000000002E-4</v>
      </c>
      <c r="R167" s="149">
        <f t="shared" si="12"/>
        <v>0.90595999999999999</v>
      </c>
      <c r="S167" s="149">
        <v>0</v>
      </c>
      <c r="T167" s="150">
        <f t="shared" si="13"/>
        <v>0</v>
      </c>
      <c r="AR167" s="151" t="s">
        <v>109</v>
      </c>
      <c r="AT167" s="151" t="s">
        <v>195</v>
      </c>
      <c r="AU167" s="151" t="s">
        <v>84</v>
      </c>
      <c r="AY167" s="13" t="s">
        <v>193</v>
      </c>
      <c r="BE167" s="152">
        <f t="shared" si="14"/>
        <v>0</v>
      </c>
      <c r="BF167" s="152">
        <f t="shared" si="15"/>
        <v>0</v>
      </c>
      <c r="BG167" s="152">
        <f t="shared" si="16"/>
        <v>0</v>
      </c>
      <c r="BH167" s="152">
        <f t="shared" si="17"/>
        <v>0</v>
      </c>
      <c r="BI167" s="152">
        <f t="shared" si="18"/>
        <v>0</v>
      </c>
      <c r="BJ167" s="13" t="s">
        <v>84</v>
      </c>
      <c r="BK167" s="152">
        <f t="shared" si="19"/>
        <v>0</v>
      </c>
      <c r="BL167" s="13" t="s">
        <v>109</v>
      </c>
      <c r="BM167" s="151" t="s">
        <v>2990</v>
      </c>
    </row>
    <row r="168" spans="2:65" s="1" customFormat="1" ht="33" customHeight="1">
      <c r="B168" s="138"/>
      <c r="C168" s="139" t="s">
        <v>390</v>
      </c>
      <c r="D168" s="139" t="s">
        <v>195</v>
      </c>
      <c r="E168" s="140" t="s">
        <v>2126</v>
      </c>
      <c r="F168" s="141" t="s">
        <v>2127</v>
      </c>
      <c r="G168" s="142" t="s">
        <v>234</v>
      </c>
      <c r="H168" s="143">
        <v>638</v>
      </c>
      <c r="I168" s="144"/>
      <c r="J168" s="145">
        <f t="shared" si="10"/>
        <v>0</v>
      </c>
      <c r="K168" s="146"/>
      <c r="L168" s="28"/>
      <c r="M168" s="147" t="s">
        <v>1</v>
      </c>
      <c r="N168" s="148" t="s">
        <v>38</v>
      </c>
      <c r="P168" s="149">
        <f t="shared" si="11"/>
        <v>0</v>
      </c>
      <c r="Q168" s="149">
        <v>0.18740000000000001</v>
      </c>
      <c r="R168" s="149">
        <f t="shared" si="12"/>
        <v>119.56120000000001</v>
      </c>
      <c r="S168" s="149">
        <v>0</v>
      </c>
      <c r="T168" s="150">
        <f t="shared" si="13"/>
        <v>0</v>
      </c>
      <c r="AR168" s="151" t="s">
        <v>109</v>
      </c>
      <c r="AT168" s="151" t="s">
        <v>195</v>
      </c>
      <c r="AU168" s="151" t="s">
        <v>84</v>
      </c>
      <c r="AY168" s="13" t="s">
        <v>193</v>
      </c>
      <c r="BE168" s="152">
        <f t="shared" si="14"/>
        <v>0</v>
      </c>
      <c r="BF168" s="152">
        <f t="shared" si="15"/>
        <v>0</v>
      </c>
      <c r="BG168" s="152">
        <f t="shared" si="16"/>
        <v>0</v>
      </c>
      <c r="BH168" s="152">
        <f t="shared" si="17"/>
        <v>0</v>
      </c>
      <c r="BI168" s="152">
        <f t="shared" si="18"/>
        <v>0</v>
      </c>
      <c r="BJ168" s="13" t="s">
        <v>84</v>
      </c>
      <c r="BK168" s="152">
        <f t="shared" si="19"/>
        <v>0</v>
      </c>
      <c r="BL168" s="13" t="s">
        <v>109</v>
      </c>
      <c r="BM168" s="151" t="s">
        <v>2991</v>
      </c>
    </row>
    <row r="169" spans="2:65" s="1" customFormat="1" ht="33" customHeight="1">
      <c r="B169" s="138"/>
      <c r="C169" s="139" t="s">
        <v>394</v>
      </c>
      <c r="D169" s="139" t="s">
        <v>195</v>
      </c>
      <c r="E169" s="140" t="s">
        <v>2129</v>
      </c>
      <c r="F169" s="141" t="s">
        <v>2130</v>
      </c>
      <c r="G169" s="142" t="s">
        <v>234</v>
      </c>
      <c r="H169" s="143">
        <v>638</v>
      </c>
      <c r="I169" s="144"/>
      <c r="J169" s="145">
        <f t="shared" si="10"/>
        <v>0</v>
      </c>
      <c r="K169" s="146"/>
      <c r="L169" s="28"/>
      <c r="M169" s="147" t="s">
        <v>1</v>
      </c>
      <c r="N169" s="148" t="s">
        <v>38</v>
      </c>
      <c r="P169" s="149">
        <f t="shared" si="11"/>
        <v>0</v>
      </c>
      <c r="Q169" s="149">
        <v>0.12966</v>
      </c>
      <c r="R169" s="149">
        <f t="shared" si="12"/>
        <v>82.723079999999996</v>
      </c>
      <c r="S169" s="149">
        <v>0</v>
      </c>
      <c r="T169" s="150">
        <f t="shared" si="13"/>
        <v>0</v>
      </c>
      <c r="AR169" s="151" t="s">
        <v>109</v>
      </c>
      <c r="AT169" s="151" t="s">
        <v>195</v>
      </c>
      <c r="AU169" s="151" t="s">
        <v>84</v>
      </c>
      <c r="AY169" s="13" t="s">
        <v>193</v>
      </c>
      <c r="BE169" s="152">
        <f t="shared" si="14"/>
        <v>0</v>
      </c>
      <c r="BF169" s="152">
        <f t="shared" si="15"/>
        <v>0</v>
      </c>
      <c r="BG169" s="152">
        <f t="shared" si="16"/>
        <v>0</v>
      </c>
      <c r="BH169" s="152">
        <f t="shared" si="17"/>
        <v>0</v>
      </c>
      <c r="BI169" s="152">
        <f t="shared" si="18"/>
        <v>0</v>
      </c>
      <c r="BJ169" s="13" t="s">
        <v>84</v>
      </c>
      <c r="BK169" s="152">
        <f t="shared" si="19"/>
        <v>0</v>
      </c>
      <c r="BL169" s="13" t="s">
        <v>109</v>
      </c>
      <c r="BM169" s="151" t="s">
        <v>2992</v>
      </c>
    </row>
    <row r="170" spans="2:65" s="1" customFormat="1" ht="24.25" customHeight="1">
      <c r="B170" s="138"/>
      <c r="C170" s="139" t="s">
        <v>398</v>
      </c>
      <c r="D170" s="139" t="s">
        <v>195</v>
      </c>
      <c r="E170" s="140" t="s">
        <v>2993</v>
      </c>
      <c r="F170" s="141" t="s">
        <v>2994</v>
      </c>
      <c r="G170" s="142" t="s">
        <v>234</v>
      </c>
      <c r="H170" s="143">
        <v>26.4</v>
      </c>
      <c r="I170" s="144"/>
      <c r="J170" s="145">
        <f t="shared" si="10"/>
        <v>0</v>
      </c>
      <c r="K170" s="146"/>
      <c r="L170" s="28"/>
      <c r="M170" s="147" t="s">
        <v>1</v>
      </c>
      <c r="N170" s="148" t="s">
        <v>38</v>
      </c>
      <c r="P170" s="149">
        <f t="shared" si="11"/>
        <v>0</v>
      </c>
      <c r="Q170" s="149">
        <v>0.211923</v>
      </c>
      <c r="R170" s="149">
        <f t="shared" si="12"/>
        <v>5.5947671999999997</v>
      </c>
      <c r="S170" s="149">
        <v>0</v>
      </c>
      <c r="T170" s="150">
        <f t="shared" si="13"/>
        <v>0</v>
      </c>
      <c r="AR170" s="151" t="s">
        <v>109</v>
      </c>
      <c r="AT170" s="151" t="s">
        <v>195</v>
      </c>
      <c r="AU170" s="151" t="s">
        <v>84</v>
      </c>
      <c r="AY170" s="13" t="s">
        <v>193</v>
      </c>
      <c r="BE170" s="152">
        <f t="shared" si="14"/>
        <v>0</v>
      </c>
      <c r="BF170" s="152">
        <f t="shared" si="15"/>
        <v>0</v>
      </c>
      <c r="BG170" s="152">
        <f t="shared" si="16"/>
        <v>0</v>
      </c>
      <c r="BH170" s="152">
        <f t="shared" si="17"/>
        <v>0</v>
      </c>
      <c r="BI170" s="152">
        <f t="shared" si="18"/>
        <v>0</v>
      </c>
      <c r="BJ170" s="13" t="s">
        <v>84</v>
      </c>
      <c r="BK170" s="152">
        <f t="shared" si="19"/>
        <v>0</v>
      </c>
      <c r="BL170" s="13" t="s">
        <v>109</v>
      </c>
      <c r="BM170" s="151" t="s">
        <v>2995</v>
      </c>
    </row>
    <row r="171" spans="2:65" s="1" customFormat="1" ht="16.5" customHeight="1">
      <c r="B171" s="138"/>
      <c r="C171" s="153" t="s">
        <v>402</v>
      </c>
      <c r="D171" s="153" t="s">
        <v>236</v>
      </c>
      <c r="E171" s="154" t="s">
        <v>2996</v>
      </c>
      <c r="F171" s="155" t="s">
        <v>2997</v>
      </c>
      <c r="G171" s="156" t="s">
        <v>234</v>
      </c>
      <c r="H171" s="157">
        <v>26.4</v>
      </c>
      <c r="I171" s="158"/>
      <c r="J171" s="159">
        <f t="shared" si="10"/>
        <v>0</v>
      </c>
      <c r="K171" s="160"/>
      <c r="L171" s="161"/>
      <c r="M171" s="162" t="s">
        <v>1</v>
      </c>
      <c r="N171" s="163" t="s">
        <v>38</v>
      </c>
      <c r="P171" s="149">
        <f t="shared" si="11"/>
        <v>0</v>
      </c>
      <c r="Q171" s="149">
        <v>0.11799999999999999</v>
      </c>
      <c r="R171" s="149">
        <f t="shared" si="12"/>
        <v>3.1151999999999997</v>
      </c>
      <c r="S171" s="149">
        <v>0</v>
      </c>
      <c r="T171" s="150">
        <f t="shared" si="13"/>
        <v>0</v>
      </c>
      <c r="AR171" s="151" t="s">
        <v>163</v>
      </c>
      <c r="AT171" s="151" t="s">
        <v>236</v>
      </c>
      <c r="AU171" s="151" t="s">
        <v>84</v>
      </c>
      <c r="AY171" s="13" t="s">
        <v>193</v>
      </c>
      <c r="BE171" s="152">
        <f t="shared" si="14"/>
        <v>0</v>
      </c>
      <c r="BF171" s="152">
        <f t="shared" si="15"/>
        <v>0</v>
      </c>
      <c r="BG171" s="152">
        <f t="shared" si="16"/>
        <v>0</v>
      </c>
      <c r="BH171" s="152">
        <f t="shared" si="17"/>
        <v>0</v>
      </c>
      <c r="BI171" s="152">
        <f t="shared" si="18"/>
        <v>0</v>
      </c>
      <c r="BJ171" s="13" t="s">
        <v>84</v>
      </c>
      <c r="BK171" s="152">
        <f t="shared" si="19"/>
        <v>0</v>
      </c>
      <c r="BL171" s="13" t="s">
        <v>109</v>
      </c>
      <c r="BM171" s="151" t="s">
        <v>2998</v>
      </c>
    </row>
    <row r="172" spans="2:65" s="1" customFormat="1" ht="33" customHeight="1">
      <c r="B172" s="138"/>
      <c r="C172" s="139" t="s">
        <v>406</v>
      </c>
      <c r="D172" s="139" t="s">
        <v>195</v>
      </c>
      <c r="E172" s="140" t="s">
        <v>2134</v>
      </c>
      <c r="F172" s="141" t="s">
        <v>2135</v>
      </c>
      <c r="G172" s="142" t="s">
        <v>257</v>
      </c>
      <c r="H172" s="143">
        <v>1160</v>
      </c>
      <c r="I172" s="144"/>
      <c r="J172" s="145">
        <f t="shared" si="10"/>
        <v>0</v>
      </c>
      <c r="K172" s="146"/>
      <c r="L172" s="28"/>
      <c r="M172" s="147" t="s">
        <v>1</v>
      </c>
      <c r="N172" s="148" t="s">
        <v>38</v>
      </c>
      <c r="P172" s="149">
        <f t="shared" si="11"/>
        <v>0</v>
      </c>
      <c r="Q172" s="149">
        <v>2.2399999999999998E-3</v>
      </c>
      <c r="R172" s="149">
        <f t="shared" si="12"/>
        <v>2.5983999999999998</v>
      </c>
      <c r="S172" s="149">
        <v>0</v>
      </c>
      <c r="T172" s="150">
        <f t="shared" si="13"/>
        <v>0</v>
      </c>
      <c r="AR172" s="151" t="s">
        <v>109</v>
      </c>
      <c r="AT172" s="151" t="s">
        <v>195</v>
      </c>
      <c r="AU172" s="151" t="s">
        <v>84</v>
      </c>
      <c r="AY172" s="13" t="s">
        <v>193</v>
      </c>
      <c r="BE172" s="152">
        <f t="shared" si="14"/>
        <v>0</v>
      </c>
      <c r="BF172" s="152">
        <f t="shared" si="15"/>
        <v>0</v>
      </c>
      <c r="BG172" s="152">
        <f t="shared" si="16"/>
        <v>0</v>
      </c>
      <c r="BH172" s="152">
        <f t="shared" si="17"/>
        <v>0</v>
      </c>
      <c r="BI172" s="152">
        <f t="shared" si="18"/>
        <v>0</v>
      </c>
      <c r="BJ172" s="13" t="s">
        <v>84</v>
      </c>
      <c r="BK172" s="152">
        <f t="shared" si="19"/>
        <v>0</v>
      </c>
      <c r="BL172" s="13" t="s">
        <v>109</v>
      </c>
      <c r="BM172" s="151" t="s">
        <v>2999</v>
      </c>
    </row>
    <row r="173" spans="2:65" s="11" customFormat="1" ht="22.75" customHeight="1">
      <c r="B173" s="126"/>
      <c r="D173" s="127" t="s">
        <v>71</v>
      </c>
      <c r="E173" s="136" t="s">
        <v>163</v>
      </c>
      <c r="F173" s="136" t="s">
        <v>732</v>
      </c>
      <c r="I173" s="129"/>
      <c r="J173" s="137">
        <f>BK173</f>
        <v>0</v>
      </c>
      <c r="L173" s="126"/>
      <c r="M173" s="131"/>
      <c r="P173" s="132">
        <f>SUM(P174:P204)</f>
        <v>0</v>
      </c>
      <c r="R173" s="132">
        <f>SUM(R174:R204)</f>
        <v>5.459404000000001</v>
      </c>
      <c r="T173" s="133">
        <f>SUM(T174:T204)</f>
        <v>0</v>
      </c>
      <c r="AR173" s="127" t="s">
        <v>76</v>
      </c>
      <c r="AT173" s="134" t="s">
        <v>71</v>
      </c>
      <c r="AU173" s="134" t="s">
        <v>76</v>
      </c>
      <c r="AY173" s="127" t="s">
        <v>193</v>
      </c>
      <c r="BK173" s="135">
        <f>SUM(BK174:BK204)</f>
        <v>0</v>
      </c>
    </row>
    <row r="174" spans="2:65" s="1" customFormat="1" ht="24.25" customHeight="1">
      <c r="B174" s="138"/>
      <c r="C174" s="139" t="s">
        <v>410</v>
      </c>
      <c r="D174" s="139" t="s">
        <v>195</v>
      </c>
      <c r="E174" s="140" t="s">
        <v>1630</v>
      </c>
      <c r="F174" s="141" t="s">
        <v>1631</v>
      </c>
      <c r="G174" s="142" t="s">
        <v>319</v>
      </c>
      <c r="H174" s="143">
        <v>7</v>
      </c>
      <c r="I174" s="144"/>
      <c r="J174" s="145">
        <f t="shared" ref="J174:J204" si="20">ROUND(I174*H174,2)</f>
        <v>0</v>
      </c>
      <c r="K174" s="146"/>
      <c r="L174" s="28"/>
      <c r="M174" s="147" t="s">
        <v>1</v>
      </c>
      <c r="N174" s="148" t="s">
        <v>38</v>
      </c>
      <c r="P174" s="149">
        <f t="shared" ref="P174:P204" si="21">O174*H174</f>
        <v>0</v>
      </c>
      <c r="Q174" s="149">
        <v>3.82E-3</v>
      </c>
      <c r="R174" s="149">
        <f t="shared" ref="R174:R204" si="22">Q174*H174</f>
        <v>2.674E-2</v>
      </c>
      <c r="S174" s="149">
        <v>0</v>
      </c>
      <c r="T174" s="150">
        <f t="shared" ref="T174:T204" si="23">S174*H174</f>
        <v>0</v>
      </c>
      <c r="AR174" s="151" t="s">
        <v>109</v>
      </c>
      <c r="AT174" s="151" t="s">
        <v>195</v>
      </c>
      <c r="AU174" s="151" t="s">
        <v>84</v>
      </c>
      <c r="AY174" s="13" t="s">
        <v>193</v>
      </c>
      <c r="BE174" s="152">
        <f t="shared" ref="BE174:BE204" si="24">IF(N174="základná",J174,0)</f>
        <v>0</v>
      </c>
      <c r="BF174" s="152">
        <f t="shared" ref="BF174:BF204" si="25">IF(N174="znížená",J174,0)</f>
        <v>0</v>
      </c>
      <c r="BG174" s="152">
        <f t="shared" ref="BG174:BG204" si="26">IF(N174="zákl. prenesená",J174,0)</f>
        <v>0</v>
      </c>
      <c r="BH174" s="152">
        <f t="shared" ref="BH174:BH204" si="27">IF(N174="zníž. prenesená",J174,0)</f>
        <v>0</v>
      </c>
      <c r="BI174" s="152">
        <f t="shared" ref="BI174:BI204" si="28">IF(N174="nulová",J174,0)</f>
        <v>0</v>
      </c>
      <c r="BJ174" s="13" t="s">
        <v>84</v>
      </c>
      <c r="BK174" s="152">
        <f t="shared" ref="BK174:BK204" si="29">ROUND(I174*H174,2)</f>
        <v>0</v>
      </c>
      <c r="BL174" s="13" t="s">
        <v>109</v>
      </c>
      <c r="BM174" s="151" t="s">
        <v>3000</v>
      </c>
    </row>
    <row r="175" spans="2:65" s="1" customFormat="1" ht="16.5" customHeight="1">
      <c r="B175" s="138"/>
      <c r="C175" s="153" t="s">
        <v>414</v>
      </c>
      <c r="D175" s="153" t="s">
        <v>236</v>
      </c>
      <c r="E175" s="154" t="s">
        <v>1633</v>
      </c>
      <c r="F175" s="155" t="s">
        <v>1634</v>
      </c>
      <c r="G175" s="156" t="s">
        <v>319</v>
      </c>
      <c r="H175" s="157">
        <v>7</v>
      </c>
      <c r="I175" s="158"/>
      <c r="J175" s="159">
        <f t="shared" si="20"/>
        <v>0</v>
      </c>
      <c r="K175" s="160"/>
      <c r="L175" s="161"/>
      <c r="M175" s="162" t="s">
        <v>1</v>
      </c>
      <c r="N175" s="163" t="s">
        <v>38</v>
      </c>
      <c r="P175" s="149">
        <f t="shared" si="21"/>
        <v>0</v>
      </c>
      <c r="Q175" s="149">
        <v>2.5000000000000001E-2</v>
      </c>
      <c r="R175" s="149">
        <f t="shared" si="22"/>
        <v>0.17500000000000002</v>
      </c>
      <c r="S175" s="149">
        <v>0</v>
      </c>
      <c r="T175" s="150">
        <f t="shared" si="23"/>
        <v>0</v>
      </c>
      <c r="AR175" s="151" t="s">
        <v>163</v>
      </c>
      <c r="AT175" s="151" t="s">
        <v>236</v>
      </c>
      <c r="AU175" s="151" t="s">
        <v>84</v>
      </c>
      <c r="AY175" s="13" t="s">
        <v>193</v>
      </c>
      <c r="BE175" s="152">
        <f t="shared" si="24"/>
        <v>0</v>
      </c>
      <c r="BF175" s="152">
        <f t="shared" si="25"/>
        <v>0</v>
      </c>
      <c r="BG175" s="152">
        <f t="shared" si="26"/>
        <v>0</v>
      </c>
      <c r="BH175" s="152">
        <f t="shared" si="27"/>
        <v>0</v>
      </c>
      <c r="BI175" s="152">
        <f t="shared" si="28"/>
        <v>0</v>
      </c>
      <c r="BJ175" s="13" t="s">
        <v>84</v>
      </c>
      <c r="BK175" s="152">
        <f t="shared" si="29"/>
        <v>0</v>
      </c>
      <c r="BL175" s="13" t="s">
        <v>109</v>
      </c>
      <c r="BM175" s="151" t="s">
        <v>3001</v>
      </c>
    </row>
    <row r="176" spans="2:65" s="1" customFormat="1" ht="24.25" customHeight="1">
      <c r="B176" s="138"/>
      <c r="C176" s="139" t="s">
        <v>418</v>
      </c>
      <c r="D176" s="139" t="s">
        <v>195</v>
      </c>
      <c r="E176" s="140" t="s">
        <v>2139</v>
      </c>
      <c r="F176" s="141" t="s">
        <v>2140</v>
      </c>
      <c r="G176" s="142" t="s">
        <v>319</v>
      </c>
      <c r="H176" s="143">
        <v>1</v>
      </c>
      <c r="I176" s="144"/>
      <c r="J176" s="145">
        <f t="shared" si="20"/>
        <v>0</v>
      </c>
      <c r="K176" s="146"/>
      <c r="L176" s="28"/>
      <c r="M176" s="147" t="s">
        <v>1</v>
      </c>
      <c r="N176" s="148" t="s">
        <v>38</v>
      </c>
      <c r="P176" s="149">
        <f t="shared" si="21"/>
        <v>0</v>
      </c>
      <c r="Q176" s="149">
        <v>3.8240000000000001E-3</v>
      </c>
      <c r="R176" s="149">
        <f t="shared" si="22"/>
        <v>3.8240000000000001E-3</v>
      </c>
      <c r="S176" s="149">
        <v>0</v>
      </c>
      <c r="T176" s="150">
        <f t="shared" si="23"/>
        <v>0</v>
      </c>
      <c r="AR176" s="151" t="s">
        <v>109</v>
      </c>
      <c r="AT176" s="151" t="s">
        <v>195</v>
      </c>
      <c r="AU176" s="151" t="s">
        <v>84</v>
      </c>
      <c r="AY176" s="13" t="s">
        <v>193</v>
      </c>
      <c r="BE176" s="152">
        <f t="shared" si="24"/>
        <v>0</v>
      </c>
      <c r="BF176" s="152">
        <f t="shared" si="25"/>
        <v>0</v>
      </c>
      <c r="BG176" s="152">
        <f t="shared" si="26"/>
        <v>0</v>
      </c>
      <c r="BH176" s="152">
        <f t="shared" si="27"/>
        <v>0</v>
      </c>
      <c r="BI176" s="152">
        <f t="shared" si="28"/>
        <v>0</v>
      </c>
      <c r="BJ176" s="13" t="s">
        <v>84</v>
      </c>
      <c r="BK176" s="152">
        <f t="shared" si="29"/>
        <v>0</v>
      </c>
      <c r="BL176" s="13" t="s">
        <v>109</v>
      </c>
      <c r="BM176" s="151" t="s">
        <v>3002</v>
      </c>
    </row>
    <row r="177" spans="2:65" s="1" customFormat="1" ht="24.25" customHeight="1">
      <c r="B177" s="138"/>
      <c r="C177" s="153" t="s">
        <v>422</v>
      </c>
      <c r="D177" s="153" t="s">
        <v>236</v>
      </c>
      <c r="E177" s="154" t="s">
        <v>2142</v>
      </c>
      <c r="F177" s="155" t="s">
        <v>2143</v>
      </c>
      <c r="G177" s="156" t="s">
        <v>319</v>
      </c>
      <c r="H177" s="157">
        <v>1</v>
      </c>
      <c r="I177" s="158"/>
      <c r="J177" s="159">
        <f t="shared" si="20"/>
        <v>0</v>
      </c>
      <c r="K177" s="160"/>
      <c r="L177" s="161"/>
      <c r="M177" s="162" t="s">
        <v>1</v>
      </c>
      <c r="N177" s="163" t="s">
        <v>38</v>
      </c>
      <c r="P177" s="149">
        <f t="shared" si="21"/>
        <v>0</v>
      </c>
      <c r="Q177" s="149">
        <v>1.4999999999999999E-2</v>
      </c>
      <c r="R177" s="149">
        <f t="shared" si="22"/>
        <v>1.4999999999999999E-2</v>
      </c>
      <c r="S177" s="149">
        <v>0</v>
      </c>
      <c r="T177" s="150">
        <f t="shared" si="23"/>
        <v>0</v>
      </c>
      <c r="AR177" s="151" t="s">
        <v>163</v>
      </c>
      <c r="AT177" s="151" t="s">
        <v>236</v>
      </c>
      <c r="AU177" s="151" t="s">
        <v>84</v>
      </c>
      <c r="AY177" s="13" t="s">
        <v>193</v>
      </c>
      <c r="BE177" s="152">
        <f t="shared" si="24"/>
        <v>0</v>
      </c>
      <c r="BF177" s="152">
        <f t="shared" si="25"/>
        <v>0</v>
      </c>
      <c r="BG177" s="152">
        <f t="shared" si="26"/>
        <v>0</v>
      </c>
      <c r="BH177" s="152">
        <f t="shared" si="27"/>
        <v>0</v>
      </c>
      <c r="BI177" s="152">
        <f t="shared" si="28"/>
        <v>0</v>
      </c>
      <c r="BJ177" s="13" t="s">
        <v>84</v>
      </c>
      <c r="BK177" s="152">
        <f t="shared" si="29"/>
        <v>0</v>
      </c>
      <c r="BL177" s="13" t="s">
        <v>109</v>
      </c>
      <c r="BM177" s="151" t="s">
        <v>3003</v>
      </c>
    </row>
    <row r="178" spans="2:65" s="1" customFormat="1" ht="33" customHeight="1">
      <c r="B178" s="138"/>
      <c r="C178" s="139" t="s">
        <v>427</v>
      </c>
      <c r="D178" s="139" t="s">
        <v>195</v>
      </c>
      <c r="E178" s="140" t="s">
        <v>1649</v>
      </c>
      <c r="F178" s="141" t="s">
        <v>1650</v>
      </c>
      <c r="G178" s="142" t="s">
        <v>257</v>
      </c>
      <c r="H178" s="143">
        <v>615</v>
      </c>
      <c r="I178" s="144"/>
      <c r="J178" s="145">
        <f t="shared" si="20"/>
        <v>0</v>
      </c>
      <c r="K178" s="146"/>
      <c r="L178" s="28"/>
      <c r="M178" s="147" t="s">
        <v>1</v>
      </c>
      <c r="N178" s="148" t="s">
        <v>38</v>
      </c>
      <c r="P178" s="149">
        <f t="shared" si="21"/>
        <v>0</v>
      </c>
      <c r="Q178" s="149">
        <v>0</v>
      </c>
      <c r="R178" s="149">
        <f t="shared" si="22"/>
        <v>0</v>
      </c>
      <c r="S178" s="149">
        <v>0</v>
      </c>
      <c r="T178" s="150">
        <f t="shared" si="23"/>
        <v>0</v>
      </c>
      <c r="AR178" s="151" t="s">
        <v>109</v>
      </c>
      <c r="AT178" s="151" t="s">
        <v>195</v>
      </c>
      <c r="AU178" s="151" t="s">
        <v>84</v>
      </c>
      <c r="AY178" s="13" t="s">
        <v>193</v>
      </c>
      <c r="BE178" s="152">
        <f t="shared" si="24"/>
        <v>0</v>
      </c>
      <c r="BF178" s="152">
        <f t="shared" si="25"/>
        <v>0</v>
      </c>
      <c r="BG178" s="152">
        <f t="shared" si="26"/>
        <v>0</v>
      </c>
      <c r="BH178" s="152">
        <f t="shared" si="27"/>
        <v>0</v>
      </c>
      <c r="BI178" s="152">
        <f t="shared" si="28"/>
        <v>0</v>
      </c>
      <c r="BJ178" s="13" t="s">
        <v>84</v>
      </c>
      <c r="BK178" s="152">
        <f t="shared" si="29"/>
        <v>0</v>
      </c>
      <c r="BL178" s="13" t="s">
        <v>109</v>
      </c>
      <c r="BM178" s="151" t="s">
        <v>3004</v>
      </c>
    </row>
    <row r="179" spans="2:65" s="1" customFormat="1" ht="33" customHeight="1">
      <c r="B179" s="138"/>
      <c r="C179" s="153" t="s">
        <v>431</v>
      </c>
      <c r="D179" s="153" t="s">
        <v>236</v>
      </c>
      <c r="E179" s="154" t="s">
        <v>1652</v>
      </c>
      <c r="F179" s="155" t="s">
        <v>1653</v>
      </c>
      <c r="G179" s="156" t="s">
        <v>257</v>
      </c>
      <c r="H179" s="157">
        <v>615</v>
      </c>
      <c r="I179" s="158"/>
      <c r="J179" s="159">
        <f t="shared" si="20"/>
        <v>0</v>
      </c>
      <c r="K179" s="160"/>
      <c r="L179" s="161"/>
      <c r="M179" s="162" t="s">
        <v>1</v>
      </c>
      <c r="N179" s="163" t="s">
        <v>38</v>
      </c>
      <c r="P179" s="149">
        <f t="shared" si="21"/>
        <v>0</v>
      </c>
      <c r="Q179" s="149">
        <v>2.1900000000000001E-3</v>
      </c>
      <c r="R179" s="149">
        <f t="shared" si="22"/>
        <v>1.3468500000000001</v>
      </c>
      <c r="S179" s="149">
        <v>0</v>
      </c>
      <c r="T179" s="150">
        <f t="shared" si="23"/>
        <v>0</v>
      </c>
      <c r="AR179" s="151" t="s">
        <v>163</v>
      </c>
      <c r="AT179" s="151" t="s">
        <v>236</v>
      </c>
      <c r="AU179" s="151" t="s">
        <v>84</v>
      </c>
      <c r="AY179" s="13" t="s">
        <v>193</v>
      </c>
      <c r="BE179" s="152">
        <f t="shared" si="24"/>
        <v>0</v>
      </c>
      <c r="BF179" s="152">
        <f t="shared" si="25"/>
        <v>0</v>
      </c>
      <c r="BG179" s="152">
        <f t="shared" si="26"/>
        <v>0</v>
      </c>
      <c r="BH179" s="152">
        <f t="shared" si="27"/>
        <v>0</v>
      </c>
      <c r="BI179" s="152">
        <f t="shared" si="28"/>
        <v>0</v>
      </c>
      <c r="BJ179" s="13" t="s">
        <v>84</v>
      </c>
      <c r="BK179" s="152">
        <f t="shared" si="29"/>
        <v>0</v>
      </c>
      <c r="BL179" s="13" t="s">
        <v>109</v>
      </c>
      <c r="BM179" s="151" t="s">
        <v>3005</v>
      </c>
    </row>
    <row r="180" spans="2:65" s="1" customFormat="1" ht="24.25" customHeight="1">
      <c r="B180" s="138"/>
      <c r="C180" s="139" t="s">
        <v>435</v>
      </c>
      <c r="D180" s="139" t="s">
        <v>195</v>
      </c>
      <c r="E180" s="140" t="s">
        <v>1664</v>
      </c>
      <c r="F180" s="141" t="s">
        <v>1665</v>
      </c>
      <c r="G180" s="142" t="s">
        <v>319</v>
      </c>
      <c r="H180" s="143">
        <v>7</v>
      </c>
      <c r="I180" s="144"/>
      <c r="J180" s="145">
        <f t="shared" si="20"/>
        <v>0</v>
      </c>
      <c r="K180" s="146"/>
      <c r="L180" s="28"/>
      <c r="M180" s="147" t="s">
        <v>1</v>
      </c>
      <c r="N180" s="148" t="s">
        <v>38</v>
      </c>
      <c r="P180" s="149">
        <f t="shared" si="21"/>
        <v>0</v>
      </c>
      <c r="Q180" s="149">
        <v>7.9000000000000001E-4</v>
      </c>
      <c r="R180" s="149">
        <f t="shared" si="22"/>
        <v>5.5300000000000002E-3</v>
      </c>
      <c r="S180" s="149">
        <v>0</v>
      </c>
      <c r="T180" s="150">
        <f t="shared" si="23"/>
        <v>0</v>
      </c>
      <c r="AR180" s="151" t="s">
        <v>109</v>
      </c>
      <c r="AT180" s="151" t="s">
        <v>195</v>
      </c>
      <c r="AU180" s="151" t="s">
        <v>84</v>
      </c>
      <c r="AY180" s="13" t="s">
        <v>193</v>
      </c>
      <c r="BE180" s="152">
        <f t="shared" si="24"/>
        <v>0</v>
      </c>
      <c r="BF180" s="152">
        <f t="shared" si="25"/>
        <v>0</v>
      </c>
      <c r="BG180" s="152">
        <f t="shared" si="26"/>
        <v>0</v>
      </c>
      <c r="BH180" s="152">
        <f t="shared" si="27"/>
        <v>0</v>
      </c>
      <c r="BI180" s="152">
        <f t="shared" si="28"/>
        <v>0</v>
      </c>
      <c r="BJ180" s="13" t="s">
        <v>84</v>
      </c>
      <c r="BK180" s="152">
        <f t="shared" si="29"/>
        <v>0</v>
      </c>
      <c r="BL180" s="13" t="s">
        <v>109</v>
      </c>
      <c r="BM180" s="151" t="s">
        <v>3006</v>
      </c>
    </row>
    <row r="181" spans="2:65" s="1" customFormat="1" ht="16.5" customHeight="1">
      <c r="B181" s="138"/>
      <c r="C181" s="153" t="s">
        <v>440</v>
      </c>
      <c r="D181" s="153" t="s">
        <v>236</v>
      </c>
      <c r="E181" s="154" t="s">
        <v>1667</v>
      </c>
      <c r="F181" s="155" t="s">
        <v>1668</v>
      </c>
      <c r="G181" s="156" t="s">
        <v>319</v>
      </c>
      <c r="H181" s="157">
        <v>7</v>
      </c>
      <c r="I181" s="158"/>
      <c r="J181" s="159">
        <f t="shared" si="20"/>
        <v>0</v>
      </c>
      <c r="K181" s="160"/>
      <c r="L181" s="161"/>
      <c r="M181" s="162" t="s">
        <v>1</v>
      </c>
      <c r="N181" s="163" t="s">
        <v>38</v>
      </c>
      <c r="P181" s="149">
        <f t="shared" si="21"/>
        <v>0</v>
      </c>
      <c r="Q181" s="149">
        <v>2.1999999999999999E-2</v>
      </c>
      <c r="R181" s="149">
        <f t="shared" si="22"/>
        <v>0.154</v>
      </c>
      <c r="S181" s="149">
        <v>0</v>
      </c>
      <c r="T181" s="150">
        <f t="shared" si="23"/>
        <v>0</v>
      </c>
      <c r="AR181" s="151" t="s">
        <v>163</v>
      </c>
      <c r="AT181" s="151" t="s">
        <v>236</v>
      </c>
      <c r="AU181" s="151" t="s">
        <v>84</v>
      </c>
      <c r="AY181" s="13" t="s">
        <v>193</v>
      </c>
      <c r="BE181" s="152">
        <f t="shared" si="24"/>
        <v>0</v>
      </c>
      <c r="BF181" s="152">
        <f t="shared" si="25"/>
        <v>0</v>
      </c>
      <c r="BG181" s="152">
        <f t="shared" si="26"/>
        <v>0</v>
      </c>
      <c r="BH181" s="152">
        <f t="shared" si="27"/>
        <v>0</v>
      </c>
      <c r="BI181" s="152">
        <f t="shared" si="28"/>
        <v>0</v>
      </c>
      <c r="BJ181" s="13" t="s">
        <v>84</v>
      </c>
      <c r="BK181" s="152">
        <f t="shared" si="29"/>
        <v>0</v>
      </c>
      <c r="BL181" s="13" t="s">
        <v>109</v>
      </c>
      <c r="BM181" s="151" t="s">
        <v>3007</v>
      </c>
    </row>
    <row r="182" spans="2:65" s="1" customFormat="1" ht="24.25" customHeight="1">
      <c r="B182" s="138"/>
      <c r="C182" s="153" t="s">
        <v>444</v>
      </c>
      <c r="D182" s="153" t="s">
        <v>236</v>
      </c>
      <c r="E182" s="154" t="s">
        <v>1670</v>
      </c>
      <c r="F182" s="155" t="s">
        <v>1671</v>
      </c>
      <c r="G182" s="156" t="s">
        <v>319</v>
      </c>
      <c r="H182" s="157">
        <v>7</v>
      </c>
      <c r="I182" s="158"/>
      <c r="J182" s="159">
        <f t="shared" si="20"/>
        <v>0</v>
      </c>
      <c r="K182" s="160"/>
      <c r="L182" s="161"/>
      <c r="M182" s="162" t="s">
        <v>1</v>
      </c>
      <c r="N182" s="163" t="s">
        <v>38</v>
      </c>
      <c r="P182" s="149">
        <f t="shared" si="21"/>
        <v>0</v>
      </c>
      <c r="Q182" s="149">
        <v>6.3E-3</v>
      </c>
      <c r="R182" s="149">
        <f t="shared" si="22"/>
        <v>4.41E-2</v>
      </c>
      <c r="S182" s="149">
        <v>0</v>
      </c>
      <c r="T182" s="150">
        <f t="shared" si="23"/>
        <v>0</v>
      </c>
      <c r="AR182" s="151" t="s">
        <v>163</v>
      </c>
      <c r="AT182" s="151" t="s">
        <v>236</v>
      </c>
      <c r="AU182" s="151" t="s">
        <v>84</v>
      </c>
      <c r="AY182" s="13" t="s">
        <v>193</v>
      </c>
      <c r="BE182" s="152">
        <f t="shared" si="24"/>
        <v>0</v>
      </c>
      <c r="BF182" s="152">
        <f t="shared" si="25"/>
        <v>0</v>
      </c>
      <c r="BG182" s="152">
        <f t="shared" si="26"/>
        <v>0</v>
      </c>
      <c r="BH182" s="152">
        <f t="shared" si="27"/>
        <v>0</v>
      </c>
      <c r="BI182" s="152">
        <f t="shared" si="28"/>
        <v>0</v>
      </c>
      <c r="BJ182" s="13" t="s">
        <v>84</v>
      </c>
      <c r="BK182" s="152">
        <f t="shared" si="29"/>
        <v>0</v>
      </c>
      <c r="BL182" s="13" t="s">
        <v>109</v>
      </c>
      <c r="BM182" s="151" t="s">
        <v>3008</v>
      </c>
    </row>
    <row r="183" spans="2:65" s="1" customFormat="1" ht="33" customHeight="1">
      <c r="B183" s="138"/>
      <c r="C183" s="139" t="s">
        <v>448</v>
      </c>
      <c r="D183" s="139" t="s">
        <v>195</v>
      </c>
      <c r="E183" s="140" t="s">
        <v>2152</v>
      </c>
      <c r="F183" s="141" t="s">
        <v>2153</v>
      </c>
      <c r="G183" s="142" t="s">
        <v>319</v>
      </c>
      <c r="H183" s="143">
        <v>2</v>
      </c>
      <c r="I183" s="144"/>
      <c r="J183" s="145">
        <f t="shared" si="20"/>
        <v>0</v>
      </c>
      <c r="K183" s="146"/>
      <c r="L183" s="28"/>
      <c r="M183" s="147" t="s">
        <v>1</v>
      </c>
      <c r="N183" s="148" t="s">
        <v>38</v>
      </c>
      <c r="P183" s="149">
        <f t="shared" si="21"/>
        <v>0</v>
      </c>
      <c r="Q183" s="149">
        <v>7.6000000000000004E-4</v>
      </c>
      <c r="R183" s="149">
        <f t="shared" si="22"/>
        <v>1.5200000000000001E-3</v>
      </c>
      <c r="S183" s="149">
        <v>0</v>
      </c>
      <c r="T183" s="150">
        <f t="shared" si="23"/>
        <v>0</v>
      </c>
      <c r="AR183" s="151" t="s">
        <v>109</v>
      </c>
      <c r="AT183" s="151" t="s">
        <v>195</v>
      </c>
      <c r="AU183" s="151" t="s">
        <v>84</v>
      </c>
      <c r="AY183" s="13" t="s">
        <v>193</v>
      </c>
      <c r="BE183" s="152">
        <f t="shared" si="24"/>
        <v>0</v>
      </c>
      <c r="BF183" s="152">
        <f t="shared" si="25"/>
        <v>0</v>
      </c>
      <c r="BG183" s="152">
        <f t="shared" si="26"/>
        <v>0</v>
      </c>
      <c r="BH183" s="152">
        <f t="shared" si="27"/>
        <v>0</v>
      </c>
      <c r="BI183" s="152">
        <f t="shared" si="28"/>
        <v>0</v>
      </c>
      <c r="BJ183" s="13" t="s">
        <v>84</v>
      </c>
      <c r="BK183" s="152">
        <f t="shared" si="29"/>
        <v>0</v>
      </c>
      <c r="BL183" s="13" t="s">
        <v>109</v>
      </c>
      <c r="BM183" s="151" t="s">
        <v>3009</v>
      </c>
    </row>
    <row r="184" spans="2:65" s="1" customFormat="1" ht="24.25" customHeight="1">
      <c r="B184" s="138"/>
      <c r="C184" s="153" t="s">
        <v>452</v>
      </c>
      <c r="D184" s="153" t="s">
        <v>236</v>
      </c>
      <c r="E184" s="154" t="s">
        <v>2155</v>
      </c>
      <c r="F184" s="155" t="s">
        <v>2156</v>
      </c>
      <c r="G184" s="156" t="s">
        <v>319</v>
      </c>
      <c r="H184" s="157">
        <v>2</v>
      </c>
      <c r="I184" s="158"/>
      <c r="J184" s="159">
        <f t="shared" si="20"/>
        <v>0</v>
      </c>
      <c r="K184" s="160"/>
      <c r="L184" s="161"/>
      <c r="M184" s="162" t="s">
        <v>1</v>
      </c>
      <c r="N184" s="163" t="s">
        <v>38</v>
      </c>
      <c r="P184" s="149">
        <f t="shared" si="21"/>
        <v>0</v>
      </c>
      <c r="Q184" s="149">
        <v>3.0200000000000001E-2</v>
      </c>
      <c r="R184" s="149">
        <f t="shared" si="22"/>
        <v>6.0400000000000002E-2</v>
      </c>
      <c r="S184" s="149">
        <v>0</v>
      </c>
      <c r="T184" s="150">
        <f t="shared" si="23"/>
        <v>0</v>
      </c>
      <c r="AR184" s="151" t="s">
        <v>163</v>
      </c>
      <c r="AT184" s="151" t="s">
        <v>236</v>
      </c>
      <c r="AU184" s="151" t="s">
        <v>84</v>
      </c>
      <c r="AY184" s="13" t="s">
        <v>193</v>
      </c>
      <c r="BE184" s="152">
        <f t="shared" si="24"/>
        <v>0</v>
      </c>
      <c r="BF184" s="152">
        <f t="shared" si="25"/>
        <v>0</v>
      </c>
      <c r="BG184" s="152">
        <f t="shared" si="26"/>
        <v>0</v>
      </c>
      <c r="BH184" s="152">
        <f t="shared" si="27"/>
        <v>0</v>
      </c>
      <c r="BI184" s="152">
        <f t="shared" si="28"/>
        <v>0</v>
      </c>
      <c r="BJ184" s="13" t="s">
        <v>84</v>
      </c>
      <c r="BK184" s="152">
        <f t="shared" si="29"/>
        <v>0</v>
      </c>
      <c r="BL184" s="13" t="s">
        <v>109</v>
      </c>
      <c r="BM184" s="151" t="s">
        <v>3010</v>
      </c>
    </row>
    <row r="185" spans="2:65" s="1" customFormat="1" ht="24.25" customHeight="1">
      <c r="B185" s="138"/>
      <c r="C185" s="139" t="s">
        <v>457</v>
      </c>
      <c r="D185" s="139" t="s">
        <v>195</v>
      </c>
      <c r="E185" s="140" t="s">
        <v>1673</v>
      </c>
      <c r="F185" s="141" t="s">
        <v>1674</v>
      </c>
      <c r="G185" s="142" t="s">
        <v>319</v>
      </c>
      <c r="H185" s="143">
        <v>5</v>
      </c>
      <c r="I185" s="144"/>
      <c r="J185" s="145">
        <f t="shared" si="20"/>
        <v>0</v>
      </c>
      <c r="K185" s="146"/>
      <c r="L185" s="28"/>
      <c r="M185" s="147" t="s">
        <v>1</v>
      </c>
      <c r="N185" s="148" t="s">
        <v>38</v>
      </c>
      <c r="P185" s="149">
        <f t="shared" si="21"/>
        <v>0</v>
      </c>
      <c r="Q185" s="149">
        <v>3.4000000000000002E-4</v>
      </c>
      <c r="R185" s="149">
        <f t="shared" si="22"/>
        <v>1.7000000000000001E-3</v>
      </c>
      <c r="S185" s="149">
        <v>0</v>
      </c>
      <c r="T185" s="150">
        <f t="shared" si="23"/>
        <v>0</v>
      </c>
      <c r="AR185" s="151" t="s">
        <v>109</v>
      </c>
      <c r="AT185" s="151" t="s">
        <v>195</v>
      </c>
      <c r="AU185" s="151" t="s">
        <v>84</v>
      </c>
      <c r="AY185" s="13" t="s">
        <v>193</v>
      </c>
      <c r="BE185" s="152">
        <f t="shared" si="24"/>
        <v>0</v>
      </c>
      <c r="BF185" s="152">
        <f t="shared" si="25"/>
        <v>0</v>
      </c>
      <c r="BG185" s="152">
        <f t="shared" si="26"/>
        <v>0</v>
      </c>
      <c r="BH185" s="152">
        <f t="shared" si="27"/>
        <v>0</v>
      </c>
      <c r="BI185" s="152">
        <f t="shared" si="28"/>
        <v>0</v>
      </c>
      <c r="BJ185" s="13" t="s">
        <v>84</v>
      </c>
      <c r="BK185" s="152">
        <f t="shared" si="29"/>
        <v>0</v>
      </c>
      <c r="BL185" s="13" t="s">
        <v>109</v>
      </c>
      <c r="BM185" s="151" t="s">
        <v>3011</v>
      </c>
    </row>
    <row r="186" spans="2:65" s="1" customFormat="1" ht="33" customHeight="1">
      <c r="B186" s="138"/>
      <c r="C186" s="153" t="s">
        <v>461</v>
      </c>
      <c r="D186" s="153" t="s">
        <v>236</v>
      </c>
      <c r="E186" s="154" t="s">
        <v>1676</v>
      </c>
      <c r="F186" s="155" t="s">
        <v>1677</v>
      </c>
      <c r="G186" s="156" t="s">
        <v>319</v>
      </c>
      <c r="H186" s="157">
        <v>5</v>
      </c>
      <c r="I186" s="158"/>
      <c r="J186" s="159">
        <f t="shared" si="20"/>
        <v>0</v>
      </c>
      <c r="K186" s="160"/>
      <c r="L186" s="161"/>
      <c r="M186" s="162" t="s">
        <v>1</v>
      </c>
      <c r="N186" s="163" t="s">
        <v>38</v>
      </c>
      <c r="P186" s="149">
        <f t="shared" si="21"/>
        <v>0</v>
      </c>
      <c r="Q186" s="149">
        <v>3.5499999999999997E-2</v>
      </c>
      <c r="R186" s="149">
        <f t="shared" si="22"/>
        <v>0.17749999999999999</v>
      </c>
      <c r="S186" s="149">
        <v>0</v>
      </c>
      <c r="T186" s="150">
        <f t="shared" si="23"/>
        <v>0</v>
      </c>
      <c r="AR186" s="151" t="s">
        <v>163</v>
      </c>
      <c r="AT186" s="151" t="s">
        <v>236</v>
      </c>
      <c r="AU186" s="151" t="s">
        <v>84</v>
      </c>
      <c r="AY186" s="13" t="s">
        <v>193</v>
      </c>
      <c r="BE186" s="152">
        <f t="shared" si="24"/>
        <v>0</v>
      </c>
      <c r="BF186" s="152">
        <f t="shared" si="25"/>
        <v>0</v>
      </c>
      <c r="BG186" s="152">
        <f t="shared" si="26"/>
        <v>0</v>
      </c>
      <c r="BH186" s="152">
        <f t="shared" si="27"/>
        <v>0</v>
      </c>
      <c r="BI186" s="152">
        <f t="shared" si="28"/>
        <v>0</v>
      </c>
      <c r="BJ186" s="13" t="s">
        <v>84</v>
      </c>
      <c r="BK186" s="152">
        <f t="shared" si="29"/>
        <v>0</v>
      </c>
      <c r="BL186" s="13" t="s">
        <v>109</v>
      </c>
      <c r="BM186" s="151" t="s">
        <v>3012</v>
      </c>
    </row>
    <row r="187" spans="2:65" s="1" customFormat="1" ht="24.25" customHeight="1">
      <c r="B187" s="138"/>
      <c r="C187" s="139" t="s">
        <v>465</v>
      </c>
      <c r="D187" s="139" t="s">
        <v>195</v>
      </c>
      <c r="E187" s="140" t="s">
        <v>1679</v>
      </c>
      <c r="F187" s="141" t="s">
        <v>1680</v>
      </c>
      <c r="G187" s="142" t="s">
        <v>319</v>
      </c>
      <c r="H187" s="143">
        <v>1</v>
      </c>
      <c r="I187" s="144"/>
      <c r="J187" s="145">
        <f t="shared" si="20"/>
        <v>0</v>
      </c>
      <c r="K187" s="146"/>
      <c r="L187" s="28"/>
      <c r="M187" s="147" t="s">
        <v>1</v>
      </c>
      <c r="N187" s="148" t="s">
        <v>38</v>
      </c>
      <c r="P187" s="149">
        <f t="shared" si="21"/>
        <v>0</v>
      </c>
      <c r="Q187" s="149">
        <v>1.58E-3</v>
      </c>
      <c r="R187" s="149">
        <f t="shared" si="22"/>
        <v>1.58E-3</v>
      </c>
      <c r="S187" s="149">
        <v>0</v>
      </c>
      <c r="T187" s="150">
        <f t="shared" si="23"/>
        <v>0</v>
      </c>
      <c r="AR187" s="151" t="s">
        <v>109</v>
      </c>
      <c r="AT187" s="151" t="s">
        <v>195</v>
      </c>
      <c r="AU187" s="151" t="s">
        <v>84</v>
      </c>
      <c r="AY187" s="13" t="s">
        <v>193</v>
      </c>
      <c r="BE187" s="152">
        <f t="shared" si="24"/>
        <v>0</v>
      </c>
      <c r="BF187" s="152">
        <f t="shared" si="25"/>
        <v>0</v>
      </c>
      <c r="BG187" s="152">
        <f t="shared" si="26"/>
        <v>0</v>
      </c>
      <c r="BH187" s="152">
        <f t="shared" si="27"/>
        <v>0</v>
      </c>
      <c r="BI187" s="152">
        <f t="shared" si="28"/>
        <v>0</v>
      </c>
      <c r="BJ187" s="13" t="s">
        <v>84</v>
      </c>
      <c r="BK187" s="152">
        <f t="shared" si="29"/>
        <v>0</v>
      </c>
      <c r="BL187" s="13" t="s">
        <v>109</v>
      </c>
      <c r="BM187" s="151" t="s">
        <v>3013</v>
      </c>
    </row>
    <row r="188" spans="2:65" s="1" customFormat="1" ht="16.5" customHeight="1">
      <c r="B188" s="138"/>
      <c r="C188" s="153" t="s">
        <v>469</v>
      </c>
      <c r="D188" s="153" t="s">
        <v>236</v>
      </c>
      <c r="E188" s="154" t="s">
        <v>1051</v>
      </c>
      <c r="F188" s="155" t="s">
        <v>1052</v>
      </c>
      <c r="G188" s="156" t="s">
        <v>319</v>
      </c>
      <c r="H188" s="157">
        <v>1</v>
      </c>
      <c r="I188" s="158"/>
      <c r="J188" s="159">
        <f t="shared" si="20"/>
        <v>0</v>
      </c>
      <c r="K188" s="160"/>
      <c r="L188" s="161"/>
      <c r="M188" s="162" t="s">
        <v>1</v>
      </c>
      <c r="N188" s="163" t="s">
        <v>38</v>
      </c>
      <c r="P188" s="149">
        <f t="shared" si="21"/>
        <v>0</v>
      </c>
      <c r="Q188" s="149">
        <v>3.1E-2</v>
      </c>
      <c r="R188" s="149">
        <f t="shared" si="22"/>
        <v>3.1E-2</v>
      </c>
      <c r="S188" s="149">
        <v>0</v>
      </c>
      <c r="T188" s="150">
        <f t="shared" si="23"/>
        <v>0</v>
      </c>
      <c r="AR188" s="151" t="s">
        <v>163</v>
      </c>
      <c r="AT188" s="151" t="s">
        <v>236</v>
      </c>
      <c r="AU188" s="151" t="s">
        <v>84</v>
      </c>
      <c r="AY188" s="13" t="s">
        <v>193</v>
      </c>
      <c r="BE188" s="152">
        <f t="shared" si="24"/>
        <v>0</v>
      </c>
      <c r="BF188" s="152">
        <f t="shared" si="25"/>
        <v>0</v>
      </c>
      <c r="BG188" s="152">
        <f t="shared" si="26"/>
        <v>0</v>
      </c>
      <c r="BH188" s="152">
        <f t="shared" si="27"/>
        <v>0</v>
      </c>
      <c r="BI188" s="152">
        <f t="shared" si="28"/>
        <v>0</v>
      </c>
      <c r="BJ188" s="13" t="s">
        <v>84</v>
      </c>
      <c r="BK188" s="152">
        <f t="shared" si="29"/>
        <v>0</v>
      </c>
      <c r="BL188" s="13" t="s">
        <v>109</v>
      </c>
      <c r="BM188" s="151" t="s">
        <v>3014</v>
      </c>
    </row>
    <row r="189" spans="2:65" s="1" customFormat="1" ht="24.25" customHeight="1">
      <c r="B189" s="138"/>
      <c r="C189" s="153" t="s">
        <v>473</v>
      </c>
      <c r="D189" s="153" t="s">
        <v>236</v>
      </c>
      <c r="E189" s="154" t="s">
        <v>1683</v>
      </c>
      <c r="F189" s="155" t="s">
        <v>1684</v>
      </c>
      <c r="G189" s="156" t="s">
        <v>319</v>
      </c>
      <c r="H189" s="157">
        <v>1</v>
      </c>
      <c r="I189" s="158"/>
      <c r="J189" s="159">
        <f t="shared" si="20"/>
        <v>0</v>
      </c>
      <c r="K189" s="160"/>
      <c r="L189" s="161"/>
      <c r="M189" s="162" t="s">
        <v>1</v>
      </c>
      <c r="N189" s="163" t="s">
        <v>38</v>
      </c>
      <c r="P189" s="149">
        <f t="shared" si="21"/>
        <v>0</v>
      </c>
      <c r="Q189" s="149">
        <v>9.4999999999999998E-3</v>
      </c>
      <c r="R189" s="149">
        <f t="shared" si="22"/>
        <v>9.4999999999999998E-3</v>
      </c>
      <c r="S189" s="149">
        <v>0</v>
      </c>
      <c r="T189" s="150">
        <f t="shared" si="23"/>
        <v>0</v>
      </c>
      <c r="AR189" s="151" t="s">
        <v>163</v>
      </c>
      <c r="AT189" s="151" t="s">
        <v>236</v>
      </c>
      <c r="AU189" s="151" t="s">
        <v>84</v>
      </c>
      <c r="AY189" s="13" t="s">
        <v>193</v>
      </c>
      <c r="BE189" s="152">
        <f t="shared" si="24"/>
        <v>0</v>
      </c>
      <c r="BF189" s="152">
        <f t="shared" si="25"/>
        <v>0</v>
      </c>
      <c r="BG189" s="152">
        <f t="shared" si="26"/>
        <v>0</v>
      </c>
      <c r="BH189" s="152">
        <f t="shared" si="27"/>
        <v>0</v>
      </c>
      <c r="BI189" s="152">
        <f t="shared" si="28"/>
        <v>0</v>
      </c>
      <c r="BJ189" s="13" t="s">
        <v>84</v>
      </c>
      <c r="BK189" s="152">
        <f t="shared" si="29"/>
        <v>0</v>
      </c>
      <c r="BL189" s="13" t="s">
        <v>109</v>
      </c>
      <c r="BM189" s="151" t="s">
        <v>3015</v>
      </c>
    </row>
    <row r="190" spans="2:65" s="1" customFormat="1" ht="24.25" customHeight="1">
      <c r="B190" s="138"/>
      <c r="C190" s="139" t="s">
        <v>479</v>
      </c>
      <c r="D190" s="139" t="s">
        <v>195</v>
      </c>
      <c r="E190" s="140" t="s">
        <v>2163</v>
      </c>
      <c r="F190" s="141" t="s">
        <v>2164</v>
      </c>
      <c r="G190" s="142" t="s">
        <v>319</v>
      </c>
      <c r="H190" s="143">
        <v>1</v>
      </c>
      <c r="I190" s="144"/>
      <c r="J190" s="145">
        <f t="shared" si="20"/>
        <v>0</v>
      </c>
      <c r="K190" s="146"/>
      <c r="L190" s="28"/>
      <c r="M190" s="147" t="s">
        <v>1</v>
      </c>
      <c r="N190" s="148" t="s">
        <v>38</v>
      </c>
      <c r="P190" s="149">
        <f t="shared" si="21"/>
        <v>0</v>
      </c>
      <c r="Q190" s="149">
        <v>2.7200000000000002E-3</v>
      </c>
      <c r="R190" s="149">
        <f t="shared" si="22"/>
        <v>2.7200000000000002E-3</v>
      </c>
      <c r="S190" s="149">
        <v>0</v>
      </c>
      <c r="T190" s="150">
        <f t="shared" si="23"/>
        <v>0</v>
      </c>
      <c r="AR190" s="151" t="s">
        <v>109</v>
      </c>
      <c r="AT190" s="151" t="s">
        <v>195</v>
      </c>
      <c r="AU190" s="151" t="s">
        <v>84</v>
      </c>
      <c r="AY190" s="13" t="s">
        <v>193</v>
      </c>
      <c r="BE190" s="152">
        <f t="shared" si="24"/>
        <v>0</v>
      </c>
      <c r="BF190" s="152">
        <f t="shared" si="25"/>
        <v>0</v>
      </c>
      <c r="BG190" s="152">
        <f t="shared" si="26"/>
        <v>0</v>
      </c>
      <c r="BH190" s="152">
        <f t="shared" si="27"/>
        <v>0</v>
      </c>
      <c r="BI190" s="152">
        <f t="shared" si="28"/>
        <v>0</v>
      </c>
      <c r="BJ190" s="13" t="s">
        <v>84</v>
      </c>
      <c r="BK190" s="152">
        <f t="shared" si="29"/>
        <v>0</v>
      </c>
      <c r="BL190" s="13" t="s">
        <v>109</v>
      </c>
      <c r="BM190" s="151" t="s">
        <v>3016</v>
      </c>
    </row>
    <row r="191" spans="2:65" s="1" customFormat="1" ht="16.5" customHeight="1">
      <c r="B191" s="138"/>
      <c r="C191" s="153" t="s">
        <v>487</v>
      </c>
      <c r="D191" s="153" t="s">
        <v>236</v>
      </c>
      <c r="E191" s="154" t="s">
        <v>2166</v>
      </c>
      <c r="F191" s="155" t="s">
        <v>2167</v>
      </c>
      <c r="G191" s="156" t="s">
        <v>319</v>
      </c>
      <c r="H191" s="157">
        <v>1</v>
      </c>
      <c r="I191" s="158"/>
      <c r="J191" s="159">
        <f t="shared" si="20"/>
        <v>0</v>
      </c>
      <c r="K191" s="160"/>
      <c r="L191" s="161"/>
      <c r="M191" s="162" t="s">
        <v>1</v>
      </c>
      <c r="N191" s="163" t="s">
        <v>38</v>
      </c>
      <c r="P191" s="149">
        <f t="shared" si="21"/>
        <v>0</v>
      </c>
      <c r="Q191" s="149">
        <v>9.4999999999999998E-3</v>
      </c>
      <c r="R191" s="149">
        <f t="shared" si="22"/>
        <v>9.4999999999999998E-3</v>
      </c>
      <c r="S191" s="149">
        <v>0</v>
      </c>
      <c r="T191" s="150">
        <f t="shared" si="23"/>
        <v>0</v>
      </c>
      <c r="AR191" s="151" t="s">
        <v>163</v>
      </c>
      <c r="AT191" s="151" t="s">
        <v>236</v>
      </c>
      <c r="AU191" s="151" t="s">
        <v>84</v>
      </c>
      <c r="AY191" s="13" t="s">
        <v>193</v>
      </c>
      <c r="BE191" s="152">
        <f t="shared" si="24"/>
        <v>0</v>
      </c>
      <c r="BF191" s="152">
        <f t="shared" si="25"/>
        <v>0</v>
      </c>
      <c r="BG191" s="152">
        <f t="shared" si="26"/>
        <v>0</v>
      </c>
      <c r="BH191" s="152">
        <f t="shared" si="27"/>
        <v>0</v>
      </c>
      <c r="BI191" s="152">
        <f t="shared" si="28"/>
        <v>0</v>
      </c>
      <c r="BJ191" s="13" t="s">
        <v>84</v>
      </c>
      <c r="BK191" s="152">
        <f t="shared" si="29"/>
        <v>0</v>
      </c>
      <c r="BL191" s="13" t="s">
        <v>109</v>
      </c>
      <c r="BM191" s="151" t="s">
        <v>3017</v>
      </c>
    </row>
    <row r="192" spans="2:65" s="1" customFormat="1" ht="16.5" customHeight="1">
      <c r="B192" s="138"/>
      <c r="C192" s="153" t="s">
        <v>491</v>
      </c>
      <c r="D192" s="153" t="s">
        <v>236</v>
      </c>
      <c r="E192" s="154" t="s">
        <v>2169</v>
      </c>
      <c r="F192" s="155" t="s">
        <v>2170</v>
      </c>
      <c r="G192" s="156" t="s">
        <v>319</v>
      </c>
      <c r="H192" s="157">
        <v>1</v>
      </c>
      <c r="I192" s="158"/>
      <c r="J192" s="159">
        <f t="shared" si="20"/>
        <v>0</v>
      </c>
      <c r="K192" s="160"/>
      <c r="L192" s="161"/>
      <c r="M192" s="162" t="s">
        <v>1</v>
      </c>
      <c r="N192" s="163" t="s">
        <v>38</v>
      </c>
      <c r="P192" s="149">
        <f t="shared" si="21"/>
        <v>0</v>
      </c>
      <c r="Q192" s="149">
        <v>7.8E-2</v>
      </c>
      <c r="R192" s="149">
        <f t="shared" si="22"/>
        <v>7.8E-2</v>
      </c>
      <c r="S192" s="149">
        <v>0</v>
      </c>
      <c r="T192" s="150">
        <f t="shared" si="23"/>
        <v>0</v>
      </c>
      <c r="AR192" s="151" t="s">
        <v>163</v>
      </c>
      <c r="AT192" s="151" t="s">
        <v>236</v>
      </c>
      <c r="AU192" s="151" t="s">
        <v>84</v>
      </c>
      <c r="AY192" s="13" t="s">
        <v>193</v>
      </c>
      <c r="BE192" s="152">
        <f t="shared" si="24"/>
        <v>0</v>
      </c>
      <c r="BF192" s="152">
        <f t="shared" si="25"/>
        <v>0</v>
      </c>
      <c r="BG192" s="152">
        <f t="shared" si="26"/>
        <v>0</v>
      </c>
      <c r="BH192" s="152">
        <f t="shared" si="27"/>
        <v>0</v>
      </c>
      <c r="BI192" s="152">
        <f t="shared" si="28"/>
        <v>0</v>
      </c>
      <c r="BJ192" s="13" t="s">
        <v>84</v>
      </c>
      <c r="BK192" s="152">
        <f t="shared" si="29"/>
        <v>0</v>
      </c>
      <c r="BL192" s="13" t="s">
        <v>109</v>
      </c>
      <c r="BM192" s="151" t="s">
        <v>3018</v>
      </c>
    </row>
    <row r="193" spans="2:65" s="1" customFormat="1" ht="24.25" customHeight="1">
      <c r="B193" s="138"/>
      <c r="C193" s="139" t="s">
        <v>495</v>
      </c>
      <c r="D193" s="139" t="s">
        <v>195</v>
      </c>
      <c r="E193" s="140" t="s">
        <v>1686</v>
      </c>
      <c r="F193" s="141" t="s">
        <v>1687</v>
      </c>
      <c r="G193" s="142" t="s">
        <v>257</v>
      </c>
      <c r="H193" s="143">
        <v>615</v>
      </c>
      <c r="I193" s="144"/>
      <c r="J193" s="145">
        <f t="shared" si="20"/>
        <v>0</v>
      </c>
      <c r="K193" s="146"/>
      <c r="L193" s="28"/>
      <c r="M193" s="147" t="s">
        <v>1</v>
      </c>
      <c r="N193" s="148" t="s">
        <v>38</v>
      </c>
      <c r="P193" s="149">
        <f t="shared" si="21"/>
        <v>0</v>
      </c>
      <c r="Q193" s="149">
        <v>0</v>
      </c>
      <c r="R193" s="149">
        <f t="shared" si="22"/>
        <v>0</v>
      </c>
      <c r="S193" s="149">
        <v>0</v>
      </c>
      <c r="T193" s="150">
        <f t="shared" si="23"/>
        <v>0</v>
      </c>
      <c r="AR193" s="151" t="s">
        <v>109</v>
      </c>
      <c r="AT193" s="151" t="s">
        <v>195</v>
      </c>
      <c r="AU193" s="151" t="s">
        <v>84</v>
      </c>
      <c r="AY193" s="13" t="s">
        <v>193</v>
      </c>
      <c r="BE193" s="152">
        <f t="shared" si="24"/>
        <v>0</v>
      </c>
      <c r="BF193" s="152">
        <f t="shared" si="25"/>
        <v>0</v>
      </c>
      <c r="BG193" s="152">
        <f t="shared" si="26"/>
        <v>0</v>
      </c>
      <c r="BH193" s="152">
        <f t="shared" si="27"/>
        <v>0</v>
      </c>
      <c r="BI193" s="152">
        <f t="shared" si="28"/>
        <v>0</v>
      </c>
      <c r="BJ193" s="13" t="s">
        <v>84</v>
      </c>
      <c r="BK193" s="152">
        <f t="shared" si="29"/>
        <v>0</v>
      </c>
      <c r="BL193" s="13" t="s">
        <v>109</v>
      </c>
      <c r="BM193" s="151" t="s">
        <v>3019</v>
      </c>
    </row>
    <row r="194" spans="2:65" s="1" customFormat="1" ht="24.25" customHeight="1">
      <c r="B194" s="138"/>
      <c r="C194" s="139" t="s">
        <v>499</v>
      </c>
      <c r="D194" s="139" t="s">
        <v>195</v>
      </c>
      <c r="E194" s="140" t="s">
        <v>1689</v>
      </c>
      <c r="F194" s="141" t="s">
        <v>1690</v>
      </c>
      <c r="G194" s="142" t="s">
        <v>257</v>
      </c>
      <c r="H194" s="143">
        <v>615</v>
      </c>
      <c r="I194" s="144"/>
      <c r="J194" s="145">
        <f t="shared" si="20"/>
        <v>0</v>
      </c>
      <c r="K194" s="146"/>
      <c r="L194" s="28"/>
      <c r="M194" s="147" t="s">
        <v>1</v>
      </c>
      <c r="N194" s="148" t="s">
        <v>38</v>
      </c>
      <c r="P194" s="149">
        <f t="shared" si="21"/>
        <v>0</v>
      </c>
      <c r="Q194" s="149">
        <v>0</v>
      </c>
      <c r="R194" s="149">
        <f t="shared" si="22"/>
        <v>0</v>
      </c>
      <c r="S194" s="149">
        <v>0</v>
      </c>
      <c r="T194" s="150">
        <f t="shared" si="23"/>
        <v>0</v>
      </c>
      <c r="AR194" s="151" t="s">
        <v>109</v>
      </c>
      <c r="AT194" s="151" t="s">
        <v>195</v>
      </c>
      <c r="AU194" s="151" t="s">
        <v>84</v>
      </c>
      <c r="AY194" s="13" t="s">
        <v>193</v>
      </c>
      <c r="BE194" s="152">
        <f t="shared" si="24"/>
        <v>0</v>
      </c>
      <c r="BF194" s="152">
        <f t="shared" si="25"/>
        <v>0</v>
      </c>
      <c r="BG194" s="152">
        <f t="shared" si="26"/>
        <v>0</v>
      </c>
      <c r="BH194" s="152">
        <f t="shared" si="27"/>
        <v>0</v>
      </c>
      <c r="BI194" s="152">
        <f t="shared" si="28"/>
        <v>0</v>
      </c>
      <c r="BJ194" s="13" t="s">
        <v>84</v>
      </c>
      <c r="BK194" s="152">
        <f t="shared" si="29"/>
        <v>0</v>
      </c>
      <c r="BL194" s="13" t="s">
        <v>109</v>
      </c>
      <c r="BM194" s="151" t="s">
        <v>3020</v>
      </c>
    </row>
    <row r="195" spans="2:65" s="1" customFormat="1" ht="16.5" customHeight="1">
      <c r="B195" s="138"/>
      <c r="C195" s="139" t="s">
        <v>503</v>
      </c>
      <c r="D195" s="139" t="s">
        <v>195</v>
      </c>
      <c r="E195" s="140" t="s">
        <v>1718</v>
      </c>
      <c r="F195" s="141" t="s">
        <v>1719</v>
      </c>
      <c r="G195" s="142" t="s">
        <v>319</v>
      </c>
      <c r="H195" s="143">
        <v>9</v>
      </c>
      <c r="I195" s="144"/>
      <c r="J195" s="145">
        <f t="shared" si="20"/>
        <v>0</v>
      </c>
      <c r="K195" s="146"/>
      <c r="L195" s="28"/>
      <c r="M195" s="147" t="s">
        <v>1</v>
      </c>
      <c r="N195" s="148" t="s">
        <v>38</v>
      </c>
      <c r="P195" s="149">
        <f t="shared" si="21"/>
        <v>0</v>
      </c>
      <c r="Q195" s="149">
        <v>0.10419</v>
      </c>
      <c r="R195" s="149">
        <f t="shared" si="22"/>
        <v>0.93771000000000004</v>
      </c>
      <c r="S195" s="149">
        <v>0</v>
      </c>
      <c r="T195" s="150">
        <f t="shared" si="23"/>
        <v>0</v>
      </c>
      <c r="AR195" s="151" t="s">
        <v>109</v>
      </c>
      <c r="AT195" s="151" t="s">
        <v>195</v>
      </c>
      <c r="AU195" s="151" t="s">
        <v>84</v>
      </c>
      <c r="AY195" s="13" t="s">
        <v>193</v>
      </c>
      <c r="BE195" s="152">
        <f t="shared" si="24"/>
        <v>0</v>
      </c>
      <c r="BF195" s="152">
        <f t="shared" si="25"/>
        <v>0</v>
      </c>
      <c r="BG195" s="152">
        <f t="shared" si="26"/>
        <v>0</v>
      </c>
      <c r="BH195" s="152">
        <f t="shared" si="27"/>
        <v>0</v>
      </c>
      <c r="BI195" s="152">
        <f t="shared" si="28"/>
        <v>0</v>
      </c>
      <c r="BJ195" s="13" t="s">
        <v>84</v>
      </c>
      <c r="BK195" s="152">
        <f t="shared" si="29"/>
        <v>0</v>
      </c>
      <c r="BL195" s="13" t="s">
        <v>109</v>
      </c>
      <c r="BM195" s="151" t="s">
        <v>3021</v>
      </c>
    </row>
    <row r="196" spans="2:65" s="1" customFormat="1" ht="16.5" customHeight="1">
      <c r="B196" s="138"/>
      <c r="C196" s="153" t="s">
        <v>507</v>
      </c>
      <c r="D196" s="153" t="s">
        <v>236</v>
      </c>
      <c r="E196" s="154" t="s">
        <v>1721</v>
      </c>
      <c r="F196" s="155" t="s">
        <v>1722</v>
      </c>
      <c r="G196" s="156" t="s">
        <v>319</v>
      </c>
      <c r="H196" s="157">
        <v>9</v>
      </c>
      <c r="I196" s="158"/>
      <c r="J196" s="159">
        <f t="shared" si="20"/>
        <v>0</v>
      </c>
      <c r="K196" s="160"/>
      <c r="L196" s="161"/>
      <c r="M196" s="162" t="s">
        <v>1</v>
      </c>
      <c r="N196" s="163" t="s">
        <v>38</v>
      </c>
      <c r="P196" s="149">
        <f t="shared" si="21"/>
        <v>0</v>
      </c>
      <c r="Q196" s="149">
        <v>1.6E-2</v>
      </c>
      <c r="R196" s="149">
        <f t="shared" si="22"/>
        <v>0.14400000000000002</v>
      </c>
      <c r="S196" s="149">
        <v>0</v>
      </c>
      <c r="T196" s="150">
        <f t="shared" si="23"/>
        <v>0</v>
      </c>
      <c r="AR196" s="151" t="s">
        <v>163</v>
      </c>
      <c r="AT196" s="151" t="s">
        <v>236</v>
      </c>
      <c r="AU196" s="151" t="s">
        <v>84</v>
      </c>
      <c r="AY196" s="13" t="s">
        <v>193</v>
      </c>
      <c r="BE196" s="152">
        <f t="shared" si="24"/>
        <v>0</v>
      </c>
      <c r="BF196" s="152">
        <f t="shared" si="25"/>
        <v>0</v>
      </c>
      <c r="BG196" s="152">
        <f t="shared" si="26"/>
        <v>0</v>
      </c>
      <c r="BH196" s="152">
        <f t="shared" si="27"/>
        <v>0</v>
      </c>
      <c r="BI196" s="152">
        <f t="shared" si="28"/>
        <v>0</v>
      </c>
      <c r="BJ196" s="13" t="s">
        <v>84</v>
      </c>
      <c r="BK196" s="152">
        <f t="shared" si="29"/>
        <v>0</v>
      </c>
      <c r="BL196" s="13" t="s">
        <v>109</v>
      </c>
      <c r="BM196" s="151" t="s">
        <v>3022</v>
      </c>
    </row>
    <row r="197" spans="2:65" s="1" customFormat="1" ht="16.5" customHeight="1">
      <c r="B197" s="138"/>
      <c r="C197" s="139" t="s">
        <v>511</v>
      </c>
      <c r="D197" s="139" t="s">
        <v>195</v>
      </c>
      <c r="E197" s="140" t="s">
        <v>1724</v>
      </c>
      <c r="F197" s="141" t="s">
        <v>1725</v>
      </c>
      <c r="G197" s="142" t="s">
        <v>319</v>
      </c>
      <c r="H197" s="143">
        <v>5</v>
      </c>
      <c r="I197" s="144"/>
      <c r="J197" s="145">
        <f t="shared" si="20"/>
        <v>0</v>
      </c>
      <c r="K197" s="146"/>
      <c r="L197" s="28"/>
      <c r="M197" s="147" t="s">
        <v>1</v>
      </c>
      <c r="N197" s="148" t="s">
        <v>38</v>
      </c>
      <c r="P197" s="149">
        <f t="shared" si="21"/>
        <v>0</v>
      </c>
      <c r="Q197" s="149">
        <v>0.27825</v>
      </c>
      <c r="R197" s="149">
        <f t="shared" si="22"/>
        <v>1.3912499999999999</v>
      </c>
      <c r="S197" s="149">
        <v>0</v>
      </c>
      <c r="T197" s="150">
        <f t="shared" si="23"/>
        <v>0</v>
      </c>
      <c r="AR197" s="151" t="s">
        <v>109</v>
      </c>
      <c r="AT197" s="151" t="s">
        <v>195</v>
      </c>
      <c r="AU197" s="151" t="s">
        <v>84</v>
      </c>
      <c r="AY197" s="13" t="s">
        <v>193</v>
      </c>
      <c r="BE197" s="152">
        <f t="shared" si="24"/>
        <v>0</v>
      </c>
      <c r="BF197" s="152">
        <f t="shared" si="25"/>
        <v>0</v>
      </c>
      <c r="BG197" s="152">
        <f t="shared" si="26"/>
        <v>0</v>
      </c>
      <c r="BH197" s="152">
        <f t="shared" si="27"/>
        <v>0</v>
      </c>
      <c r="BI197" s="152">
        <f t="shared" si="28"/>
        <v>0</v>
      </c>
      <c r="BJ197" s="13" t="s">
        <v>84</v>
      </c>
      <c r="BK197" s="152">
        <f t="shared" si="29"/>
        <v>0</v>
      </c>
      <c r="BL197" s="13" t="s">
        <v>109</v>
      </c>
      <c r="BM197" s="151" t="s">
        <v>3023</v>
      </c>
    </row>
    <row r="198" spans="2:65" s="1" customFormat="1" ht="24.25" customHeight="1">
      <c r="B198" s="138"/>
      <c r="C198" s="153" t="s">
        <v>515</v>
      </c>
      <c r="D198" s="153" t="s">
        <v>236</v>
      </c>
      <c r="E198" s="154" t="s">
        <v>1727</v>
      </c>
      <c r="F198" s="155" t="s">
        <v>1728</v>
      </c>
      <c r="G198" s="156" t="s">
        <v>319</v>
      </c>
      <c r="H198" s="157">
        <v>5</v>
      </c>
      <c r="I198" s="158"/>
      <c r="J198" s="159">
        <f t="shared" si="20"/>
        <v>0</v>
      </c>
      <c r="K198" s="160"/>
      <c r="L198" s="161"/>
      <c r="M198" s="162" t="s">
        <v>1</v>
      </c>
      <c r="N198" s="163" t="s">
        <v>38</v>
      </c>
      <c r="P198" s="149">
        <f t="shared" si="21"/>
        <v>0</v>
      </c>
      <c r="Q198" s="149">
        <v>3.2000000000000001E-2</v>
      </c>
      <c r="R198" s="149">
        <f t="shared" si="22"/>
        <v>0.16</v>
      </c>
      <c r="S198" s="149">
        <v>0</v>
      </c>
      <c r="T198" s="150">
        <f t="shared" si="23"/>
        <v>0</v>
      </c>
      <c r="AR198" s="151" t="s">
        <v>163</v>
      </c>
      <c r="AT198" s="151" t="s">
        <v>236</v>
      </c>
      <c r="AU198" s="151" t="s">
        <v>84</v>
      </c>
      <c r="AY198" s="13" t="s">
        <v>193</v>
      </c>
      <c r="BE198" s="152">
        <f t="shared" si="24"/>
        <v>0</v>
      </c>
      <c r="BF198" s="152">
        <f t="shared" si="25"/>
        <v>0</v>
      </c>
      <c r="BG198" s="152">
        <f t="shared" si="26"/>
        <v>0</v>
      </c>
      <c r="BH198" s="152">
        <f t="shared" si="27"/>
        <v>0</v>
      </c>
      <c r="BI198" s="152">
        <f t="shared" si="28"/>
        <v>0</v>
      </c>
      <c r="BJ198" s="13" t="s">
        <v>84</v>
      </c>
      <c r="BK198" s="152">
        <f t="shared" si="29"/>
        <v>0</v>
      </c>
      <c r="BL198" s="13" t="s">
        <v>109</v>
      </c>
      <c r="BM198" s="151" t="s">
        <v>3024</v>
      </c>
    </row>
    <row r="199" spans="2:65" s="1" customFormat="1" ht="16.5" customHeight="1">
      <c r="B199" s="138"/>
      <c r="C199" s="139" t="s">
        <v>519</v>
      </c>
      <c r="D199" s="139" t="s">
        <v>195</v>
      </c>
      <c r="E199" s="140" t="s">
        <v>2181</v>
      </c>
      <c r="F199" s="141" t="s">
        <v>2182</v>
      </c>
      <c r="G199" s="142" t="s">
        <v>319</v>
      </c>
      <c r="H199" s="143">
        <v>2</v>
      </c>
      <c r="I199" s="144"/>
      <c r="J199" s="145">
        <f t="shared" si="20"/>
        <v>0</v>
      </c>
      <c r="K199" s="146"/>
      <c r="L199" s="28"/>
      <c r="M199" s="147" t="s">
        <v>1</v>
      </c>
      <c r="N199" s="148" t="s">
        <v>38</v>
      </c>
      <c r="P199" s="149">
        <f t="shared" si="21"/>
        <v>0</v>
      </c>
      <c r="Q199" s="149">
        <v>0.27825</v>
      </c>
      <c r="R199" s="149">
        <f t="shared" si="22"/>
        <v>0.55649999999999999</v>
      </c>
      <c r="S199" s="149">
        <v>0</v>
      </c>
      <c r="T199" s="150">
        <f t="shared" si="23"/>
        <v>0</v>
      </c>
      <c r="AR199" s="151" t="s">
        <v>109</v>
      </c>
      <c r="AT199" s="151" t="s">
        <v>195</v>
      </c>
      <c r="AU199" s="151" t="s">
        <v>84</v>
      </c>
      <c r="AY199" s="13" t="s">
        <v>193</v>
      </c>
      <c r="BE199" s="152">
        <f t="shared" si="24"/>
        <v>0</v>
      </c>
      <c r="BF199" s="152">
        <f t="shared" si="25"/>
        <v>0</v>
      </c>
      <c r="BG199" s="152">
        <f t="shared" si="26"/>
        <v>0</v>
      </c>
      <c r="BH199" s="152">
        <f t="shared" si="27"/>
        <v>0</v>
      </c>
      <c r="BI199" s="152">
        <f t="shared" si="28"/>
        <v>0</v>
      </c>
      <c r="BJ199" s="13" t="s">
        <v>84</v>
      </c>
      <c r="BK199" s="152">
        <f t="shared" si="29"/>
        <v>0</v>
      </c>
      <c r="BL199" s="13" t="s">
        <v>109</v>
      </c>
      <c r="BM199" s="151" t="s">
        <v>3025</v>
      </c>
    </row>
    <row r="200" spans="2:65" s="1" customFormat="1" ht="24.25" customHeight="1">
      <c r="B200" s="138"/>
      <c r="C200" s="153" t="s">
        <v>525</v>
      </c>
      <c r="D200" s="153" t="s">
        <v>236</v>
      </c>
      <c r="E200" s="154" t="s">
        <v>2184</v>
      </c>
      <c r="F200" s="155" t="s">
        <v>2185</v>
      </c>
      <c r="G200" s="156" t="s">
        <v>319</v>
      </c>
      <c r="H200" s="157">
        <v>2</v>
      </c>
      <c r="I200" s="158"/>
      <c r="J200" s="159">
        <f t="shared" si="20"/>
        <v>0</v>
      </c>
      <c r="K200" s="160"/>
      <c r="L200" s="161"/>
      <c r="M200" s="162" t="s">
        <v>1</v>
      </c>
      <c r="N200" s="163" t="s">
        <v>38</v>
      </c>
      <c r="P200" s="149">
        <f t="shared" si="21"/>
        <v>0</v>
      </c>
      <c r="Q200" s="149">
        <v>0</v>
      </c>
      <c r="R200" s="149">
        <f t="shared" si="22"/>
        <v>0</v>
      </c>
      <c r="S200" s="149">
        <v>0</v>
      </c>
      <c r="T200" s="150">
        <f t="shared" si="23"/>
        <v>0</v>
      </c>
      <c r="AR200" s="151" t="s">
        <v>163</v>
      </c>
      <c r="AT200" s="151" t="s">
        <v>236</v>
      </c>
      <c r="AU200" s="151" t="s">
        <v>84</v>
      </c>
      <c r="AY200" s="13" t="s">
        <v>193</v>
      </c>
      <c r="BE200" s="152">
        <f t="shared" si="24"/>
        <v>0</v>
      </c>
      <c r="BF200" s="152">
        <f t="shared" si="25"/>
        <v>0</v>
      </c>
      <c r="BG200" s="152">
        <f t="shared" si="26"/>
        <v>0</v>
      </c>
      <c r="BH200" s="152">
        <f t="shared" si="27"/>
        <v>0</v>
      </c>
      <c r="BI200" s="152">
        <f t="shared" si="28"/>
        <v>0</v>
      </c>
      <c r="BJ200" s="13" t="s">
        <v>84</v>
      </c>
      <c r="BK200" s="152">
        <f t="shared" si="29"/>
        <v>0</v>
      </c>
      <c r="BL200" s="13" t="s">
        <v>109</v>
      </c>
      <c r="BM200" s="151" t="s">
        <v>3026</v>
      </c>
    </row>
    <row r="201" spans="2:65" s="1" customFormat="1" ht="33" customHeight="1">
      <c r="B201" s="138"/>
      <c r="C201" s="139" t="s">
        <v>529</v>
      </c>
      <c r="D201" s="139" t="s">
        <v>195</v>
      </c>
      <c r="E201" s="140" t="s">
        <v>1730</v>
      </c>
      <c r="F201" s="141" t="s">
        <v>1731</v>
      </c>
      <c r="G201" s="142" t="s">
        <v>319</v>
      </c>
      <c r="H201" s="143">
        <v>5</v>
      </c>
      <c r="I201" s="144"/>
      <c r="J201" s="145">
        <f t="shared" si="20"/>
        <v>0</v>
      </c>
      <c r="K201" s="146"/>
      <c r="L201" s="28"/>
      <c r="M201" s="147" t="s">
        <v>1</v>
      </c>
      <c r="N201" s="148" t="s">
        <v>38</v>
      </c>
      <c r="P201" s="149">
        <f t="shared" si="21"/>
        <v>0</v>
      </c>
      <c r="Q201" s="149">
        <v>2.4000000000000001E-4</v>
      </c>
      <c r="R201" s="149">
        <f t="shared" si="22"/>
        <v>1.2000000000000001E-3</v>
      </c>
      <c r="S201" s="149">
        <v>0</v>
      </c>
      <c r="T201" s="150">
        <f t="shared" si="23"/>
        <v>0</v>
      </c>
      <c r="AR201" s="151" t="s">
        <v>109</v>
      </c>
      <c r="AT201" s="151" t="s">
        <v>195</v>
      </c>
      <c r="AU201" s="151" t="s">
        <v>84</v>
      </c>
      <c r="AY201" s="13" t="s">
        <v>193</v>
      </c>
      <c r="BE201" s="152">
        <f t="shared" si="24"/>
        <v>0</v>
      </c>
      <c r="BF201" s="152">
        <f t="shared" si="25"/>
        <v>0</v>
      </c>
      <c r="BG201" s="152">
        <f t="shared" si="26"/>
        <v>0</v>
      </c>
      <c r="BH201" s="152">
        <f t="shared" si="27"/>
        <v>0</v>
      </c>
      <c r="BI201" s="152">
        <f t="shared" si="28"/>
        <v>0</v>
      </c>
      <c r="BJ201" s="13" t="s">
        <v>84</v>
      </c>
      <c r="BK201" s="152">
        <f t="shared" si="29"/>
        <v>0</v>
      </c>
      <c r="BL201" s="13" t="s">
        <v>109</v>
      </c>
      <c r="BM201" s="151" t="s">
        <v>3027</v>
      </c>
    </row>
    <row r="202" spans="2:65" s="1" customFormat="1" ht="37.75" customHeight="1">
      <c r="B202" s="138"/>
      <c r="C202" s="153" t="s">
        <v>533</v>
      </c>
      <c r="D202" s="153" t="s">
        <v>236</v>
      </c>
      <c r="E202" s="154" t="s">
        <v>1733</v>
      </c>
      <c r="F202" s="155" t="s">
        <v>1734</v>
      </c>
      <c r="G202" s="156" t="s">
        <v>319</v>
      </c>
      <c r="H202" s="157">
        <v>5</v>
      </c>
      <c r="I202" s="158"/>
      <c r="J202" s="159">
        <f t="shared" si="20"/>
        <v>0</v>
      </c>
      <c r="K202" s="160"/>
      <c r="L202" s="161"/>
      <c r="M202" s="162" t="s">
        <v>1</v>
      </c>
      <c r="N202" s="163" t="s">
        <v>38</v>
      </c>
      <c r="P202" s="149">
        <f t="shared" si="21"/>
        <v>0</v>
      </c>
      <c r="Q202" s="149">
        <v>7.0000000000000001E-3</v>
      </c>
      <c r="R202" s="149">
        <f t="shared" si="22"/>
        <v>3.5000000000000003E-2</v>
      </c>
      <c r="S202" s="149">
        <v>0</v>
      </c>
      <c r="T202" s="150">
        <f t="shared" si="23"/>
        <v>0</v>
      </c>
      <c r="AR202" s="151" t="s">
        <v>163</v>
      </c>
      <c r="AT202" s="151" t="s">
        <v>236</v>
      </c>
      <c r="AU202" s="151" t="s">
        <v>84</v>
      </c>
      <c r="AY202" s="13" t="s">
        <v>193</v>
      </c>
      <c r="BE202" s="152">
        <f t="shared" si="24"/>
        <v>0</v>
      </c>
      <c r="BF202" s="152">
        <f t="shared" si="25"/>
        <v>0</v>
      </c>
      <c r="BG202" s="152">
        <f t="shared" si="26"/>
        <v>0</v>
      </c>
      <c r="BH202" s="152">
        <f t="shared" si="27"/>
        <v>0</v>
      </c>
      <c r="BI202" s="152">
        <f t="shared" si="28"/>
        <v>0</v>
      </c>
      <c r="BJ202" s="13" t="s">
        <v>84</v>
      </c>
      <c r="BK202" s="152">
        <f t="shared" si="29"/>
        <v>0</v>
      </c>
      <c r="BL202" s="13" t="s">
        <v>109</v>
      </c>
      <c r="BM202" s="151" t="s">
        <v>3028</v>
      </c>
    </row>
    <row r="203" spans="2:65" s="1" customFormat="1" ht="24.25" customHeight="1">
      <c r="B203" s="138"/>
      <c r="C203" s="153" t="s">
        <v>539</v>
      </c>
      <c r="D203" s="153" t="s">
        <v>236</v>
      </c>
      <c r="E203" s="154" t="s">
        <v>1736</v>
      </c>
      <c r="F203" s="155" t="s">
        <v>1737</v>
      </c>
      <c r="G203" s="156" t="s">
        <v>319</v>
      </c>
      <c r="H203" s="157">
        <v>5</v>
      </c>
      <c r="I203" s="158"/>
      <c r="J203" s="159">
        <f t="shared" si="20"/>
        <v>0</v>
      </c>
      <c r="K203" s="160"/>
      <c r="L203" s="161"/>
      <c r="M203" s="162" t="s">
        <v>1</v>
      </c>
      <c r="N203" s="163" t="s">
        <v>38</v>
      </c>
      <c r="P203" s="149">
        <f t="shared" si="21"/>
        <v>0</v>
      </c>
      <c r="Q203" s="149">
        <v>6.3E-3</v>
      </c>
      <c r="R203" s="149">
        <f t="shared" si="22"/>
        <v>3.15E-2</v>
      </c>
      <c r="S203" s="149">
        <v>0</v>
      </c>
      <c r="T203" s="150">
        <f t="shared" si="23"/>
        <v>0</v>
      </c>
      <c r="AR203" s="151" t="s">
        <v>163</v>
      </c>
      <c r="AT203" s="151" t="s">
        <v>236</v>
      </c>
      <c r="AU203" s="151" t="s">
        <v>84</v>
      </c>
      <c r="AY203" s="13" t="s">
        <v>193</v>
      </c>
      <c r="BE203" s="152">
        <f t="shared" si="24"/>
        <v>0</v>
      </c>
      <c r="BF203" s="152">
        <f t="shared" si="25"/>
        <v>0</v>
      </c>
      <c r="BG203" s="152">
        <f t="shared" si="26"/>
        <v>0</v>
      </c>
      <c r="BH203" s="152">
        <f t="shared" si="27"/>
        <v>0</v>
      </c>
      <c r="BI203" s="152">
        <f t="shared" si="28"/>
        <v>0</v>
      </c>
      <c r="BJ203" s="13" t="s">
        <v>84</v>
      </c>
      <c r="BK203" s="152">
        <f t="shared" si="29"/>
        <v>0</v>
      </c>
      <c r="BL203" s="13" t="s">
        <v>109</v>
      </c>
      <c r="BM203" s="151" t="s">
        <v>3029</v>
      </c>
    </row>
    <row r="204" spans="2:65" s="1" customFormat="1" ht="16.5" customHeight="1">
      <c r="B204" s="138"/>
      <c r="C204" s="139" t="s">
        <v>543</v>
      </c>
      <c r="D204" s="139" t="s">
        <v>195</v>
      </c>
      <c r="E204" s="140" t="s">
        <v>1739</v>
      </c>
      <c r="F204" s="141" t="s">
        <v>1740</v>
      </c>
      <c r="G204" s="142" t="s">
        <v>257</v>
      </c>
      <c r="H204" s="143">
        <v>642</v>
      </c>
      <c r="I204" s="144"/>
      <c r="J204" s="145">
        <f t="shared" si="20"/>
        <v>0</v>
      </c>
      <c r="K204" s="146"/>
      <c r="L204" s="28"/>
      <c r="M204" s="147" t="s">
        <v>1</v>
      </c>
      <c r="N204" s="148" t="s">
        <v>38</v>
      </c>
      <c r="P204" s="149">
        <f t="shared" si="21"/>
        <v>0</v>
      </c>
      <c r="Q204" s="149">
        <v>9.0000000000000006E-5</v>
      </c>
      <c r="R204" s="149">
        <f t="shared" si="22"/>
        <v>5.7780000000000005E-2</v>
      </c>
      <c r="S204" s="149">
        <v>0</v>
      </c>
      <c r="T204" s="150">
        <f t="shared" si="23"/>
        <v>0</v>
      </c>
      <c r="AR204" s="151" t="s">
        <v>109</v>
      </c>
      <c r="AT204" s="151" t="s">
        <v>195</v>
      </c>
      <c r="AU204" s="151" t="s">
        <v>84</v>
      </c>
      <c r="AY204" s="13" t="s">
        <v>193</v>
      </c>
      <c r="BE204" s="152">
        <f t="shared" si="24"/>
        <v>0</v>
      </c>
      <c r="BF204" s="152">
        <f t="shared" si="25"/>
        <v>0</v>
      </c>
      <c r="BG204" s="152">
        <f t="shared" si="26"/>
        <v>0</v>
      </c>
      <c r="BH204" s="152">
        <f t="shared" si="27"/>
        <v>0</v>
      </c>
      <c r="BI204" s="152">
        <f t="shared" si="28"/>
        <v>0</v>
      </c>
      <c r="BJ204" s="13" t="s">
        <v>84</v>
      </c>
      <c r="BK204" s="152">
        <f t="shared" si="29"/>
        <v>0</v>
      </c>
      <c r="BL204" s="13" t="s">
        <v>109</v>
      </c>
      <c r="BM204" s="151" t="s">
        <v>3030</v>
      </c>
    </row>
    <row r="205" spans="2:65" s="11" customFormat="1" ht="22.75" customHeight="1">
      <c r="B205" s="126"/>
      <c r="D205" s="127" t="s">
        <v>71</v>
      </c>
      <c r="E205" s="136" t="s">
        <v>221</v>
      </c>
      <c r="F205" s="136" t="s">
        <v>456</v>
      </c>
      <c r="I205" s="129"/>
      <c r="J205" s="137">
        <f>BK205</f>
        <v>0</v>
      </c>
      <c r="L205" s="126"/>
      <c r="M205" s="131"/>
      <c r="P205" s="132">
        <f>SUM(P206:P211)</f>
        <v>0</v>
      </c>
      <c r="R205" s="132">
        <f>SUM(R206:R211)</f>
        <v>0</v>
      </c>
      <c r="T205" s="133">
        <f>SUM(T206:T211)</f>
        <v>0</v>
      </c>
      <c r="AR205" s="127" t="s">
        <v>76</v>
      </c>
      <c r="AT205" s="134" t="s">
        <v>71</v>
      </c>
      <c r="AU205" s="134" t="s">
        <v>76</v>
      </c>
      <c r="AY205" s="127" t="s">
        <v>193</v>
      </c>
      <c r="BK205" s="135">
        <f>SUM(BK206:BK211)</f>
        <v>0</v>
      </c>
    </row>
    <row r="206" spans="2:65" s="1" customFormat="1" ht="24.25" customHeight="1">
      <c r="B206" s="138"/>
      <c r="C206" s="139" t="s">
        <v>547</v>
      </c>
      <c r="D206" s="139" t="s">
        <v>195</v>
      </c>
      <c r="E206" s="140" t="s">
        <v>2197</v>
      </c>
      <c r="F206" s="141" t="s">
        <v>2198</v>
      </c>
      <c r="G206" s="142" t="s">
        <v>257</v>
      </c>
      <c r="H206" s="143">
        <v>1160</v>
      </c>
      <c r="I206" s="144"/>
      <c r="J206" s="145">
        <f t="shared" ref="J206:J211" si="30">ROUND(I206*H206,2)</f>
        <v>0</v>
      </c>
      <c r="K206" s="146"/>
      <c r="L206" s="28"/>
      <c r="M206" s="147" t="s">
        <v>1</v>
      </c>
      <c r="N206" s="148" t="s">
        <v>38</v>
      </c>
      <c r="P206" s="149">
        <f t="shared" ref="P206:P211" si="31">O206*H206</f>
        <v>0</v>
      </c>
      <c r="Q206" s="149">
        <v>0</v>
      </c>
      <c r="R206" s="149">
        <f t="shared" ref="R206:R211" si="32">Q206*H206</f>
        <v>0</v>
      </c>
      <c r="S206" s="149">
        <v>0</v>
      </c>
      <c r="T206" s="150">
        <f t="shared" ref="T206:T211" si="33">S206*H206</f>
        <v>0</v>
      </c>
      <c r="AR206" s="151" t="s">
        <v>109</v>
      </c>
      <c r="AT206" s="151" t="s">
        <v>195</v>
      </c>
      <c r="AU206" s="151" t="s">
        <v>84</v>
      </c>
      <c r="AY206" s="13" t="s">
        <v>193</v>
      </c>
      <c r="BE206" s="152">
        <f t="shared" ref="BE206:BE211" si="34">IF(N206="základná",J206,0)</f>
        <v>0</v>
      </c>
      <c r="BF206" s="152">
        <f t="shared" ref="BF206:BF211" si="35">IF(N206="znížená",J206,0)</f>
        <v>0</v>
      </c>
      <c r="BG206" s="152">
        <f t="shared" ref="BG206:BG211" si="36">IF(N206="zákl. prenesená",J206,0)</f>
        <v>0</v>
      </c>
      <c r="BH206" s="152">
        <f t="shared" ref="BH206:BH211" si="37">IF(N206="zníž. prenesená",J206,0)</f>
        <v>0</v>
      </c>
      <c r="BI206" s="152">
        <f t="shared" ref="BI206:BI211" si="38">IF(N206="nulová",J206,0)</f>
        <v>0</v>
      </c>
      <c r="BJ206" s="13" t="s">
        <v>84</v>
      </c>
      <c r="BK206" s="152">
        <f t="shared" ref="BK206:BK211" si="39">ROUND(I206*H206,2)</f>
        <v>0</v>
      </c>
      <c r="BL206" s="13" t="s">
        <v>109</v>
      </c>
      <c r="BM206" s="151" t="s">
        <v>3031</v>
      </c>
    </row>
    <row r="207" spans="2:65" s="1" customFormat="1" ht="24.25" customHeight="1">
      <c r="B207" s="138"/>
      <c r="C207" s="139" t="s">
        <v>551</v>
      </c>
      <c r="D207" s="139" t="s">
        <v>195</v>
      </c>
      <c r="E207" s="140" t="s">
        <v>1742</v>
      </c>
      <c r="F207" s="141" t="s">
        <v>1743</v>
      </c>
      <c r="G207" s="142" t="s">
        <v>296</v>
      </c>
      <c r="H207" s="143">
        <v>449.74599999999998</v>
      </c>
      <c r="I207" s="144"/>
      <c r="J207" s="145">
        <f t="shared" si="30"/>
        <v>0</v>
      </c>
      <c r="K207" s="146"/>
      <c r="L207" s="28"/>
      <c r="M207" s="147" t="s">
        <v>1</v>
      </c>
      <c r="N207" s="148" t="s">
        <v>38</v>
      </c>
      <c r="P207" s="149">
        <f t="shared" si="31"/>
        <v>0</v>
      </c>
      <c r="Q207" s="149">
        <v>0</v>
      </c>
      <c r="R207" s="149">
        <f t="shared" si="32"/>
        <v>0</v>
      </c>
      <c r="S207" s="149">
        <v>0</v>
      </c>
      <c r="T207" s="150">
        <f t="shared" si="33"/>
        <v>0</v>
      </c>
      <c r="AR207" s="151" t="s">
        <v>109</v>
      </c>
      <c r="AT207" s="151" t="s">
        <v>195</v>
      </c>
      <c r="AU207" s="151" t="s">
        <v>84</v>
      </c>
      <c r="AY207" s="13" t="s">
        <v>193</v>
      </c>
      <c r="BE207" s="152">
        <f t="shared" si="34"/>
        <v>0</v>
      </c>
      <c r="BF207" s="152">
        <f t="shared" si="35"/>
        <v>0</v>
      </c>
      <c r="BG207" s="152">
        <f t="shared" si="36"/>
        <v>0</v>
      </c>
      <c r="BH207" s="152">
        <f t="shared" si="37"/>
        <v>0</v>
      </c>
      <c r="BI207" s="152">
        <f t="shared" si="38"/>
        <v>0</v>
      </c>
      <c r="BJ207" s="13" t="s">
        <v>84</v>
      </c>
      <c r="BK207" s="152">
        <f t="shared" si="39"/>
        <v>0</v>
      </c>
      <c r="BL207" s="13" t="s">
        <v>109</v>
      </c>
      <c r="BM207" s="151" t="s">
        <v>3032</v>
      </c>
    </row>
    <row r="208" spans="2:65" s="1" customFormat="1" ht="24.25" customHeight="1">
      <c r="B208" s="138"/>
      <c r="C208" s="139" t="s">
        <v>555</v>
      </c>
      <c r="D208" s="139" t="s">
        <v>195</v>
      </c>
      <c r="E208" s="140" t="s">
        <v>1745</v>
      </c>
      <c r="F208" s="141" t="s">
        <v>1746</v>
      </c>
      <c r="G208" s="142" t="s">
        <v>296</v>
      </c>
      <c r="H208" s="143">
        <v>4047.7139999999999</v>
      </c>
      <c r="I208" s="144"/>
      <c r="J208" s="145">
        <f t="shared" si="30"/>
        <v>0</v>
      </c>
      <c r="K208" s="146"/>
      <c r="L208" s="28"/>
      <c r="M208" s="147" t="s">
        <v>1</v>
      </c>
      <c r="N208" s="148" t="s">
        <v>38</v>
      </c>
      <c r="P208" s="149">
        <f t="shared" si="31"/>
        <v>0</v>
      </c>
      <c r="Q208" s="149">
        <v>0</v>
      </c>
      <c r="R208" s="149">
        <f t="shared" si="32"/>
        <v>0</v>
      </c>
      <c r="S208" s="149">
        <v>0</v>
      </c>
      <c r="T208" s="150">
        <f t="shared" si="33"/>
        <v>0</v>
      </c>
      <c r="AR208" s="151" t="s">
        <v>109</v>
      </c>
      <c r="AT208" s="151" t="s">
        <v>195</v>
      </c>
      <c r="AU208" s="151" t="s">
        <v>84</v>
      </c>
      <c r="AY208" s="13" t="s">
        <v>193</v>
      </c>
      <c r="BE208" s="152">
        <f t="shared" si="34"/>
        <v>0</v>
      </c>
      <c r="BF208" s="152">
        <f t="shared" si="35"/>
        <v>0</v>
      </c>
      <c r="BG208" s="152">
        <f t="shared" si="36"/>
        <v>0</v>
      </c>
      <c r="BH208" s="152">
        <f t="shared" si="37"/>
        <v>0</v>
      </c>
      <c r="BI208" s="152">
        <f t="shared" si="38"/>
        <v>0</v>
      </c>
      <c r="BJ208" s="13" t="s">
        <v>84</v>
      </c>
      <c r="BK208" s="152">
        <f t="shared" si="39"/>
        <v>0</v>
      </c>
      <c r="BL208" s="13" t="s">
        <v>109</v>
      </c>
      <c r="BM208" s="151" t="s">
        <v>3033</v>
      </c>
    </row>
    <row r="209" spans="2:65" s="1" customFormat="1" ht="24.25" customHeight="1">
      <c r="B209" s="138"/>
      <c r="C209" s="139" t="s">
        <v>562</v>
      </c>
      <c r="D209" s="139" t="s">
        <v>195</v>
      </c>
      <c r="E209" s="140" t="s">
        <v>1748</v>
      </c>
      <c r="F209" s="141" t="s">
        <v>1749</v>
      </c>
      <c r="G209" s="142" t="s">
        <v>296</v>
      </c>
      <c r="H209" s="143">
        <v>449.74599999999998</v>
      </c>
      <c r="I209" s="144"/>
      <c r="J209" s="145">
        <f t="shared" si="30"/>
        <v>0</v>
      </c>
      <c r="K209" s="146"/>
      <c r="L209" s="28"/>
      <c r="M209" s="147" t="s">
        <v>1</v>
      </c>
      <c r="N209" s="148" t="s">
        <v>38</v>
      </c>
      <c r="P209" s="149">
        <f t="shared" si="31"/>
        <v>0</v>
      </c>
      <c r="Q209" s="149">
        <v>0</v>
      </c>
      <c r="R209" s="149">
        <f t="shared" si="32"/>
        <v>0</v>
      </c>
      <c r="S209" s="149">
        <v>0</v>
      </c>
      <c r="T209" s="150">
        <f t="shared" si="33"/>
        <v>0</v>
      </c>
      <c r="AR209" s="151" t="s">
        <v>109</v>
      </c>
      <c r="AT209" s="151" t="s">
        <v>195</v>
      </c>
      <c r="AU209" s="151" t="s">
        <v>84</v>
      </c>
      <c r="AY209" s="13" t="s">
        <v>193</v>
      </c>
      <c r="BE209" s="152">
        <f t="shared" si="34"/>
        <v>0</v>
      </c>
      <c r="BF209" s="152">
        <f t="shared" si="35"/>
        <v>0</v>
      </c>
      <c r="BG209" s="152">
        <f t="shared" si="36"/>
        <v>0</v>
      </c>
      <c r="BH209" s="152">
        <f t="shared" si="37"/>
        <v>0</v>
      </c>
      <c r="BI209" s="152">
        <f t="shared" si="38"/>
        <v>0</v>
      </c>
      <c r="BJ209" s="13" t="s">
        <v>84</v>
      </c>
      <c r="BK209" s="152">
        <f t="shared" si="39"/>
        <v>0</v>
      </c>
      <c r="BL209" s="13" t="s">
        <v>109</v>
      </c>
      <c r="BM209" s="151" t="s">
        <v>3034</v>
      </c>
    </row>
    <row r="210" spans="2:65" s="1" customFormat="1" ht="24.25" customHeight="1">
      <c r="B210" s="138"/>
      <c r="C210" s="139" t="s">
        <v>566</v>
      </c>
      <c r="D210" s="139" t="s">
        <v>195</v>
      </c>
      <c r="E210" s="140" t="s">
        <v>1751</v>
      </c>
      <c r="F210" s="141" t="s">
        <v>2204</v>
      </c>
      <c r="G210" s="142" t="s">
        <v>296</v>
      </c>
      <c r="H210" s="143">
        <v>449.74599999999998</v>
      </c>
      <c r="I210" s="144"/>
      <c r="J210" s="145">
        <f t="shared" si="30"/>
        <v>0</v>
      </c>
      <c r="K210" s="146"/>
      <c r="L210" s="28"/>
      <c r="M210" s="147" t="s">
        <v>1</v>
      </c>
      <c r="N210" s="148" t="s">
        <v>38</v>
      </c>
      <c r="P210" s="149">
        <f t="shared" si="31"/>
        <v>0</v>
      </c>
      <c r="Q210" s="149">
        <v>0</v>
      </c>
      <c r="R210" s="149">
        <f t="shared" si="32"/>
        <v>0</v>
      </c>
      <c r="S210" s="149">
        <v>0</v>
      </c>
      <c r="T210" s="150">
        <f t="shared" si="33"/>
        <v>0</v>
      </c>
      <c r="AR210" s="151" t="s">
        <v>109</v>
      </c>
      <c r="AT210" s="151" t="s">
        <v>195</v>
      </c>
      <c r="AU210" s="151" t="s">
        <v>84</v>
      </c>
      <c r="AY210" s="13" t="s">
        <v>193</v>
      </c>
      <c r="BE210" s="152">
        <f t="shared" si="34"/>
        <v>0</v>
      </c>
      <c r="BF210" s="152">
        <f t="shared" si="35"/>
        <v>0</v>
      </c>
      <c r="BG210" s="152">
        <f t="shared" si="36"/>
        <v>0</v>
      </c>
      <c r="BH210" s="152">
        <f t="shared" si="37"/>
        <v>0</v>
      </c>
      <c r="BI210" s="152">
        <f t="shared" si="38"/>
        <v>0</v>
      </c>
      <c r="BJ210" s="13" t="s">
        <v>84</v>
      </c>
      <c r="BK210" s="152">
        <f t="shared" si="39"/>
        <v>0</v>
      </c>
      <c r="BL210" s="13" t="s">
        <v>109</v>
      </c>
      <c r="BM210" s="151" t="s">
        <v>3035</v>
      </c>
    </row>
    <row r="211" spans="2:65" s="1" customFormat="1" ht="24.25" customHeight="1">
      <c r="B211" s="138"/>
      <c r="C211" s="139" t="s">
        <v>572</v>
      </c>
      <c r="D211" s="139" t="s">
        <v>195</v>
      </c>
      <c r="E211" s="140" t="s">
        <v>1754</v>
      </c>
      <c r="F211" s="141" t="s">
        <v>1755</v>
      </c>
      <c r="G211" s="142" t="s">
        <v>296</v>
      </c>
      <c r="H211" s="143">
        <v>449.74599999999998</v>
      </c>
      <c r="I211" s="144"/>
      <c r="J211" s="145">
        <f t="shared" si="30"/>
        <v>0</v>
      </c>
      <c r="K211" s="146"/>
      <c r="L211" s="28"/>
      <c r="M211" s="147" t="s">
        <v>1</v>
      </c>
      <c r="N211" s="148" t="s">
        <v>38</v>
      </c>
      <c r="P211" s="149">
        <f t="shared" si="31"/>
        <v>0</v>
      </c>
      <c r="Q211" s="149">
        <v>0</v>
      </c>
      <c r="R211" s="149">
        <f t="shared" si="32"/>
        <v>0</v>
      </c>
      <c r="S211" s="149">
        <v>0</v>
      </c>
      <c r="T211" s="150">
        <f t="shared" si="33"/>
        <v>0</v>
      </c>
      <c r="AR211" s="151" t="s">
        <v>109</v>
      </c>
      <c r="AT211" s="151" t="s">
        <v>195</v>
      </c>
      <c r="AU211" s="151" t="s">
        <v>84</v>
      </c>
      <c r="AY211" s="13" t="s">
        <v>193</v>
      </c>
      <c r="BE211" s="152">
        <f t="shared" si="34"/>
        <v>0</v>
      </c>
      <c r="BF211" s="152">
        <f t="shared" si="35"/>
        <v>0</v>
      </c>
      <c r="BG211" s="152">
        <f t="shared" si="36"/>
        <v>0</v>
      </c>
      <c r="BH211" s="152">
        <f t="shared" si="37"/>
        <v>0</v>
      </c>
      <c r="BI211" s="152">
        <f t="shared" si="38"/>
        <v>0</v>
      </c>
      <c r="BJ211" s="13" t="s">
        <v>84</v>
      </c>
      <c r="BK211" s="152">
        <f t="shared" si="39"/>
        <v>0</v>
      </c>
      <c r="BL211" s="13" t="s">
        <v>109</v>
      </c>
      <c r="BM211" s="151" t="s">
        <v>3036</v>
      </c>
    </row>
    <row r="212" spans="2:65" s="11" customFormat="1" ht="22.75" customHeight="1">
      <c r="B212" s="126"/>
      <c r="D212" s="127" t="s">
        <v>71</v>
      </c>
      <c r="E212" s="136" t="s">
        <v>477</v>
      </c>
      <c r="F212" s="136" t="s">
        <v>478</v>
      </c>
      <c r="I212" s="129"/>
      <c r="J212" s="137">
        <f>BK212</f>
        <v>0</v>
      </c>
      <c r="L212" s="126"/>
      <c r="M212" s="131"/>
      <c r="P212" s="132">
        <f>P213</f>
        <v>0</v>
      </c>
      <c r="R212" s="132">
        <f>R213</f>
        <v>0</v>
      </c>
      <c r="T212" s="133">
        <f>T213</f>
        <v>0</v>
      </c>
      <c r="AR212" s="127" t="s">
        <v>76</v>
      </c>
      <c r="AT212" s="134" t="s">
        <v>71</v>
      </c>
      <c r="AU212" s="134" t="s">
        <v>76</v>
      </c>
      <c r="AY212" s="127" t="s">
        <v>193</v>
      </c>
      <c r="BK212" s="135">
        <f>BK213</f>
        <v>0</v>
      </c>
    </row>
    <row r="213" spans="2:65" s="1" customFormat="1" ht="33" customHeight="1">
      <c r="B213" s="138"/>
      <c r="C213" s="139" t="s">
        <v>576</v>
      </c>
      <c r="D213" s="139" t="s">
        <v>195</v>
      </c>
      <c r="E213" s="140" t="s">
        <v>1757</v>
      </c>
      <c r="F213" s="141" t="s">
        <v>1758</v>
      </c>
      <c r="G213" s="142" t="s">
        <v>296</v>
      </c>
      <c r="H213" s="143">
        <v>1160.1880000000001</v>
      </c>
      <c r="I213" s="144"/>
      <c r="J213" s="145">
        <f>ROUND(I213*H213,2)</f>
        <v>0</v>
      </c>
      <c r="K213" s="146"/>
      <c r="L213" s="28"/>
      <c r="M213" s="147" t="s">
        <v>1</v>
      </c>
      <c r="N213" s="148" t="s">
        <v>38</v>
      </c>
      <c r="P213" s="149">
        <f>O213*H213</f>
        <v>0</v>
      </c>
      <c r="Q213" s="149">
        <v>0</v>
      </c>
      <c r="R213" s="149">
        <f>Q213*H213</f>
        <v>0</v>
      </c>
      <c r="S213" s="149">
        <v>0</v>
      </c>
      <c r="T213" s="150">
        <f>S213*H213</f>
        <v>0</v>
      </c>
      <c r="AR213" s="151" t="s">
        <v>109</v>
      </c>
      <c r="AT213" s="151" t="s">
        <v>195</v>
      </c>
      <c r="AU213" s="151" t="s">
        <v>84</v>
      </c>
      <c r="AY213" s="13" t="s">
        <v>193</v>
      </c>
      <c r="BE213" s="152">
        <f>IF(N213="základná",J213,0)</f>
        <v>0</v>
      </c>
      <c r="BF213" s="152">
        <f>IF(N213="znížená",J213,0)</f>
        <v>0</v>
      </c>
      <c r="BG213" s="152">
        <f>IF(N213="zákl. prenesená",J213,0)</f>
        <v>0</v>
      </c>
      <c r="BH213" s="152">
        <f>IF(N213="zníž. prenesená",J213,0)</f>
        <v>0</v>
      </c>
      <c r="BI213" s="152">
        <f>IF(N213="nulová",J213,0)</f>
        <v>0</v>
      </c>
      <c r="BJ213" s="13" t="s">
        <v>84</v>
      </c>
      <c r="BK213" s="152">
        <f>ROUND(I213*H213,2)</f>
        <v>0</v>
      </c>
      <c r="BL213" s="13" t="s">
        <v>109</v>
      </c>
      <c r="BM213" s="151" t="s">
        <v>3037</v>
      </c>
    </row>
    <row r="214" spans="2:65" s="11" customFormat="1" ht="26" customHeight="1">
      <c r="B214" s="126"/>
      <c r="D214" s="127" t="s">
        <v>71</v>
      </c>
      <c r="E214" s="128" t="s">
        <v>236</v>
      </c>
      <c r="F214" s="128" t="s">
        <v>1098</v>
      </c>
      <c r="I214" s="129"/>
      <c r="J214" s="130">
        <f>BK214</f>
        <v>0</v>
      </c>
      <c r="L214" s="126"/>
      <c r="M214" s="131"/>
      <c r="P214" s="132">
        <f>P215+P217</f>
        <v>0</v>
      </c>
      <c r="R214" s="132">
        <f>R215+R217</f>
        <v>0.35872999999999999</v>
      </c>
      <c r="T214" s="133">
        <f>T215+T217</f>
        <v>0</v>
      </c>
      <c r="AR214" s="127" t="s">
        <v>106</v>
      </c>
      <c r="AT214" s="134" t="s">
        <v>71</v>
      </c>
      <c r="AU214" s="134" t="s">
        <v>72</v>
      </c>
      <c r="AY214" s="127" t="s">
        <v>193</v>
      </c>
      <c r="BK214" s="135">
        <f>BK215+BK217</f>
        <v>0</v>
      </c>
    </row>
    <row r="215" spans="2:65" s="11" customFormat="1" ht="22.75" customHeight="1">
      <c r="B215" s="126"/>
      <c r="D215" s="127" t="s">
        <v>71</v>
      </c>
      <c r="E215" s="136" t="s">
        <v>1170</v>
      </c>
      <c r="F215" s="136" t="s">
        <v>1171</v>
      </c>
      <c r="I215" s="129"/>
      <c r="J215" s="137">
        <f>BK215</f>
        <v>0</v>
      </c>
      <c r="L215" s="126"/>
      <c r="M215" s="131"/>
      <c r="P215" s="132">
        <f>P216</f>
        <v>0</v>
      </c>
      <c r="R215" s="132">
        <f>R216</f>
        <v>0</v>
      </c>
      <c r="T215" s="133">
        <f>T216</f>
        <v>0</v>
      </c>
      <c r="AR215" s="127" t="s">
        <v>106</v>
      </c>
      <c r="AT215" s="134" t="s">
        <v>71</v>
      </c>
      <c r="AU215" s="134" t="s">
        <v>76</v>
      </c>
      <c r="AY215" s="127" t="s">
        <v>193</v>
      </c>
      <c r="BK215" s="135">
        <f>BK216</f>
        <v>0</v>
      </c>
    </row>
    <row r="216" spans="2:65" s="1" customFormat="1" ht="16.5" customHeight="1">
      <c r="B216" s="138"/>
      <c r="C216" s="139" t="s">
        <v>580</v>
      </c>
      <c r="D216" s="139" t="s">
        <v>195</v>
      </c>
      <c r="E216" s="140" t="s">
        <v>1802</v>
      </c>
      <c r="F216" s="141" t="s">
        <v>1803</v>
      </c>
      <c r="G216" s="142" t="s">
        <v>319</v>
      </c>
      <c r="H216" s="143">
        <v>14</v>
      </c>
      <c r="I216" s="144"/>
      <c r="J216" s="145">
        <f>ROUND(I216*H216,2)</f>
        <v>0</v>
      </c>
      <c r="K216" s="146"/>
      <c r="L216" s="28"/>
      <c r="M216" s="147" t="s">
        <v>1</v>
      </c>
      <c r="N216" s="148" t="s">
        <v>38</v>
      </c>
      <c r="P216" s="149">
        <f>O216*H216</f>
        <v>0</v>
      </c>
      <c r="Q216" s="149">
        <v>0</v>
      </c>
      <c r="R216" s="149">
        <f>Q216*H216</f>
        <v>0</v>
      </c>
      <c r="S216" s="149">
        <v>0</v>
      </c>
      <c r="T216" s="150">
        <f>S216*H216</f>
        <v>0</v>
      </c>
      <c r="AR216" s="151" t="s">
        <v>519</v>
      </c>
      <c r="AT216" s="151" t="s">
        <v>195</v>
      </c>
      <c r="AU216" s="151" t="s">
        <v>84</v>
      </c>
      <c r="AY216" s="13" t="s">
        <v>193</v>
      </c>
      <c r="BE216" s="152">
        <f>IF(N216="základná",J216,0)</f>
        <v>0</v>
      </c>
      <c r="BF216" s="152">
        <f>IF(N216="znížená",J216,0)</f>
        <v>0</v>
      </c>
      <c r="BG216" s="152">
        <f>IF(N216="zákl. prenesená",J216,0)</f>
        <v>0</v>
      </c>
      <c r="BH216" s="152">
        <f>IF(N216="zníž. prenesená",J216,0)</f>
        <v>0</v>
      </c>
      <c r="BI216" s="152">
        <f>IF(N216="nulová",J216,0)</f>
        <v>0</v>
      </c>
      <c r="BJ216" s="13" t="s">
        <v>84</v>
      </c>
      <c r="BK216" s="152">
        <f>ROUND(I216*H216,2)</f>
        <v>0</v>
      </c>
      <c r="BL216" s="13" t="s">
        <v>519</v>
      </c>
      <c r="BM216" s="151" t="s">
        <v>3038</v>
      </c>
    </row>
    <row r="217" spans="2:65" s="11" customFormat="1" ht="22.75" customHeight="1">
      <c r="B217" s="126"/>
      <c r="D217" s="127" t="s">
        <v>71</v>
      </c>
      <c r="E217" s="136" t="s">
        <v>1099</v>
      </c>
      <c r="F217" s="136" t="s">
        <v>1100</v>
      </c>
      <c r="I217" s="129"/>
      <c r="J217" s="137">
        <f>BK217</f>
        <v>0</v>
      </c>
      <c r="L217" s="126"/>
      <c r="M217" s="131"/>
      <c r="P217" s="132">
        <f>SUM(P218:P244)</f>
        <v>0</v>
      </c>
      <c r="R217" s="132">
        <f>SUM(R218:R244)</f>
        <v>0.35872999999999999</v>
      </c>
      <c r="T217" s="133">
        <f>SUM(T218:T244)</f>
        <v>0</v>
      </c>
      <c r="AR217" s="127" t="s">
        <v>106</v>
      </c>
      <c r="AT217" s="134" t="s">
        <v>71</v>
      </c>
      <c r="AU217" s="134" t="s">
        <v>76</v>
      </c>
      <c r="AY217" s="127" t="s">
        <v>193</v>
      </c>
      <c r="BK217" s="135">
        <f>SUM(BK218:BK244)</f>
        <v>0</v>
      </c>
    </row>
    <row r="218" spans="2:65" s="1" customFormat="1" ht="24.25" customHeight="1">
      <c r="B218" s="138"/>
      <c r="C218" s="139" t="s">
        <v>586</v>
      </c>
      <c r="D218" s="139" t="s">
        <v>195</v>
      </c>
      <c r="E218" s="140" t="s">
        <v>1805</v>
      </c>
      <c r="F218" s="141" t="s">
        <v>1806</v>
      </c>
      <c r="G218" s="142" t="s">
        <v>257</v>
      </c>
      <c r="H218" s="143">
        <v>11</v>
      </c>
      <c r="I218" s="144"/>
      <c r="J218" s="145">
        <f t="shared" ref="J218:J244" si="40">ROUND(I218*H218,2)</f>
        <v>0</v>
      </c>
      <c r="K218" s="146"/>
      <c r="L218" s="28"/>
      <c r="M218" s="147" t="s">
        <v>1</v>
      </c>
      <c r="N218" s="148" t="s">
        <v>38</v>
      </c>
      <c r="P218" s="149">
        <f t="shared" ref="P218:P244" si="41">O218*H218</f>
        <v>0</v>
      </c>
      <c r="Q218" s="149">
        <v>2.537E-2</v>
      </c>
      <c r="R218" s="149">
        <f t="shared" ref="R218:R244" si="42">Q218*H218</f>
        <v>0.27906999999999998</v>
      </c>
      <c r="S218" s="149">
        <v>0</v>
      </c>
      <c r="T218" s="150">
        <f t="shared" ref="T218:T244" si="43">S218*H218</f>
        <v>0</v>
      </c>
      <c r="AR218" s="151" t="s">
        <v>519</v>
      </c>
      <c r="AT218" s="151" t="s">
        <v>195</v>
      </c>
      <c r="AU218" s="151" t="s">
        <v>84</v>
      </c>
      <c r="AY218" s="13" t="s">
        <v>193</v>
      </c>
      <c r="BE218" s="152">
        <f t="shared" ref="BE218:BE244" si="44">IF(N218="základná",J218,0)</f>
        <v>0</v>
      </c>
      <c r="BF218" s="152">
        <f t="shared" ref="BF218:BF244" si="45">IF(N218="znížená",J218,0)</f>
        <v>0</v>
      </c>
      <c r="BG218" s="152">
        <f t="shared" ref="BG218:BG244" si="46">IF(N218="zákl. prenesená",J218,0)</f>
        <v>0</v>
      </c>
      <c r="BH218" s="152">
        <f t="shared" ref="BH218:BH244" si="47">IF(N218="zníž. prenesená",J218,0)</f>
        <v>0</v>
      </c>
      <c r="BI218" s="152">
        <f t="shared" ref="BI218:BI244" si="48">IF(N218="nulová",J218,0)</f>
        <v>0</v>
      </c>
      <c r="BJ218" s="13" t="s">
        <v>84</v>
      </c>
      <c r="BK218" s="152">
        <f t="shared" ref="BK218:BK244" si="49">ROUND(I218*H218,2)</f>
        <v>0</v>
      </c>
      <c r="BL218" s="13" t="s">
        <v>519</v>
      </c>
      <c r="BM218" s="151" t="s">
        <v>3039</v>
      </c>
    </row>
    <row r="219" spans="2:65" s="1" customFormat="1" ht="33" customHeight="1">
      <c r="B219" s="138"/>
      <c r="C219" s="153" t="s">
        <v>590</v>
      </c>
      <c r="D219" s="153" t="s">
        <v>236</v>
      </c>
      <c r="E219" s="154" t="s">
        <v>2210</v>
      </c>
      <c r="F219" s="155" t="s">
        <v>2211</v>
      </c>
      <c r="G219" s="156" t="s">
        <v>319</v>
      </c>
      <c r="H219" s="157">
        <v>9</v>
      </c>
      <c r="I219" s="158"/>
      <c r="J219" s="159">
        <f t="shared" si="40"/>
        <v>0</v>
      </c>
      <c r="K219" s="160"/>
      <c r="L219" s="161"/>
      <c r="M219" s="162" t="s">
        <v>1</v>
      </c>
      <c r="N219" s="163" t="s">
        <v>38</v>
      </c>
      <c r="P219" s="149">
        <f t="shared" si="41"/>
        <v>0</v>
      </c>
      <c r="Q219" s="149">
        <v>1.1E-4</v>
      </c>
      <c r="R219" s="149">
        <f t="shared" si="42"/>
        <v>9.8999999999999999E-4</v>
      </c>
      <c r="S219" s="149">
        <v>0</v>
      </c>
      <c r="T219" s="150">
        <f t="shared" si="43"/>
        <v>0</v>
      </c>
      <c r="AR219" s="151" t="s">
        <v>1231</v>
      </c>
      <c r="AT219" s="151" t="s">
        <v>236</v>
      </c>
      <c r="AU219" s="151" t="s">
        <v>84</v>
      </c>
      <c r="AY219" s="13" t="s">
        <v>193</v>
      </c>
      <c r="BE219" s="152">
        <f t="shared" si="44"/>
        <v>0</v>
      </c>
      <c r="BF219" s="152">
        <f t="shared" si="45"/>
        <v>0</v>
      </c>
      <c r="BG219" s="152">
        <f t="shared" si="46"/>
        <v>0</v>
      </c>
      <c r="BH219" s="152">
        <f t="shared" si="47"/>
        <v>0</v>
      </c>
      <c r="BI219" s="152">
        <f t="shared" si="48"/>
        <v>0</v>
      </c>
      <c r="BJ219" s="13" t="s">
        <v>84</v>
      </c>
      <c r="BK219" s="152">
        <f t="shared" si="49"/>
        <v>0</v>
      </c>
      <c r="BL219" s="13" t="s">
        <v>519</v>
      </c>
      <c r="BM219" s="151" t="s">
        <v>3040</v>
      </c>
    </row>
    <row r="220" spans="2:65" s="1" customFormat="1" ht="16.5" customHeight="1">
      <c r="B220" s="138"/>
      <c r="C220" s="153" t="s">
        <v>594</v>
      </c>
      <c r="D220" s="153" t="s">
        <v>236</v>
      </c>
      <c r="E220" s="154" t="s">
        <v>2766</v>
      </c>
      <c r="F220" s="155" t="s">
        <v>2767</v>
      </c>
      <c r="G220" s="156" t="s">
        <v>319</v>
      </c>
      <c r="H220" s="157">
        <v>2</v>
      </c>
      <c r="I220" s="158"/>
      <c r="J220" s="159">
        <f t="shared" si="40"/>
        <v>0</v>
      </c>
      <c r="K220" s="160"/>
      <c r="L220" s="161"/>
      <c r="M220" s="162" t="s">
        <v>1</v>
      </c>
      <c r="N220" s="163" t="s">
        <v>38</v>
      </c>
      <c r="P220" s="149">
        <f t="shared" si="41"/>
        <v>0</v>
      </c>
      <c r="Q220" s="149">
        <v>0</v>
      </c>
      <c r="R220" s="149">
        <f t="shared" si="42"/>
        <v>0</v>
      </c>
      <c r="S220" s="149">
        <v>0</v>
      </c>
      <c r="T220" s="150">
        <f t="shared" si="43"/>
        <v>0</v>
      </c>
      <c r="AR220" s="151" t="s">
        <v>1231</v>
      </c>
      <c r="AT220" s="151" t="s">
        <v>236</v>
      </c>
      <c r="AU220" s="151" t="s">
        <v>84</v>
      </c>
      <c r="AY220" s="13" t="s">
        <v>193</v>
      </c>
      <c r="BE220" s="152">
        <f t="shared" si="44"/>
        <v>0</v>
      </c>
      <c r="BF220" s="152">
        <f t="shared" si="45"/>
        <v>0</v>
      </c>
      <c r="BG220" s="152">
        <f t="shared" si="46"/>
        <v>0</v>
      </c>
      <c r="BH220" s="152">
        <f t="shared" si="47"/>
        <v>0</v>
      </c>
      <c r="BI220" s="152">
        <f t="shared" si="48"/>
        <v>0</v>
      </c>
      <c r="BJ220" s="13" t="s">
        <v>84</v>
      </c>
      <c r="BK220" s="152">
        <f t="shared" si="49"/>
        <v>0</v>
      </c>
      <c r="BL220" s="13" t="s">
        <v>519</v>
      </c>
      <c r="BM220" s="151" t="s">
        <v>3041</v>
      </c>
    </row>
    <row r="221" spans="2:65" s="1" customFormat="1" ht="21.75" customHeight="1">
      <c r="B221" s="138"/>
      <c r="C221" s="139" t="s">
        <v>598</v>
      </c>
      <c r="D221" s="139" t="s">
        <v>195</v>
      </c>
      <c r="E221" s="140" t="s">
        <v>1814</v>
      </c>
      <c r="F221" s="141" t="s">
        <v>1815</v>
      </c>
      <c r="G221" s="142" t="s">
        <v>319</v>
      </c>
      <c r="H221" s="143">
        <v>16</v>
      </c>
      <c r="I221" s="144"/>
      <c r="J221" s="145">
        <f t="shared" si="40"/>
        <v>0</v>
      </c>
      <c r="K221" s="146"/>
      <c r="L221" s="28"/>
      <c r="M221" s="147" t="s">
        <v>1</v>
      </c>
      <c r="N221" s="148" t="s">
        <v>38</v>
      </c>
      <c r="P221" s="149">
        <f t="shared" si="41"/>
        <v>0</v>
      </c>
      <c r="Q221" s="149">
        <v>0</v>
      </c>
      <c r="R221" s="149">
        <f t="shared" si="42"/>
        <v>0</v>
      </c>
      <c r="S221" s="149">
        <v>0</v>
      </c>
      <c r="T221" s="150">
        <f t="shared" si="43"/>
        <v>0</v>
      </c>
      <c r="AR221" s="151" t="s">
        <v>519</v>
      </c>
      <c r="AT221" s="151" t="s">
        <v>195</v>
      </c>
      <c r="AU221" s="151" t="s">
        <v>84</v>
      </c>
      <c r="AY221" s="13" t="s">
        <v>193</v>
      </c>
      <c r="BE221" s="152">
        <f t="shared" si="44"/>
        <v>0</v>
      </c>
      <c r="BF221" s="152">
        <f t="shared" si="45"/>
        <v>0</v>
      </c>
      <c r="BG221" s="152">
        <f t="shared" si="46"/>
        <v>0</v>
      </c>
      <c r="BH221" s="152">
        <f t="shared" si="47"/>
        <v>0</v>
      </c>
      <c r="BI221" s="152">
        <f t="shared" si="48"/>
        <v>0</v>
      </c>
      <c r="BJ221" s="13" t="s">
        <v>84</v>
      </c>
      <c r="BK221" s="152">
        <f t="shared" si="49"/>
        <v>0</v>
      </c>
      <c r="BL221" s="13" t="s">
        <v>519</v>
      </c>
      <c r="BM221" s="151" t="s">
        <v>3042</v>
      </c>
    </row>
    <row r="222" spans="2:65" s="1" customFormat="1" ht="24.25" customHeight="1">
      <c r="B222" s="138"/>
      <c r="C222" s="153" t="s">
        <v>602</v>
      </c>
      <c r="D222" s="153" t="s">
        <v>236</v>
      </c>
      <c r="E222" s="154" t="s">
        <v>1817</v>
      </c>
      <c r="F222" s="155" t="s">
        <v>1818</v>
      </c>
      <c r="G222" s="156" t="s">
        <v>319</v>
      </c>
      <c r="H222" s="157">
        <v>16</v>
      </c>
      <c r="I222" s="158"/>
      <c r="J222" s="159">
        <f t="shared" si="40"/>
        <v>0</v>
      </c>
      <c r="K222" s="160"/>
      <c r="L222" s="161"/>
      <c r="M222" s="162" t="s">
        <v>1</v>
      </c>
      <c r="N222" s="163" t="s">
        <v>38</v>
      </c>
      <c r="P222" s="149">
        <f t="shared" si="41"/>
        <v>0</v>
      </c>
      <c r="Q222" s="149">
        <v>7.1000000000000002E-4</v>
      </c>
      <c r="R222" s="149">
        <f t="shared" si="42"/>
        <v>1.136E-2</v>
      </c>
      <c r="S222" s="149">
        <v>0</v>
      </c>
      <c r="T222" s="150">
        <f t="shared" si="43"/>
        <v>0</v>
      </c>
      <c r="AR222" s="151" t="s">
        <v>972</v>
      </c>
      <c r="AT222" s="151" t="s">
        <v>236</v>
      </c>
      <c r="AU222" s="151" t="s">
        <v>84</v>
      </c>
      <c r="AY222" s="13" t="s">
        <v>193</v>
      </c>
      <c r="BE222" s="152">
        <f t="shared" si="44"/>
        <v>0</v>
      </c>
      <c r="BF222" s="152">
        <f t="shared" si="45"/>
        <v>0</v>
      </c>
      <c r="BG222" s="152">
        <f t="shared" si="46"/>
        <v>0</v>
      </c>
      <c r="BH222" s="152">
        <f t="shared" si="47"/>
        <v>0</v>
      </c>
      <c r="BI222" s="152">
        <f t="shared" si="48"/>
        <v>0</v>
      </c>
      <c r="BJ222" s="13" t="s">
        <v>84</v>
      </c>
      <c r="BK222" s="152">
        <f t="shared" si="49"/>
        <v>0</v>
      </c>
      <c r="BL222" s="13" t="s">
        <v>972</v>
      </c>
      <c r="BM222" s="151" t="s">
        <v>3043</v>
      </c>
    </row>
    <row r="223" spans="2:65" s="1" customFormat="1" ht="24.25" customHeight="1">
      <c r="B223" s="138"/>
      <c r="C223" s="139" t="s">
        <v>606</v>
      </c>
      <c r="D223" s="139" t="s">
        <v>195</v>
      </c>
      <c r="E223" s="140" t="s">
        <v>2220</v>
      </c>
      <c r="F223" s="141" t="s">
        <v>2221</v>
      </c>
      <c r="G223" s="142" t="s">
        <v>319</v>
      </c>
      <c r="H223" s="143">
        <v>1</v>
      </c>
      <c r="I223" s="144"/>
      <c r="J223" s="145">
        <f t="shared" si="40"/>
        <v>0</v>
      </c>
      <c r="K223" s="146"/>
      <c r="L223" s="28"/>
      <c r="M223" s="147" t="s">
        <v>1</v>
      </c>
      <c r="N223" s="148" t="s">
        <v>38</v>
      </c>
      <c r="P223" s="149">
        <f t="shared" si="41"/>
        <v>0</v>
      </c>
      <c r="Q223" s="149">
        <v>0</v>
      </c>
      <c r="R223" s="149">
        <f t="shared" si="42"/>
        <v>0</v>
      </c>
      <c r="S223" s="149">
        <v>0</v>
      </c>
      <c r="T223" s="150">
        <f t="shared" si="43"/>
        <v>0</v>
      </c>
      <c r="AR223" s="151" t="s">
        <v>519</v>
      </c>
      <c r="AT223" s="151" t="s">
        <v>195</v>
      </c>
      <c r="AU223" s="151" t="s">
        <v>84</v>
      </c>
      <c r="AY223" s="13" t="s">
        <v>193</v>
      </c>
      <c r="BE223" s="152">
        <f t="shared" si="44"/>
        <v>0</v>
      </c>
      <c r="BF223" s="152">
        <f t="shared" si="45"/>
        <v>0</v>
      </c>
      <c r="BG223" s="152">
        <f t="shared" si="46"/>
        <v>0</v>
      </c>
      <c r="BH223" s="152">
        <f t="shared" si="47"/>
        <v>0</v>
      </c>
      <c r="BI223" s="152">
        <f t="shared" si="48"/>
        <v>0</v>
      </c>
      <c r="BJ223" s="13" t="s">
        <v>84</v>
      </c>
      <c r="BK223" s="152">
        <f t="shared" si="49"/>
        <v>0</v>
      </c>
      <c r="BL223" s="13" t="s">
        <v>519</v>
      </c>
      <c r="BM223" s="151" t="s">
        <v>3044</v>
      </c>
    </row>
    <row r="224" spans="2:65" s="1" customFormat="1" ht="24.25" customHeight="1">
      <c r="B224" s="138"/>
      <c r="C224" s="153" t="s">
        <v>831</v>
      </c>
      <c r="D224" s="153" t="s">
        <v>236</v>
      </c>
      <c r="E224" s="154" t="s">
        <v>2223</v>
      </c>
      <c r="F224" s="155" t="s">
        <v>2224</v>
      </c>
      <c r="G224" s="156" t="s">
        <v>319</v>
      </c>
      <c r="H224" s="157">
        <v>1</v>
      </c>
      <c r="I224" s="158"/>
      <c r="J224" s="159">
        <f t="shared" si="40"/>
        <v>0</v>
      </c>
      <c r="K224" s="160"/>
      <c r="L224" s="161"/>
      <c r="M224" s="162" t="s">
        <v>1</v>
      </c>
      <c r="N224" s="163" t="s">
        <v>38</v>
      </c>
      <c r="P224" s="149">
        <f t="shared" si="41"/>
        <v>0</v>
      </c>
      <c r="Q224" s="149">
        <v>8.9999999999999998E-4</v>
      </c>
      <c r="R224" s="149">
        <f t="shared" si="42"/>
        <v>8.9999999999999998E-4</v>
      </c>
      <c r="S224" s="149">
        <v>0</v>
      </c>
      <c r="T224" s="150">
        <f t="shared" si="43"/>
        <v>0</v>
      </c>
      <c r="AR224" s="151" t="s">
        <v>972</v>
      </c>
      <c r="AT224" s="151" t="s">
        <v>236</v>
      </c>
      <c r="AU224" s="151" t="s">
        <v>84</v>
      </c>
      <c r="AY224" s="13" t="s">
        <v>193</v>
      </c>
      <c r="BE224" s="152">
        <f t="shared" si="44"/>
        <v>0</v>
      </c>
      <c r="BF224" s="152">
        <f t="shared" si="45"/>
        <v>0</v>
      </c>
      <c r="BG224" s="152">
        <f t="shared" si="46"/>
        <v>0</v>
      </c>
      <c r="BH224" s="152">
        <f t="shared" si="47"/>
        <v>0</v>
      </c>
      <c r="BI224" s="152">
        <f t="shared" si="48"/>
        <v>0</v>
      </c>
      <c r="BJ224" s="13" t="s">
        <v>84</v>
      </c>
      <c r="BK224" s="152">
        <f t="shared" si="49"/>
        <v>0</v>
      </c>
      <c r="BL224" s="13" t="s">
        <v>972</v>
      </c>
      <c r="BM224" s="151" t="s">
        <v>3045</v>
      </c>
    </row>
    <row r="225" spans="2:65" s="1" customFormat="1" ht="24.25" customHeight="1">
      <c r="B225" s="138"/>
      <c r="C225" s="139" t="s">
        <v>835</v>
      </c>
      <c r="D225" s="139" t="s">
        <v>195</v>
      </c>
      <c r="E225" s="140" t="s">
        <v>1820</v>
      </c>
      <c r="F225" s="141" t="s">
        <v>1821</v>
      </c>
      <c r="G225" s="142" t="s">
        <v>319</v>
      </c>
      <c r="H225" s="143">
        <v>1</v>
      </c>
      <c r="I225" s="144"/>
      <c r="J225" s="145">
        <f t="shared" si="40"/>
        <v>0</v>
      </c>
      <c r="K225" s="146"/>
      <c r="L225" s="28"/>
      <c r="M225" s="147" t="s">
        <v>1</v>
      </c>
      <c r="N225" s="148" t="s">
        <v>38</v>
      </c>
      <c r="P225" s="149">
        <f t="shared" si="41"/>
        <v>0</v>
      </c>
      <c r="Q225" s="149">
        <v>0</v>
      </c>
      <c r="R225" s="149">
        <f t="shared" si="42"/>
        <v>0</v>
      </c>
      <c r="S225" s="149">
        <v>0</v>
      </c>
      <c r="T225" s="150">
        <f t="shared" si="43"/>
        <v>0</v>
      </c>
      <c r="AR225" s="151" t="s">
        <v>519</v>
      </c>
      <c r="AT225" s="151" t="s">
        <v>195</v>
      </c>
      <c r="AU225" s="151" t="s">
        <v>84</v>
      </c>
      <c r="AY225" s="13" t="s">
        <v>193</v>
      </c>
      <c r="BE225" s="152">
        <f t="shared" si="44"/>
        <v>0</v>
      </c>
      <c r="BF225" s="152">
        <f t="shared" si="45"/>
        <v>0</v>
      </c>
      <c r="BG225" s="152">
        <f t="shared" si="46"/>
        <v>0</v>
      </c>
      <c r="BH225" s="152">
        <f t="shared" si="47"/>
        <v>0</v>
      </c>
      <c r="BI225" s="152">
        <f t="shared" si="48"/>
        <v>0</v>
      </c>
      <c r="BJ225" s="13" t="s">
        <v>84</v>
      </c>
      <c r="BK225" s="152">
        <f t="shared" si="49"/>
        <v>0</v>
      </c>
      <c r="BL225" s="13" t="s">
        <v>519</v>
      </c>
      <c r="BM225" s="151" t="s">
        <v>3046</v>
      </c>
    </row>
    <row r="226" spans="2:65" s="1" customFormat="1" ht="24.25" customHeight="1">
      <c r="B226" s="138"/>
      <c r="C226" s="153" t="s">
        <v>839</v>
      </c>
      <c r="D226" s="153" t="s">
        <v>236</v>
      </c>
      <c r="E226" s="154" t="s">
        <v>1823</v>
      </c>
      <c r="F226" s="155" t="s">
        <v>1824</v>
      </c>
      <c r="G226" s="156" t="s">
        <v>319</v>
      </c>
      <c r="H226" s="157">
        <v>1</v>
      </c>
      <c r="I226" s="158"/>
      <c r="J226" s="159">
        <f t="shared" si="40"/>
        <v>0</v>
      </c>
      <c r="K226" s="160"/>
      <c r="L226" s="161"/>
      <c r="M226" s="162" t="s">
        <v>1</v>
      </c>
      <c r="N226" s="163" t="s">
        <v>38</v>
      </c>
      <c r="P226" s="149">
        <f t="shared" si="41"/>
        <v>0</v>
      </c>
      <c r="Q226" s="149">
        <v>1.99E-3</v>
      </c>
      <c r="R226" s="149">
        <f t="shared" si="42"/>
        <v>1.99E-3</v>
      </c>
      <c r="S226" s="149">
        <v>0</v>
      </c>
      <c r="T226" s="150">
        <f t="shared" si="43"/>
        <v>0</v>
      </c>
      <c r="AR226" s="151" t="s">
        <v>972</v>
      </c>
      <c r="AT226" s="151" t="s">
        <v>236</v>
      </c>
      <c r="AU226" s="151" t="s">
        <v>84</v>
      </c>
      <c r="AY226" s="13" t="s">
        <v>193</v>
      </c>
      <c r="BE226" s="152">
        <f t="shared" si="44"/>
        <v>0</v>
      </c>
      <c r="BF226" s="152">
        <f t="shared" si="45"/>
        <v>0</v>
      </c>
      <c r="BG226" s="152">
        <f t="shared" si="46"/>
        <v>0</v>
      </c>
      <c r="BH226" s="152">
        <f t="shared" si="47"/>
        <v>0</v>
      </c>
      <c r="BI226" s="152">
        <f t="shared" si="48"/>
        <v>0</v>
      </c>
      <c r="BJ226" s="13" t="s">
        <v>84</v>
      </c>
      <c r="BK226" s="152">
        <f t="shared" si="49"/>
        <v>0</v>
      </c>
      <c r="BL226" s="13" t="s">
        <v>972</v>
      </c>
      <c r="BM226" s="151" t="s">
        <v>3047</v>
      </c>
    </row>
    <row r="227" spans="2:65" s="1" customFormat="1" ht="24.25" customHeight="1">
      <c r="B227" s="138"/>
      <c r="C227" s="139" t="s">
        <v>843</v>
      </c>
      <c r="D227" s="139" t="s">
        <v>195</v>
      </c>
      <c r="E227" s="140" t="s">
        <v>1834</v>
      </c>
      <c r="F227" s="141" t="s">
        <v>1835</v>
      </c>
      <c r="G227" s="142" t="s">
        <v>319</v>
      </c>
      <c r="H227" s="143">
        <v>8</v>
      </c>
      <c r="I227" s="144"/>
      <c r="J227" s="145">
        <f t="shared" si="40"/>
        <v>0</v>
      </c>
      <c r="K227" s="146"/>
      <c r="L227" s="28"/>
      <c r="M227" s="147" t="s">
        <v>1</v>
      </c>
      <c r="N227" s="148" t="s">
        <v>38</v>
      </c>
      <c r="P227" s="149">
        <f t="shared" si="41"/>
        <v>0</v>
      </c>
      <c r="Q227" s="149">
        <v>0</v>
      </c>
      <c r="R227" s="149">
        <f t="shared" si="42"/>
        <v>0</v>
      </c>
      <c r="S227" s="149">
        <v>0</v>
      </c>
      <c r="T227" s="150">
        <f t="shared" si="43"/>
        <v>0</v>
      </c>
      <c r="AR227" s="151" t="s">
        <v>519</v>
      </c>
      <c r="AT227" s="151" t="s">
        <v>195</v>
      </c>
      <c r="AU227" s="151" t="s">
        <v>84</v>
      </c>
      <c r="AY227" s="13" t="s">
        <v>193</v>
      </c>
      <c r="BE227" s="152">
        <f t="shared" si="44"/>
        <v>0</v>
      </c>
      <c r="BF227" s="152">
        <f t="shared" si="45"/>
        <v>0</v>
      </c>
      <c r="BG227" s="152">
        <f t="shared" si="46"/>
        <v>0</v>
      </c>
      <c r="BH227" s="152">
        <f t="shared" si="47"/>
        <v>0</v>
      </c>
      <c r="BI227" s="152">
        <f t="shared" si="48"/>
        <v>0</v>
      </c>
      <c r="BJ227" s="13" t="s">
        <v>84</v>
      </c>
      <c r="BK227" s="152">
        <f t="shared" si="49"/>
        <v>0</v>
      </c>
      <c r="BL227" s="13" t="s">
        <v>519</v>
      </c>
      <c r="BM227" s="151" t="s">
        <v>3048</v>
      </c>
    </row>
    <row r="228" spans="2:65" s="1" customFormat="1" ht="24.25" customHeight="1">
      <c r="B228" s="138"/>
      <c r="C228" s="153" t="s">
        <v>847</v>
      </c>
      <c r="D228" s="153" t="s">
        <v>236</v>
      </c>
      <c r="E228" s="154" t="s">
        <v>1838</v>
      </c>
      <c r="F228" s="155" t="s">
        <v>1839</v>
      </c>
      <c r="G228" s="156" t="s">
        <v>319</v>
      </c>
      <c r="H228" s="157">
        <v>8</v>
      </c>
      <c r="I228" s="158"/>
      <c r="J228" s="159">
        <f t="shared" si="40"/>
        <v>0</v>
      </c>
      <c r="K228" s="160"/>
      <c r="L228" s="161"/>
      <c r="M228" s="162" t="s">
        <v>1</v>
      </c>
      <c r="N228" s="163" t="s">
        <v>38</v>
      </c>
      <c r="P228" s="149">
        <f t="shared" si="41"/>
        <v>0</v>
      </c>
      <c r="Q228" s="149">
        <v>1.2600000000000001E-3</v>
      </c>
      <c r="R228" s="149">
        <f t="shared" si="42"/>
        <v>1.008E-2</v>
      </c>
      <c r="S228" s="149">
        <v>0</v>
      </c>
      <c r="T228" s="150">
        <f t="shared" si="43"/>
        <v>0</v>
      </c>
      <c r="AR228" s="151" t="s">
        <v>972</v>
      </c>
      <c r="AT228" s="151" t="s">
        <v>236</v>
      </c>
      <c r="AU228" s="151" t="s">
        <v>84</v>
      </c>
      <c r="AY228" s="13" t="s">
        <v>193</v>
      </c>
      <c r="BE228" s="152">
        <f t="shared" si="44"/>
        <v>0</v>
      </c>
      <c r="BF228" s="152">
        <f t="shared" si="45"/>
        <v>0</v>
      </c>
      <c r="BG228" s="152">
        <f t="shared" si="46"/>
        <v>0</v>
      </c>
      <c r="BH228" s="152">
        <f t="shared" si="47"/>
        <v>0</v>
      </c>
      <c r="BI228" s="152">
        <f t="shared" si="48"/>
        <v>0</v>
      </c>
      <c r="BJ228" s="13" t="s">
        <v>84</v>
      </c>
      <c r="BK228" s="152">
        <f t="shared" si="49"/>
        <v>0</v>
      </c>
      <c r="BL228" s="13" t="s">
        <v>972</v>
      </c>
      <c r="BM228" s="151" t="s">
        <v>3049</v>
      </c>
    </row>
    <row r="229" spans="2:65" s="1" customFormat="1" ht="24.25" customHeight="1">
      <c r="B229" s="138"/>
      <c r="C229" s="139" t="s">
        <v>851</v>
      </c>
      <c r="D229" s="139" t="s">
        <v>195</v>
      </c>
      <c r="E229" s="140" t="s">
        <v>1826</v>
      </c>
      <c r="F229" s="141" t="s">
        <v>1827</v>
      </c>
      <c r="G229" s="142" t="s">
        <v>319</v>
      </c>
      <c r="H229" s="143">
        <v>19</v>
      </c>
      <c r="I229" s="144"/>
      <c r="J229" s="145">
        <f t="shared" si="40"/>
        <v>0</v>
      </c>
      <c r="K229" s="146"/>
      <c r="L229" s="28"/>
      <c r="M229" s="147" t="s">
        <v>1</v>
      </c>
      <c r="N229" s="148" t="s">
        <v>38</v>
      </c>
      <c r="P229" s="149">
        <f t="shared" si="41"/>
        <v>0</v>
      </c>
      <c r="Q229" s="149">
        <v>0</v>
      </c>
      <c r="R229" s="149">
        <f t="shared" si="42"/>
        <v>0</v>
      </c>
      <c r="S229" s="149">
        <v>0</v>
      </c>
      <c r="T229" s="150">
        <f t="shared" si="43"/>
        <v>0</v>
      </c>
      <c r="AR229" s="151" t="s">
        <v>519</v>
      </c>
      <c r="AT229" s="151" t="s">
        <v>195</v>
      </c>
      <c r="AU229" s="151" t="s">
        <v>84</v>
      </c>
      <c r="AY229" s="13" t="s">
        <v>193</v>
      </c>
      <c r="BE229" s="152">
        <f t="shared" si="44"/>
        <v>0</v>
      </c>
      <c r="BF229" s="152">
        <f t="shared" si="45"/>
        <v>0</v>
      </c>
      <c r="BG229" s="152">
        <f t="shared" si="46"/>
        <v>0</v>
      </c>
      <c r="BH229" s="152">
        <f t="shared" si="47"/>
        <v>0</v>
      </c>
      <c r="BI229" s="152">
        <f t="shared" si="48"/>
        <v>0</v>
      </c>
      <c r="BJ229" s="13" t="s">
        <v>84</v>
      </c>
      <c r="BK229" s="152">
        <f t="shared" si="49"/>
        <v>0</v>
      </c>
      <c r="BL229" s="13" t="s">
        <v>519</v>
      </c>
      <c r="BM229" s="151" t="s">
        <v>3050</v>
      </c>
    </row>
    <row r="230" spans="2:65" s="1" customFormat="1" ht="24.25" customHeight="1">
      <c r="B230" s="138"/>
      <c r="C230" s="153" t="s">
        <v>855</v>
      </c>
      <c r="D230" s="153" t="s">
        <v>236</v>
      </c>
      <c r="E230" s="154" t="s">
        <v>1830</v>
      </c>
      <c r="F230" s="155" t="s">
        <v>1831</v>
      </c>
      <c r="G230" s="156" t="s">
        <v>319</v>
      </c>
      <c r="H230" s="157">
        <v>19</v>
      </c>
      <c r="I230" s="158"/>
      <c r="J230" s="159">
        <f t="shared" si="40"/>
        <v>0</v>
      </c>
      <c r="K230" s="160"/>
      <c r="L230" s="161"/>
      <c r="M230" s="162" t="s">
        <v>1</v>
      </c>
      <c r="N230" s="163" t="s">
        <v>38</v>
      </c>
      <c r="P230" s="149">
        <f t="shared" si="41"/>
        <v>0</v>
      </c>
      <c r="Q230" s="149">
        <v>9.2000000000000003E-4</v>
      </c>
      <c r="R230" s="149">
        <f t="shared" si="42"/>
        <v>1.7479999999999999E-2</v>
      </c>
      <c r="S230" s="149">
        <v>0</v>
      </c>
      <c r="T230" s="150">
        <f t="shared" si="43"/>
        <v>0</v>
      </c>
      <c r="AR230" s="151" t="s">
        <v>972</v>
      </c>
      <c r="AT230" s="151" t="s">
        <v>236</v>
      </c>
      <c r="AU230" s="151" t="s">
        <v>84</v>
      </c>
      <c r="AY230" s="13" t="s">
        <v>193</v>
      </c>
      <c r="BE230" s="152">
        <f t="shared" si="44"/>
        <v>0</v>
      </c>
      <c r="BF230" s="152">
        <f t="shared" si="45"/>
        <v>0</v>
      </c>
      <c r="BG230" s="152">
        <f t="shared" si="46"/>
        <v>0</v>
      </c>
      <c r="BH230" s="152">
        <f t="shared" si="47"/>
        <v>0</v>
      </c>
      <c r="BI230" s="152">
        <f t="shared" si="48"/>
        <v>0</v>
      </c>
      <c r="BJ230" s="13" t="s">
        <v>84</v>
      </c>
      <c r="BK230" s="152">
        <f t="shared" si="49"/>
        <v>0</v>
      </c>
      <c r="BL230" s="13" t="s">
        <v>972</v>
      </c>
      <c r="BM230" s="151" t="s">
        <v>3051</v>
      </c>
    </row>
    <row r="231" spans="2:65" s="1" customFormat="1" ht="24.25" customHeight="1">
      <c r="B231" s="138"/>
      <c r="C231" s="139" t="s">
        <v>859</v>
      </c>
      <c r="D231" s="139" t="s">
        <v>195</v>
      </c>
      <c r="E231" s="140" t="s">
        <v>1842</v>
      </c>
      <c r="F231" s="141" t="s">
        <v>1843</v>
      </c>
      <c r="G231" s="142" t="s">
        <v>319</v>
      </c>
      <c r="H231" s="143">
        <v>3</v>
      </c>
      <c r="I231" s="144"/>
      <c r="J231" s="145">
        <f t="shared" si="40"/>
        <v>0</v>
      </c>
      <c r="K231" s="146"/>
      <c r="L231" s="28"/>
      <c r="M231" s="147" t="s">
        <v>1</v>
      </c>
      <c r="N231" s="148" t="s">
        <v>38</v>
      </c>
      <c r="P231" s="149">
        <f t="shared" si="41"/>
        <v>0</v>
      </c>
      <c r="Q231" s="149">
        <v>0</v>
      </c>
      <c r="R231" s="149">
        <f t="shared" si="42"/>
        <v>0</v>
      </c>
      <c r="S231" s="149">
        <v>0</v>
      </c>
      <c r="T231" s="150">
        <f t="shared" si="43"/>
        <v>0</v>
      </c>
      <c r="AR231" s="151" t="s">
        <v>519</v>
      </c>
      <c r="AT231" s="151" t="s">
        <v>195</v>
      </c>
      <c r="AU231" s="151" t="s">
        <v>84</v>
      </c>
      <c r="AY231" s="13" t="s">
        <v>193</v>
      </c>
      <c r="BE231" s="152">
        <f t="shared" si="44"/>
        <v>0</v>
      </c>
      <c r="BF231" s="152">
        <f t="shared" si="45"/>
        <v>0</v>
      </c>
      <c r="BG231" s="152">
        <f t="shared" si="46"/>
        <v>0</v>
      </c>
      <c r="BH231" s="152">
        <f t="shared" si="47"/>
        <v>0</v>
      </c>
      <c r="BI231" s="152">
        <f t="shared" si="48"/>
        <v>0</v>
      </c>
      <c r="BJ231" s="13" t="s">
        <v>84</v>
      </c>
      <c r="BK231" s="152">
        <f t="shared" si="49"/>
        <v>0</v>
      </c>
      <c r="BL231" s="13" t="s">
        <v>519</v>
      </c>
      <c r="BM231" s="151" t="s">
        <v>3052</v>
      </c>
    </row>
    <row r="232" spans="2:65" s="1" customFormat="1" ht="24.25" customHeight="1">
      <c r="B232" s="138"/>
      <c r="C232" s="153" t="s">
        <v>863</v>
      </c>
      <c r="D232" s="153" t="s">
        <v>236</v>
      </c>
      <c r="E232" s="154" t="s">
        <v>1846</v>
      </c>
      <c r="F232" s="155" t="s">
        <v>1847</v>
      </c>
      <c r="G232" s="156" t="s">
        <v>319</v>
      </c>
      <c r="H232" s="157">
        <v>3</v>
      </c>
      <c r="I232" s="158"/>
      <c r="J232" s="159">
        <f t="shared" si="40"/>
        <v>0</v>
      </c>
      <c r="K232" s="160"/>
      <c r="L232" s="161"/>
      <c r="M232" s="162" t="s">
        <v>1</v>
      </c>
      <c r="N232" s="163" t="s">
        <v>38</v>
      </c>
      <c r="P232" s="149">
        <f t="shared" si="41"/>
        <v>0</v>
      </c>
      <c r="Q232" s="149">
        <v>1.32E-3</v>
      </c>
      <c r="R232" s="149">
        <f t="shared" si="42"/>
        <v>3.96E-3</v>
      </c>
      <c r="S232" s="149">
        <v>0</v>
      </c>
      <c r="T232" s="150">
        <f t="shared" si="43"/>
        <v>0</v>
      </c>
      <c r="AR232" s="151" t="s">
        <v>972</v>
      </c>
      <c r="AT232" s="151" t="s">
        <v>236</v>
      </c>
      <c r="AU232" s="151" t="s">
        <v>84</v>
      </c>
      <c r="AY232" s="13" t="s">
        <v>193</v>
      </c>
      <c r="BE232" s="152">
        <f t="shared" si="44"/>
        <v>0</v>
      </c>
      <c r="BF232" s="152">
        <f t="shared" si="45"/>
        <v>0</v>
      </c>
      <c r="BG232" s="152">
        <f t="shared" si="46"/>
        <v>0</v>
      </c>
      <c r="BH232" s="152">
        <f t="shared" si="47"/>
        <v>0</v>
      </c>
      <c r="BI232" s="152">
        <f t="shared" si="48"/>
        <v>0</v>
      </c>
      <c r="BJ232" s="13" t="s">
        <v>84</v>
      </c>
      <c r="BK232" s="152">
        <f t="shared" si="49"/>
        <v>0</v>
      </c>
      <c r="BL232" s="13" t="s">
        <v>972</v>
      </c>
      <c r="BM232" s="151" t="s">
        <v>3053</v>
      </c>
    </row>
    <row r="233" spans="2:65" s="1" customFormat="1" ht="16.5" customHeight="1">
      <c r="B233" s="138"/>
      <c r="C233" s="139" t="s">
        <v>867</v>
      </c>
      <c r="D233" s="139" t="s">
        <v>195</v>
      </c>
      <c r="E233" s="140" t="s">
        <v>1850</v>
      </c>
      <c r="F233" s="141" t="s">
        <v>1851</v>
      </c>
      <c r="G233" s="142" t="s">
        <v>319</v>
      </c>
      <c r="H233" s="143">
        <v>2</v>
      </c>
      <c r="I233" s="144"/>
      <c r="J233" s="145">
        <f t="shared" si="40"/>
        <v>0</v>
      </c>
      <c r="K233" s="146"/>
      <c r="L233" s="28"/>
      <c r="M233" s="147" t="s">
        <v>1</v>
      </c>
      <c r="N233" s="148" t="s">
        <v>38</v>
      </c>
      <c r="P233" s="149">
        <f t="shared" si="41"/>
        <v>0</v>
      </c>
      <c r="Q233" s="149">
        <v>0</v>
      </c>
      <c r="R233" s="149">
        <f t="shared" si="42"/>
        <v>0</v>
      </c>
      <c r="S233" s="149">
        <v>0</v>
      </c>
      <c r="T233" s="150">
        <f t="shared" si="43"/>
        <v>0</v>
      </c>
      <c r="AR233" s="151" t="s">
        <v>519</v>
      </c>
      <c r="AT233" s="151" t="s">
        <v>195</v>
      </c>
      <c r="AU233" s="151" t="s">
        <v>84</v>
      </c>
      <c r="AY233" s="13" t="s">
        <v>193</v>
      </c>
      <c r="BE233" s="152">
        <f t="shared" si="44"/>
        <v>0</v>
      </c>
      <c r="BF233" s="152">
        <f t="shared" si="45"/>
        <v>0</v>
      </c>
      <c r="BG233" s="152">
        <f t="shared" si="46"/>
        <v>0</v>
      </c>
      <c r="BH233" s="152">
        <f t="shared" si="47"/>
        <v>0</v>
      </c>
      <c r="BI233" s="152">
        <f t="shared" si="48"/>
        <v>0</v>
      </c>
      <c r="BJ233" s="13" t="s">
        <v>84</v>
      </c>
      <c r="BK233" s="152">
        <f t="shared" si="49"/>
        <v>0</v>
      </c>
      <c r="BL233" s="13" t="s">
        <v>519</v>
      </c>
      <c r="BM233" s="151" t="s">
        <v>3054</v>
      </c>
    </row>
    <row r="234" spans="2:65" s="1" customFormat="1" ht="21.75" customHeight="1">
      <c r="B234" s="138"/>
      <c r="C234" s="153" t="s">
        <v>871</v>
      </c>
      <c r="D234" s="153" t="s">
        <v>236</v>
      </c>
      <c r="E234" s="154" t="s">
        <v>1854</v>
      </c>
      <c r="F234" s="155" t="s">
        <v>1855</v>
      </c>
      <c r="G234" s="156" t="s">
        <v>319</v>
      </c>
      <c r="H234" s="157">
        <v>2</v>
      </c>
      <c r="I234" s="158"/>
      <c r="J234" s="159">
        <f t="shared" si="40"/>
        <v>0</v>
      </c>
      <c r="K234" s="160"/>
      <c r="L234" s="161"/>
      <c r="M234" s="162" t="s">
        <v>1</v>
      </c>
      <c r="N234" s="163" t="s">
        <v>38</v>
      </c>
      <c r="P234" s="149">
        <f t="shared" si="41"/>
        <v>0</v>
      </c>
      <c r="Q234" s="149">
        <v>2.5799999999999998E-3</v>
      </c>
      <c r="R234" s="149">
        <f t="shared" si="42"/>
        <v>5.1599999999999997E-3</v>
      </c>
      <c r="S234" s="149">
        <v>0</v>
      </c>
      <c r="T234" s="150">
        <f t="shared" si="43"/>
        <v>0</v>
      </c>
      <c r="AR234" s="151" t="s">
        <v>972</v>
      </c>
      <c r="AT234" s="151" t="s">
        <v>236</v>
      </c>
      <c r="AU234" s="151" t="s">
        <v>84</v>
      </c>
      <c r="AY234" s="13" t="s">
        <v>193</v>
      </c>
      <c r="BE234" s="152">
        <f t="shared" si="44"/>
        <v>0</v>
      </c>
      <c r="BF234" s="152">
        <f t="shared" si="45"/>
        <v>0</v>
      </c>
      <c r="BG234" s="152">
        <f t="shared" si="46"/>
        <v>0</v>
      </c>
      <c r="BH234" s="152">
        <f t="shared" si="47"/>
        <v>0</v>
      </c>
      <c r="BI234" s="152">
        <f t="shared" si="48"/>
        <v>0</v>
      </c>
      <c r="BJ234" s="13" t="s">
        <v>84</v>
      </c>
      <c r="BK234" s="152">
        <f t="shared" si="49"/>
        <v>0</v>
      </c>
      <c r="BL234" s="13" t="s">
        <v>972</v>
      </c>
      <c r="BM234" s="151" t="s">
        <v>3055</v>
      </c>
    </row>
    <row r="235" spans="2:65" s="1" customFormat="1" ht="24.25" customHeight="1">
      <c r="B235" s="138"/>
      <c r="C235" s="139" t="s">
        <v>875</v>
      </c>
      <c r="D235" s="139" t="s">
        <v>195</v>
      </c>
      <c r="E235" s="140" t="s">
        <v>1858</v>
      </c>
      <c r="F235" s="141" t="s">
        <v>1859</v>
      </c>
      <c r="G235" s="142" t="s">
        <v>319</v>
      </c>
      <c r="H235" s="143">
        <v>5</v>
      </c>
      <c r="I235" s="144"/>
      <c r="J235" s="145">
        <f t="shared" si="40"/>
        <v>0</v>
      </c>
      <c r="K235" s="146"/>
      <c r="L235" s="28"/>
      <c r="M235" s="147" t="s">
        <v>1</v>
      </c>
      <c r="N235" s="148" t="s">
        <v>38</v>
      </c>
      <c r="P235" s="149">
        <f t="shared" si="41"/>
        <v>0</v>
      </c>
      <c r="Q235" s="149">
        <v>0</v>
      </c>
      <c r="R235" s="149">
        <f t="shared" si="42"/>
        <v>0</v>
      </c>
      <c r="S235" s="149">
        <v>0</v>
      </c>
      <c r="T235" s="150">
        <f t="shared" si="43"/>
        <v>0</v>
      </c>
      <c r="AR235" s="151" t="s">
        <v>519</v>
      </c>
      <c r="AT235" s="151" t="s">
        <v>195</v>
      </c>
      <c r="AU235" s="151" t="s">
        <v>84</v>
      </c>
      <c r="AY235" s="13" t="s">
        <v>193</v>
      </c>
      <c r="BE235" s="152">
        <f t="shared" si="44"/>
        <v>0</v>
      </c>
      <c r="BF235" s="152">
        <f t="shared" si="45"/>
        <v>0</v>
      </c>
      <c r="BG235" s="152">
        <f t="shared" si="46"/>
        <v>0</v>
      </c>
      <c r="BH235" s="152">
        <f t="shared" si="47"/>
        <v>0</v>
      </c>
      <c r="BI235" s="152">
        <f t="shared" si="48"/>
        <v>0</v>
      </c>
      <c r="BJ235" s="13" t="s">
        <v>84</v>
      </c>
      <c r="BK235" s="152">
        <f t="shared" si="49"/>
        <v>0</v>
      </c>
      <c r="BL235" s="13" t="s">
        <v>519</v>
      </c>
      <c r="BM235" s="151" t="s">
        <v>3056</v>
      </c>
    </row>
    <row r="236" spans="2:65" s="1" customFormat="1" ht="24.25" customHeight="1">
      <c r="B236" s="138"/>
      <c r="C236" s="153" t="s">
        <v>879</v>
      </c>
      <c r="D236" s="153" t="s">
        <v>236</v>
      </c>
      <c r="E236" s="154" t="s">
        <v>1862</v>
      </c>
      <c r="F236" s="155" t="s">
        <v>1863</v>
      </c>
      <c r="G236" s="156" t="s">
        <v>319</v>
      </c>
      <c r="H236" s="157">
        <v>5</v>
      </c>
      <c r="I236" s="158"/>
      <c r="J236" s="159">
        <f t="shared" si="40"/>
        <v>0</v>
      </c>
      <c r="K236" s="160"/>
      <c r="L236" s="161"/>
      <c r="M236" s="162" t="s">
        <v>1</v>
      </c>
      <c r="N236" s="163" t="s">
        <v>38</v>
      </c>
      <c r="P236" s="149">
        <f t="shared" si="41"/>
        <v>0</v>
      </c>
      <c r="Q236" s="149">
        <v>1.2600000000000001E-3</v>
      </c>
      <c r="R236" s="149">
        <f t="shared" si="42"/>
        <v>6.3E-3</v>
      </c>
      <c r="S236" s="149">
        <v>0</v>
      </c>
      <c r="T236" s="150">
        <f t="shared" si="43"/>
        <v>0</v>
      </c>
      <c r="AR236" s="151" t="s">
        <v>972</v>
      </c>
      <c r="AT236" s="151" t="s">
        <v>236</v>
      </c>
      <c r="AU236" s="151" t="s">
        <v>84</v>
      </c>
      <c r="AY236" s="13" t="s">
        <v>193</v>
      </c>
      <c r="BE236" s="152">
        <f t="shared" si="44"/>
        <v>0</v>
      </c>
      <c r="BF236" s="152">
        <f t="shared" si="45"/>
        <v>0</v>
      </c>
      <c r="BG236" s="152">
        <f t="shared" si="46"/>
        <v>0</v>
      </c>
      <c r="BH236" s="152">
        <f t="shared" si="47"/>
        <v>0</v>
      </c>
      <c r="BI236" s="152">
        <f t="shared" si="48"/>
        <v>0</v>
      </c>
      <c r="BJ236" s="13" t="s">
        <v>84</v>
      </c>
      <c r="BK236" s="152">
        <f t="shared" si="49"/>
        <v>0</v>
      </c>
      <c r="BL236" s="13" t="s">
        <v>972</v>
      </c>
      <c r="BM236" s="151" t="s">
        <v>3057</v>
      </c>
    </row>
    <row r="237" spans="2:65" s="1" customFormat="1" ht="24.25" customHeight="1">
      <c r="B237" s="138"/>
      <c r="C237" s="139" t="s">
        <v>882</v>
      </c>
      <c r="D237" s="139" t="s">
        <v>195</v>
      </c>
      <c r="E237" s="140" t="s">
        <v>1866</v>
      </c>
      <c r="F237" s="141" t="s">
        <v>1867</v>
      </c>
      <c r="G237" s="142" t="s">
        <v>319</v>
      </c>
      <c r="H237" s="143">
        <v>2</v>
      </c>
      <c r="I237" s="144"/>
      <c r="J237" s="145">
        <f t="shared" si="40"/>
        <v>0</v>
      </c>
      <c r="K237" s="146"/>
      <c r="L237" s="28"/>
      <c r="M237" s="147" t="s">
        <v>1</v>
      </c>
      <c r="N237" s="148" t="s">
        <v>38</v>
      </c>
      <c r="P237" s="149">
        <f t="shared" si="41"/>
        <v>0</v>
      </c>
      <c r="Q237" s="149">
        <v>0</v>
      </c>
      <c r="R237" s="149">
        <f t="shared" si="42"/>
        <v>0</v>
      </c>
      <c r="S237" s="149">
        <v>0</v>
      </c>
      <c r="T237" s="150">
        <f t="shared" si="43"/>
        <v>0</v>
      </c>
      <c r="AR237" s="151" t="s">
        <v>519</v>
      </c>
      <c r="AT237" s="151" t="s">
        <v>195</v>
      </c>
      <c r="AU237" s="151" t="s">
        <v>84</v>
      </c>
      <c r="AY237" s="13" t="s">
        <v>193</v>
      </c>
      <c r="BE237" s="152">
        <f t="shared" si="44"/>
        <v>0</v>
      </c>
      <c r="BF237" s="152">
        <f t="shared" si="45"/>
        <v>0</v>
      </c>
      <c r="BG237" s="152">
        <f t="shared" si="46"/>
        <v>0</v>
      </c>
      <c r="BH237" s="152">
        <f t="shared" si="47"/>
        <v>0</v>
      </c>
      <c r="BI237" s="152">
        <f t="shared" si="48"/>
        <v>0</v>
      </c>
      <c r="BJ237" s="13" t="s">
        <v>84</v>
      </c>
      <c r="BK237" s="152">
        <f t="shared" si="49"/>
        <v>0</v>
      </c>
      <c r="BL237" s="13" t="s">
        <v>519</v>
      </c>
      <c r="BM237" s="151" t="s">
        <v>3058</v>
      </c>
    </row>
    <row r="238" spans="2:65" s="1" customFormat="1" ht="24.25" customHeight="1">
      <c r="B238" s="138"/>
      <c r="C238" s="153" t="s">
        <v>886</v>
      </c>
      <c r="D238" s="153" t="s">
        <v>236</v>
      </c>
      <c r="E238" s="154" t="s">
        <v>1869</v>
      </c>
      <c r="F238" s="155" t="s">
        <v>1870</v>
      </c>
      <c r="G238" s="156" t="s">
        <v>319</v>
      </c>
      <c r="H238" s="157">
        <v>2</v>
      </c>
      <c r="I238" s="158"/>
      <c r="J238" s="159">
        <f t="shared" si="40"/>
        <v>0</v>
      </c>
      <c r="K238" s="160"/>
      <c r="L238" s="161"/>
      <c r="M238" s="162" t="s">
        <v>1</v>
      </c>
      <c r="N238" s="163" t="s">
        <v>38</v>
      </c>
      <c r="P238" s="149">
        <f t="shared" si="41"/>
        <v>0</v>
      </c>
      <c r="Q238" s="149">
        <v>3.31E-3</v>
      </c>
      <c r="R238" s="149">
        <f t="shared" si="42"/>
        <v>6.62E-3</v>
      </c>
      <c r="S238" s="149">
        <v>0</v>
      </c>
      <c r="T238" s="150">
        <f t="shared" si="43"/>
        <v>0</v>
      </c>
      <c r="AR238" s="151" t="s">
        <v>972</v>
      </c>
      <c r="AT238" s="151" t="s">
        <v>236</v>
      </c>
      <c r="AU238" s="151" t="s">
        <v>84</v>
      </c>
      <c r="AY238" s="13" t="s">
        <v>193</v>
      </c>
      <c r="BE238" s="152">
        <f t="shared" si="44"/>
        <v>0</v>
      </c>
      <c r="BF238" s="152">
        <f t="shared" si="45"/>
        <v>0</v>
      </c>
      <c r="BG238" s="152">
        <f t="shared" si="46"/>
        <v>0</v>
      </c>
      <c r="BH238" s="152">
        <f t="shared" si="47"/>
        <v>0</v>
      </c>
      <c r="BI238" s="152">
        <f t="shared" si="48"/>
        <v>0</v>
      </c>
      <c r="BJ238" s="13" t="s">
        <v>84</v>
      </c>
      <c r="BK238" s="152">
        <f t="shared" si="49"/>
        <v>0</v>
      </c>
      <c r="BL238" s="13" t="s">
        <v>972</v>
      </c>
      <c r="BM238" s="151" t="s">
        <v>3059</v>
      </c>
    </row>
    <row r="239" spans="2:65" s="1" customFormat="1" ht="24.25" customHeight="1">
      <c r="B239" s="138"/>
      <c r="C239" s="139" t="s">
        <v>477</v>
      </c>
      <c r="D239" s="139" t="s">
        <v>195</v>
      </c>
      <c r="E239" s="140" t="s">
        <v>2256</v>
      </c>
      <c r="F239" s="141" t="s">
        <v>2257</v>
      </c>
      <c r="G239" s="142" t="s">
        <v>319</v>
      </c>
      <c r="H239" s="143">
        <v>1</v>
      </c>
      <c r="I239" s="144"/>
      <c r="J239" s="145">
        <f t="shared" si="40"/>
        <v>0</v>
      </c>
      <c r="K239" s="146"/>
      <c r="L239" s="28"/>
      <c r="M239" s="147" t="s">
        <v>1</v>
      </c>
      <c r="N239" s="148" t="s">
        <v>38</v>
      </c>
      <c r="P239" s="149">
        <f t="shared" si="41"/>
        <v>0</v>
      </c>
      <c r="Q239" s="149">
        <v>0</v>
      </c>
      <c r="R239" s="149">
        <f t="shared" si="42"/>
        <v>0</v>
      </c>
      <c r="S239" s="149">
        <v>0</v>
      </c>
      <c r="T239" s="150">
        <f t="shared" si="43"/>
        <v>0</v>
      </c>
      <c r="AR239" s="151" t="s">
        <v>519</v>
      </c>
      <c r="AT239" s="151" t="s">
        <v>195</v>
      </c>
      <c r="AU239" s="151" t="s">
        <v>84</v>
      </c>
      <c r="AY239" s="13" t="s">
        <v>193</v>
      </c>
      <c r="BE239" s="152">
        <f t="shared" si="44"/>
        <v>0</v>
      </c>
      <c r="BF239" s="152">
        <f t="shared" si="45"/>
        <v>0</v>
      </c>
      <c r="BG239" s="152">
        <f t="shared" si="46"/>
        <v>0</v>
      </c>
      <c r="BH239" s="152">
        <f t="shared" si="47"/>
        <v>0</v>
      </c>
      <c r="BI239" s="152">
        <f t="shared" si="48"/>
        <v>0</v>
      </c>
      <c r="BJ239" s="13" t="s">
        <v>84</v>
      </c>
      <c r="BK239" s="152">
        <f t="shared" si="49"/>
        <v>0</v>
      </c>
      <c r="BL239" s="13" t="s">
        <v>519</v>
      </c>
      <c r="BM239" s="151" t="s">
        <v>3060</v>
      </c>
    </row>
    <row r="240" spans="2:65" s="1" customFormat="1" ht="24.25" customHeight="1">
      <c r="B240" s="138"/>
      <c r="C240" s="153" t="s">
        <v>891</v>
      </c>
      <c r="D240" s="153" t="s">
        <v>236</v>
      </c>
      <c r="E240" s="154" t="s">
        <v>2259</v>
      </c>
      <c r="F240" s="155" t="s">
        <v>2260</v>
      </c>
      <c r="G240" s="156" t="s">
        <v>319</v>
      </c>
      <c r="H240" s="157">
        <v>1</v>
      </c>
      <c r="I240" s="158"/>
      <c r="J240" s="159">
        <f t="shared" si="40"/>
        <v>0</v>
      </c>
      <c r="K240" s="160"/>
      <c r="L240" s="161"/>
      <c r="M240" s="162" t="s">
        <v>1</v>
      </c>
      <c r="N240" s="163" t="s">
        <v>38</v>
      </c>
      <c r="P240" s="149">
        <f t="shared" si="41"/>
        <v>0</v>
      </c>
      <c r="Q240" s="149">
        <v>2.5400000000000002E-3</v>
      </c>
      <c r="R240" s="149">
        <f t="shared" si="42"/>
        <v>2.5400000000000002E-3</v>
      </c>
      <c r="S240" s="149">
        <v>0</v>
      </c>
      <c r="T240" s="150">
        <f t="shared" si="43"/>
        <v>0</v>
      </c>
      <c r="AR240" s="151" t="s">
        <v>972</v>
      </c>
      <c r="AT240" s="151" t="s">
        <v>236</v>
      </c>
      <c r="AU240" s="151" t="s">
        <v>84</v>
      </c>
      <c r="AY240" s="13" t="s">
        <v>193</v>
      </c>
      <c r="BE240" s="152">
        <f t="shared" si="44"/>
        <v>0</v>
      </c>
      <c r="BF240" s="152">
        <f t="shared" si="45"/>
        <v>0</v>
      </c>
      <c r="BG240" s="152">
        <f t="shared" si="46"/>
        <v>0</v>
      </c>
      <c r="BH240" s="152">
        <f t="shared" si="47"/>
        <v>0</v>
      </c>
      <c r="BI240" s="152">
        <f t="shared" si="48"/>
        <v>0</v>
      </c>
      <c r="BJ240" s="13" t="s">
        <v>84</v>
      </c>
      <c r="BK240" s="152">
        <f t="shared" si="49"/>
        <v>0</v>
      </c>
      <c r="BL240" s="13" t="s">
        <v>972</v>
      </c>
      <c r="BM240" s="151" t="s">
        <v>3061</v>
      </c>
    </row>
    <row r="241" spans="2:65" s="1" customFormat="1" ht="24.25" customHeight="1">
      <c r="B241" s="138"/>
      <c r="C241" s="139" t="s">
        <v>893</v>
      </c>
      <c r="D241" s="139" t="s">
        <v>195</v>
      </c>
      <c r="E241" s="140" t="s">
        <v>2264</v>
      </c>
      <c r="F241" s="141" t="s">
        <v>2265</v>
      </c>
      <c r="G241" s="142" t="s">
        <v>319</v>
      </c>
      <c r="H241" s="143">
        <v>2</v>
      </c>
      <c r="I241" s="144"/>
      <c r="J241" s="145">
        <f t="shared" si="40"/>
        <v>0</v>
      </c>
      <c r="K241" s="146"/>
      <c r="L241" s="28"/>
      <c r="M241" s="147" t="s">
        <v>1</v>
      </c>
      <c r="N241" s="148" t="s">
        <v>38</v>
      </c>
      <c r="P241" s="149">
        <f t="shared" si="41"/>
        <v>0</v>
      </c>
      <c r="Q241" s="149">
        <v>0</v>
      </c>
      <c r="R241" s="149">
        <f t="shared" si="42"/>
        <v>0</v>
      </c>
      <c r="S241" s="149">
        <v>0</v>
      </c>
      <c r="T241" s="150">
        <f t="shared" si="43"/>
        <v>0</v>
      </c>
      <c r="AR241" s="151" t="s">
        <v>519</v>
      </c>
      <c r="AT241" s="151" t="s">
        <v>195</v>
      </c>
      <c r="AU241" s="151" t="s">
        <v>84</v>
      </c>
      <c r="AY241" s="13" t="s">
        <v>193</v>
      </c>
      <c r="BE241" s="152">
        <f t="shared" si="44"/>
        <v>0</v>
      </c>
      <c r="BF241" s="152">
        <f t="shared" si="45"/>
        <v>0</v>
      </c>
      <c r="BG241" s="152">
        <f t="shared" si="46"/>
        <v>0</v>
      </c>
      <c r="BH241" s="152">
        <f t="shared" si="47"/>
        <v>0</v>
      </c>
      <c r="BI241" s="152">
        <f t="shared" si="48"/>
        <v>0</v>
      </c>
      <c r="BJ241" s="13" t="s">
        <v>84</v>
      </c>
      <c r="BK241" s="152">
        <f t="shared" si="49"/>
        <v>0</v>
      </c>
      <c r="BL241" s="13" t="s">
        <v>519</v>
      </c>
      <c r="BM241" s="151" t="s">
        <v>3062</v>
      </c>
    </row>
    <row r="242" spans="2:65" s="1" customFormat="1" ht="24.25" customHeight="1">
      <c r="B242" s="138"/>
      <c r="C242" s="153" t="s">
        <v>897</v>
      </c>
      <c r="D242" s="153" t="s">
        <v>236</v>
      </c>
      <c r="E242" s="154" t="s">
        <v>2267</v>
      </c>
      <c r="F242" s="155" t="s">
        <v>2268</v>
      </c>
      <c r="G242" s="156" t="s">
        <v>319</v>
      </c>
      <c r="H242" s="157">
        <v>2</v>
      </c>
      <c r="I242" s="158"/>
      <c r="J242" s="159">
        <f t="shared" si="40"/>
        <v>0</v>
      </c>
      <c r="K242" s="160"/>
      <c r="L242" s="161"/>
      <c r="M242" s="162" t="s">
        <v>1</v>
      </c>
      <c r="N242" s="163" t="s">
        <v>38</v>
      </c>
      <c r="P242" s="149">
        <f t="shared" si="41"/>
        <v>0</v>
      </c>
      <c r="Q242" s="149">
        <v>6.1399999999999996E-3</v>
      </c>
      <c r="R242" s="149">
        <f t="shared" si="42"/>
        <v>1.2279999999999999E-2</v>
      </c>
      <c r="S242" s="149">
        <v>0</v>
      </c>
      <c r="T242" s="150">
        <f t="shared" si="43"/>
        <v>0</v>
      </c>
      <c r="AR242" s="151" t="s">
        <v>972</v>
      </c>
      <c r="AT242" s="151" t="s">
        <v>236</v>
      </c>
      <c r="AU242" s="151" t="s">
        <v>84</v>
      </c>
      <c r="AY242" s="13" t="s">
        <v>193</v>
      </c>
      <c r="BE242" s="152">
        <f t="shared" si="44"/>
        <v>0</v>
      </c>
      <c r="BF242" s="152">
        <f t="shared" si="45"/>
        <v>0</v>
      </c>
      <c r="BG242" s="152">
        <f t="shared" si="46"/>
        <v>0</v>
      </c>
      <c r="BH242" s="152">
        <f t="shared" si="47"/>
        <v>0</v>
      </c>
      <c r="BI242" s="152">
        <f t="shared" si="48"/>
        <v>0</v>
      </c>
      <c r="BJ242" s="13" t="s">
        <v>84</v>
      </c>
      <c r="BK242" s="152">
        <f t="shared" si="49"/>
        <v>0</v>
      </c>
      <c r="BL242" s="13" t="s">
        <v>972</v>
      </c>
      <c r="BM242" s="151" t="s">
        <v>3063</v>
      </c>
    </row>
    <row r="243" spans="2:65" s="1" customFormat="1" ht="16.5" customHeight="1">
      <c r="B243" s="138"/>
      <c r="C243" s="139" t="s">
        <v>901</v>
      </c>
      <c r="D243" s="139" t="s">
        <v>195</v>
      </c>
      <c r="E243" s="140" t="s">
        <v>1873</v>
      </c>
      <c r="F243" s="141" t="s">
        <v>1874</v>
      </c>
      <c r="G243" s="142" t="s">
        <v>319</v>
      </c>
      <c r="H243" s="143">
        <v>5</v>
      </c>
      <c r="I243" s="144"/>
      <c r="J243" s="145">
        <f t="shared" si="40"/>
        <v>0</v>
      </c>
      <c r="K243" s="146"/>
      <c r="L243" s="28"/>
      <c r="M243" s="147" t="s">
        <v>1</v>
      </c>
      <c r="N243" s="148" t="s">
        <v>38</v>
      </c>
      <c r="P243" s="149">
        <f t="shared" si="41"/>
        <v>0</v>
      </c>
      <c r="Q243" s="149">
        <v>0</v>
      </c>
      <c r="R243" s="149">
        <f t="shared" si="42"/>
        <v>0</v>
      </c>
      <c r="S243" s="149">
        <v>0</v>
      </c>
      <c r="T243" s="150">
        <f t="shared" si="43"/>
        <v>0</v>
      </c>
      <c r="AR243" s="151" t="s">
        <v>519</v>
      </c>
      <c r="AT243" s="151" t="s">
        <v>195</v>
      </c>
      <c r="AU243" s="151" t="s">
        <v>84</v>
      </c>
      <c r="AY243" s="13" t="s">
        <v>193</v>
      </c>
      <c r="BE243" s="152">
        <f t="shared" si="44"/>
        <v>0</v>
      </c>
      <c r="BF243" s="152">
        <f t="shared" si="45"/>
        <v>0</v>
      </c>
      <c r="BG243" s="152">
        <f t="shared" si="46"/>
        <v>0</v>
      </c>
      <c r="BH243" s="152">
        <f t="shared" si="47"/>
        <v>0</v>
      </c>
      <c r="BI243" s="152">
        <f t="shared" si="48"/>
        <v>0</v>
      </c>
      <c r="BJ243" s="13" t="s">
        <v>84</v>
      </c>
      <c r="BK243" s="152">
        <f t="shared" si="49"/>
        <v>0</v>
      </c>
      <c r="BL243" s="13" t="s">
        <v>519</v>
      </c>
      <c r="BM243" s="151" t="s">
        <v>3064</v>
      </c>
    </row>
    <row r="244" spans="2:65" s="1" customFormat="1" ht="16.5" customHeight="1">
      <c r="B244" s="138"/>
      <c r="C244" s="153" t="s">
        <v>905</v>
      </c>
      <c r="D244" s="153" t="s">
        <v>236</v>
      </c>
      <c r="E244" s="154" t="s">
        <v>1877</v>
      </c>
      <c r="F244" s="155" t="s">
        <v>1878</v>
      </c>
      <c r="G244" s="156" t="s">
        <v>319</v>
      </c>
      <c r="H244" s="157">
        <v>5</v>
      </c>
      <c r="I244" s="158"/>
      <c r="J244" s="159">
        <f t="shared" si="40"/>
        <v>0</v>
      </c>
      <c r="K244" s="160"/>
      <c r="L244" s="161"/>
      <c r="M244" s="170" t="s">
        <v>1</v>
      </c>
      <c r="N244" s="171" t="s">
        <v>38</v>
      </c>
      <c r="O244" s="166"/>
      <c r="P244" s="167">
        <f t="shared" si="41"/>
        <v>0</v>
      </c>
      <c r="Q244" s="167">
        <v>0</v>
      </c>
      <c r="R244" s="167">
        <f t="shared" si="42"/>
        <v>0</v>
      </c>
      <c r="S244" s="167">
        <v>0</v>
      </c>
      <c r="T244" s="168">
        <f t="shared" si="43"/>
        <v>0</v>
      </c>
      <c r="AR244" s="151" t="s">
        <v>163</v>
      </c>
      <c r="AT244" s="151" t="s">
        <v>236</v>
      </c>
      <c r="AU244" s="151" t="s">
        <v>84</v>
      </c>
      <c r="AY244" s="13" t="s">
        <v>193</v>
      </c>
      <c r="BE244" s="152">
        <f t="shared" si="44"/>
        <v>0</v>
      </c>
      <c r="BF244" s="152">
        <f t="shared" si="45"/>
        <v>0</v>
      </c>
      <c r="BG244" s="152">
        <f t="shared" si="46"/>
        <v>0</v>
      </c>
      <c r="BH244" s="152">
        <f t="shared" si="47"/>
        <v>0</v>
      </c>
      <c r="BI244" s="152">
        <f t="shared" si="48"/>
        <v>0</v>
      </c>
      <c r="BJ244" s="13" t="s">
        <v>84</v>
      </c>
      <c r="BK244" s="152">
        <f t="shared" si="49"/>
        <v>0</v>
      </c>
      <c r="BL244" s="13" t="s">
        <v>109</v>
      </c>
      <c r="BM244" s="151" t="s">
        <v>3065</v>
      </c>
    </row>
    <row r="245" spans="2:65" s="1" customFormat="1" ht="7" customHeight="1">
      <c r="B245" s="43"/>
      <c r="C245" s="44"/>
      <c r="D245" s="44"/>
      <c r="E245" s="44"/>
      <c r="F245" s="44"/>
      <c r="G245" s="44"/>
      <c r="H245" s="44"/>
      <c r="I245" s="44"/>
      <c r="J245" s="44"/>
      <c r="K245" s="44"/>
      <c r="L245" s="28"/>
    </row>
  </sheetData>
  <autoFilter ref="C129:K244" xr:uid="{00000000-0009-0000-0000-000015000000}"/>
  <mergeCells count="12">
    <mergeCell ref="E122:H122"/>
    <mergeCell ref="L2:V2"/>
    <mergeCell ref="E85:H85"/>
    <mergeCell ref="E87:H87"/>
    <mergeCell ref="E89:H89"/>
    <mergeCell ref="E118:H118"/>
    <mergeCell ref="E120:H120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B2:BM225"/>
  <sheetViews>
    <sheetView showGridLines="0" workbookViewId="0">
      <selection activeCell="W136" sqref="W136"/>
    </sheetView>
  </sheetViews>
  <sheetFormatPr baseColWidth="10" defaultRowHeight="11"/>
  <cols>
    <col min="1" max="1" width="8.25" customWidth="1"/>
    <col min="2" max="2" width="1.25" customWidth="1"/>
    <col min="3" max="4" width="4.25" customWidth="1"/>
    <col min="5" max="5" width="17.25" customWidth="1"/>
    <col min="6" max="6" width="50.75" customWidth="1"/>
    <col min="7" max="7" width="7.5" customWidth="1"/>
    <col min="8" max="8" width="14" customWidth="1"/>
    <col min="9" max="9" width="15.75" customWidth="1"/>
    <col min="10" max="10" width="22.25" customWidth="1"/>
    <col min="11" max="11" width="22.25" hidden="1" customWidth="1"/>
    <col min="12" max="12" width="9.25" customWidth="1"/>
    <col min="13" max="13" width="10.75" hidden="1" customWidth="1"/>
    <col min="14" max="14" width="9.25" hidden="1"/>
    <col min="15" max="20" width="14.25" hidden="1" customWidth="1"/>
    <col min="21" max="21" width="16.25" hidden="1" customWidth="1"/>
    <col min="22" max="22" width="12.25" customWidth="1"/>
    <col min="23" max="23" width="16.25" customWidth="1"/>
    <col min="24" max="24" width="12.25" customWidth="1"/>
    <col min="25" max="25" width="15" customWidth="1"/>
    <col min="26" max="26" width="11" customWidth="1"/>
    <col min="27" max="27" width="15" customWidth="1"/>
    <col min="28" max="28" width="16.25" customWidth="1"/>
    <col min="29" max="29" width="11" customWidth="1"/>
    <col min="30" max="30" width="15" customWidth="1"/>
    <col min="31" max="31" width="16.25" customWidth="1"/>
    <col min="44" max="65" width="9.25" hidden="1"/>
  </cols>
  <sheetData>
    <row r="2" spans="2:46" ht="37" customHeight="1">
      <c r="L2" s="210" t="s">
        <v>5</v>
      </c>
      <c r="M2" s="211"/>
      <c r="N2" s="211"/>
      <c r="O2" s="211"/>
      <c r="P2" s="211"/>
      <c r="Q2" s="211"/>
      <c r="R2" s="211"/>
      <c r="S2" s="211"/>
      <c r="T2" s="211"/>
      <c r="U2" s="211"/>
      <c r="V2" s="211"/>
      <c r="AT2" s="13" t="s">
        <v>150</v>
      </c>
    </row>
    <row r="3" spans="2:46" ht="7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72</v>
      </c>
    </row>
    <row r="4" spans="2:46" ht="25" customHeight="1">
      <c r="B4" s="16"/>
      <c r="D4" s="17" t="s">
        <v>166</v>
      </c>
      <c r="L4" s="16"/>
      <c r="M4" s="92" t="s">
        <v>9</v>
      </c>
      <c r="AT4" s="13" t="s">
        <v>3</v>
      </c>
    </row>
    <row r="5" spans="2:46" ht="7" customHeight="1">
      <c r="B5" s="16"/>
      <c r="L5" s="16"/>
    </row>
    <row r="6" spans="2:46" ht="12" customHeight="1">
      <c r="B6" s="16"/>
      <c r="D6" s="23" t="s">
        <v>15</v>
      </c>
      <c r="L6" s="16"/>
    </row>
    <row r="7" spans="2:46" ht="16.5" customHeight="1">
      <c r="B7" s="16"/>
      <c r="E7" s="231" t="str">
        <f>'Rekapitulácia stavby'!K6</f>
        <v>Rokycany - Infraštruktúra, 100 Zásobovanie vodou</v>
      </c>
      <c r="F7" s="232"/>
      <c r="G7" s="232"/>
      <c r="H7" s="232"/>
      <c r="L7" s="16"/>
    </row>
    <row r="8" spans="2:46" ht="12" customHeight="1">
      <c r="B8" s="16"/>
      <c r="D8" s="23" t="s">
        <v>167</v>
      </c>
      <c r="L8" s="16"/>
    </row>
    <row r="9" spans="2:46" s="1" customFormat="1" ht="16.5" customHeight="1">
      <c r="B9" s="28"/>
      <c r="E9" s="231" t="s">
        <v>1977</v>
      </c>
      <c r="F9" s="230"/>
      <c r="G9" s="230"/>
      <c r="H9" s="230"/>
      <c r="L9" s="28"/>
    </row>
    <row r="10" spans="2:46" s="1" customFormat="1" ht="12" customHeight="1">
      <c r="B10" s="28"/>
      <c r="D10" s="23" t="s">
        <v>169</v>
      </c>
      <c r="L10" s="28"/>
    </row>
    <row r="11" spans="2:46" s="1" customFormat="1" ht="16.5" customHeight="1">
      <c r="B11" s="28"/>
      <c r="E11" s="187" t="s">
        <v>3066</v>
      </c>
      <c r="F11" s="230"/>
      <c r="G11" s="230"/>
      <c r="H11" s="230"/>
      <c r="L11" s="28"/>
    </row>
    <row r="12" spans="2:46" s="1" customFormat="1">
      <c r="B12" s="28"/>
      <c r="L12" s="28"/>
    </row>
    <row r="13" spans="2:46" s="1" customFormat="1" ht="12" customHeight="1">
      <c r="B13" s="28"/>
      <c r="D13" s="23" t="s">
        <v>17</v>
      </c>
      <c r="F13" s="21" t="s">
        <v>1</v>
      </c>
      <c r="I13" s="23" t="s">
        <v>18</v>
      </c>
      <c r="J13" s="21" t="s">
        <v>1</v>
      </c>
      <c r="L13" s="28"/>
    </row>
    <row r="14" spans="2:46" s="1" customFormat="1" ht="12" customHeight="1">
      <c r="B14" s="28"/>
      <c r="D14" s="23" t="s">
        <v>19</v>
      </c>
      <c r="F14" s="21" t="s">
        <v>20</v>
      </c>
      <c r="I14" s="23" t="s">
        <v>21</v>
      </c>
      <c r="J14" s="51" t="str">
        <f>'Rekapitulácia stavby'!AN8</f>
        <v>Vyplň údaj</v>
      </c>
      <c r="L14" s="28"/>
    </row>
    <row r="15" spans="2:46" s="1" customFormat="1" ht="10.75" customHeight="1">
      <c r="B15" s="28"/>
      <c r="L15" s="28"/>
    </row>
    <row r="16" spans="2:46" s="1" customFormat="1" ht="12" customHeight="1">
      <c r="B16" s="28"/>
      <c r="D16" s="23" t="s">
        <v>22</v>
      </c>
      <c r="I16" s="23" t="s">
        <v>23</v>
      </c>
      <c r="J16" s="21" t="str">
        <f>IF('Rekapitulácia stavby'!AN10="","",'Rekapitulácia stavby'!AN10)</f>
        <v/>
      </c>
      <c r="L16" s="28"/>
    </row>
    <row r="17" spans="2:12" s="1" customFormat="1" ht="18" customHeight="1">
      <c r="B17" s="28"/>
      <c r="E17" s="21" t="str">
        <f>IF('Rekapitulácia stavby'!E11="","",'Rekapitulácia stavby'!E11)</f>
        <v xml:space="preserve"> </v>
      </c>
      <c r="I17" s="23" t="s">
        <v>25</v>
      </c>
      <c r="J17" s="21" t="str">
        <f>IF('Rekapitulácia stavby'!AN11="","",'Rekapitulácia stavby'!AN11)</f>
        <v/>
      </c>
      <c r="L17" s="28"/>
    </row>
    <row r="18" spans="2:12" s="1" customFormat="1" ht="7" customHeight="1">
      <c r="B18" s="28"/>
      <c r="L18" s="28"/>
    </row>
    <row r="19" spans="2:12" s="1" customFormat="1" ht="12" customHeight="1">
      <c r="B19" s="28"/>
      <c r="D19" s="23" t="s">
        <v>26</v>
      </c>
      <c r="I19" s="23" t="s">
        <v>23</v>
      </c>
      <c r="J19" s="179" t="str">
        <f>'Rekapitulácia stavby'!AN13</f>
        <v>Vyplň údaj</v>
      </c>
      <c r="L19" s="28"/>
    </row>
    <row r="20" spans="2:12" s="1" customFormat="1" ht="18" customHeight="1">
      <c r="B20" s="28"/>
      <c r="E20" s="233" t="str">
        <f>'Rekapitulácia stavby'!E14</f>
        <v>Vyplň údaj</v>
      </c>
      <c r="F20" s="215"/>
      <c r="G20" s="215"/>
      <c r="H20" s="215"/>
      <c r="I20" s="23" t="s">
        <v>25</v>
      </c>
      <c r="J20" s="179" t="str">
        <f>'Rekapitulácia stavby'!AN14</f>
        <v>Vyplň údaj</v>
      </c>
      <c r="L20" s="28"/>
    </row>
    <row r="21" spans="2:12" s="1" customFormat="1" ht="7" customHeight="1">
      <c r="B21" s="28"/>
      <c r="L21" s="28"/>
    </row>
    <row r="22" spans="2:12" s="1" customFormat="1" ht="12" customHeight="1">
      <c r="B22" s="28"/>
      <c r="D22" s="23" t="s">
        <v>28</v>
      </c>
      <c r="I22" s="23" t="s">
        <v>23</v>
      </c>
      <c r="J22" s="21" t="str">
        <f>IF('Rekapitulácia stavby'!AN16="","",'Rekapitulácia stavby'!AN16)</f>
        <v/>
      </c>
      <c r="L22" s="28"/>
    </row>
    <row r="23" spans="2:12" s="1" customFormat="1" ht="18" customHeight="1">
      <c r="B23" s="28"/>
      <c r="E23" s="21" t="str">
        <f>IF('Rekapitulácia stavby'!E17="","",'Rekapitulácia stavby'!E17)</f>
        <v xml:space="preserve"> </v>
      </c>
      <c r="I23" s="23" t="s">
        <v>25</v>
      </c>
      <c r="J23" s="21" t="str">
        <f>IF('Rekapitulácia stavby'!AN17="","",'Rekapitulácia stavby'!AN17)</f>
        <v/>
      </c>
      <c r="L23" s="28"/>
    </row>
    <row r="24" spans="2:12" s="1" customFormat="1" ht="7" customHeight="1">
      <c r="B24" s="28"/>
      <c r="L24" s="28"/>
    </row>
    <row r="25" spans="2:12" s="1" customFormat="1" ht="12" customHeight="1">
      <c r="B25" s="28"/>
      <c r="D25" s="23" t="s">
        <v>30</v>
      </c>
      <c r="I25" s="23" t="s">
        <v>23</v>
      </c>
      <c r="J25" s="21" t="str">
        <f>IF('Rekapitulácia stavby'!AN19="","",'Rekapitulácia stavby'!AN19)</f>
        <v/>
      </c>
      <c r="L25" s="28"/>
    </row>
    <row r="26" spans="2:12" s="1" customFormat="1" ht="18" customHeight="1">
      <c r="B26" s="28"/>
      <c r="E26" s="21" t="str">
        <f>IF('Rekapitulácia stavby'!E20="","",'Rekapitulácia stavby'!E20)</f>
        <v xml:space="preserve"> </v>
      </c>
      <c r="I26" s="23" t="s">
        <v>25</v>
      </c>
      <c r="J26" s="21" t="str">
        <f>IF('Rekapitulácia stavby'!AN20="","",'Rekapitulácia stavby'!AN20)</f>
        <v/>
      </c>
      <c r="L26" s="28"/>
    </row>
    <row r="27" spans="2:12" s="1" customFormat="1" ht="7" customHeight="1">
      <c r="B27" s="28"/>
      <c r="L27" s="28"/>
    </row>
    <row r="28" spans="2:12" s="1" customFormat="1" ht="12" customHeight="1">
      <c r="B28" s="28"/>
      <c r="D28" s="23" t="s">
        <v>31</v>
      </c>
      <c r="L28" s="28"/>
    </row>
    <row r="29" spans="2:12" s="7" customFormat="1" ht="16.5" customHeight="1">
      <c r="B29" s="93"/>
      <c r="E29" s="219" t="s">
        <v>1</v>
      </c>
      <c r="F29" s="219"/>
      <c r="G29" s="219"/>
      <c r="H29" s="219"/>
      <c r="L29" s="93"/>
    </row>
    <row r="30" spans="2:12" s="1" customFormat="1" ht="7" customHeight="1">
      <c r="B30" s="28"/>
      <c r="L30" s="28"/>
    </row>
    <row r="31" spans="2:12" s="1" customFormat="1" ht="7" customHeight="1">
      <c r="B31" s="28"/>
      <c r="D31" s="52"/>
      <c r="E31" s="52"/>
      <c r="F31" s="52"/>
      <c r="G31" s="52"/>
      <c r="H31" s="52"/>
      <c r="I31" s="52"/>
      <c r="J31" s="52"/>
      <c r="K31" s="52"/>
      <c r="L31" s="28"/>
    </row>
    <row r="32" spans="2:12" s="1" customFormat="1" ht="25.5" customHeight="1">
      <c r="B32" s="28"/>
      <c r="D32" s="94" t="s">
        <v>32</v>
      </c>
      <c r="J32" s="65">
        <f>ROUND(J130, 2)</f>
        <v>0</v>
      </c>
      <c r="L32" s="28"/>
    </row>
    <row r="33" spans="2:12" s="1" customFormat="1" ht="7" customHeight="1">
      <c r="B33" s="28"/>
      <c r="D33" s="52"/>
      <c r="E33" s="52"/>
      <c r="F33" s="52"/>
      <c r="G33" s="52"/>
      <c r="H33" s="52"/>
      <c r="I33" s="52"/>
      <c r="J33" s="52"/>
      <c r="K33" s="52"/>
      <c r="L33" s="28"/>
    </row>
    <row r="34" spans="2:12" s="1" customFormat="1" ht="14.5" customHeight="1">
      <c r="B34" s="28"/>
      <c r="F34" s="31" t="s">
        <v>34</v>
      </c>
      <c r="I34" s="31" t="s">
        <v>33</v>
      </c>
      <c r="J34" s="31" t="s">
        <v>35</v>
      </c>
      <c r="L34" s="28"/>
    </row>
    <row r="35" spans="2:12" s="1" customFormat="1" ht="14.5" customHeight="1">
      <c r="B35" s="28"/>
      <c r="D35" s="54" t="s">
        <v>36</v>
      </c>
      <c r="E35" s="33" t="s">
        <v>37</v>
      </c>
      <c r="F35" s="95">
        <f>ROUND((SUM(BE130:BE224)),  2)</f>
        <v>0</v>
      </c>
      <c r="G35" s="96"/>
      <c r="H35" s="96"/>
      <c r="I35" s="97">
        <v>0.23</v>
      </c>
      <c r="J35" s="95">
        <f>ROUND(((SUM(BE130:BE224))*I35),  2)</f>
        <v>0</v>
      </c>
      <c r="L35" s="28"/>
    </row>
    <row r="36" spans="2:12" s="1" customFormat="1" ht="14.5" customHeight="1">
      <c r="B36" s="28"/>
      <c r="E36" s="33" t="s">
        <v>38</v>
      </c>
      <c r="F36" s="85">
        <f>ROUND((SUM(BF130:BF224)),  2)</f>
        <v>0</v>
      </c>
      <c r="I36" s="178">
        <v>0.23</v>
      </c>
      <c r="J36" s="85">
        <f>ROUND(((SUM(BF130:BF224))*I36),  2)</f>
        <v>0</v>
      </c>
      <c r="L36" s="28"/>
    </row>
    <row r="37" spans="2:12" s="1" customFormat="1" ht="14.5" customHeight="1">
      <c r="B37" s="28"/>
      <c r="E37" s="23" t="s">
        <v>39</v>
      </c>
      <c r="F37" s="85">
        <f>ROUND((SUM(BG130:BG224)),  2)</f>
        <v>0</v>
      </c>
      <c r="I37" s="178">
        <v>0.23</v>
      </c>
      <c r="J37" s="85">
        <f>0</f>
        <v>0</v>
      </c>
      <c r="L37" s="28"/>
    </row>
    <row r="38" spans="2:12" s="1" customFormat="1" ht="14.5" customHeight="1">
      <c r="B38" s="28"/>
      <c r="E38" s="23" t="s">
        <v>40</v>
      </c>
      <c r="F38" s="85">
        <f>ROUND((SUM(BH130:BH224)),  2)</f>
        <v>0</v>
      </c>
      <c r="I38" s="178">
        <v>0.23</v>
      </c>
      <c r="J38" s="85">
        <f>0</f>
        <v>0</v>
      </c>
      <c r="L38" s="28"/>
    </row>
    <row r="39" spans="2:12" s="1" customFormat="1" ht="14.5" customHeight="1">
      <c r="B39" s="28"/>
      <c r="E39" s="33" t="s">
        <v>41</v>
      </c>
      <c r="F39" s="95">
        <f>ROUND((SUM(BI130:BI224)),  2)</f>
        <v>0</v>
      </c>
      <c r="G39" s="96"/>
      <c r="H39" s="96"/>
      <c r="I39" s="97">
        <v>0</v>
      </c>
      <c r="J39" s="95">
        <f>0</f>
        <v>0</v>
      </c>
      <c r="L39" s="28"/>
    </row>
    <row r="40" spans="2:12" s="1" customFormat="1" ht="7" customHeight="1">
      <c r="B40" s="28"/>
      <c r="L40" s="28"/>
    </row>
    <row r="41" spans="2:12" s="1" customFormat="1" ht="25.5" customHeight="1">
      <c r="B41" s="28"/>
      <c r="C41" s="98"/>
      <c r="D41" s="99" t="s">
        <v>42</v>
      </c>
      <c r="E41" s="56"/>
      <c r="F41" s="56"/>
      <c r="G41" s="100" t="s">
        <v>43</v>
      </c>
      <c r="H41" s="101" t="s">
        <v>44</v>
      </c>
      <c r="I41" s="56"/>
      <c r="J41" s="102">
        <f>SUM(J32:J39)</f>
        <v>0</v>
      </c>
      <c r="K41" s="103"/>
      <c r="L41" s="28"/>
    </row>
    <row r="42" spans="2:12" s="1" customFormat="1" ht="14.5" customHeight="1">
      <c r="B42" s="28"/>
      <c r="L42" s="28"/>
    </row>
    <row r="43" spans="2:12" ht="14.5" customHeight="1">
      <c r="B43" s="16"/>
      <c r="L43" s="16"/>
    </row>
    <row r="44" spans="2:12" ht="14.5" customHeight="1">
      <c r="B44" s="16"/>
      <c r="L44" s="16"/>
    </row>
    <row r="45" spans="2:12" ht="14.5" customHeight="1">
      <c r="B45" s="16"/>
      <c r="L45" s="16"/>
    </row>
    <row r="46" spans="2:12" ht="14.5" customHeight="1">
      <c r="B46" s="16"/>
      <c r="L46" s="16"/>
    </row>
    <row r="47" spans="2:12" ht="14.5" customHeight="1">
      <c r="B47" s="16"/>
      <c r="L47" s="16"/>
    </row>
    <row r="48" spans="2:12" ht="14.5" customHeight="1">
      <c r="B48" s="16"/>
      <c r="L48" s="16"/>
    </row>
    <row r="49" spans="2:12" ht="14.5" customHeight="1">
      <c r="B49" s="16"/>
      <c r="L49" s="16"/>
    </row>
    <row r="50" spans="2:12" s="1" customFormat="1" ht="14.5" customHeight="1">
      <c r="B50" s="28"/>
      <c r="D50" s="40" t="s">
        <v>45</v>
      </c>
      <c r="E50" s="41"/>
      <c r="F50" s="41"/>
      <c r="G50" s="40" t="s">
        <v>46</v>
      </c>
      <c r="H50" s="41"/>
      <c r="I50" s="41"/>
      <c r="J50" s="41"/>
      <c r="K50" s="41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3">
      <c r="B61" s="28"/>
      <c r="D61" s="42" t="s">
        <v>47</v>
      </c>
      <c r="E61" s="30"/>
      <c r="F61" s="104" t="s">
        <v>48</v>
      </c>
      <c r="G61" s="42" t="s">
        <v>47</v>
      </c>
      <c r="H61" s="30"/>
      <c r="I61" s="30"/>
      <c r="J61" s="105" t="s">
        <v>48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3">
      <c r="B65" s="28"/>
      <c r="D65" s="40" t="s">
        <v>49</v>
      </c>
      <c r="E65" s="41"/>
      <c r="F65" s="41"/>
      <c r="G65" s="40" t="s">
        <v>50</v>
      </c>
      <c r="H65" s="41"/>
      <c r="I65" s="41"/>
      <c r="J65" s="41"/>
      <c r="K65" s="41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3">
      <c r="B76" s="28"/>
      <c r="D76" s="42" t="s">
        <v>47</v>
      </c>
      <c r="E76" s="30"/>
      <c r="F76" s="104" t="s">
        <v>48</v>
      </c>
      <c r="G76" s="42" t="s">
        <v>47</v>
      </c>
      <c r="H76" s="30"/>
      <c r="I76" s="30"/>
      <c r="J76" s="105" t="s">
        <v>48</v>
      </c>
      <c r="K76" s="30"/>
      <c r="L76" s="28"/>
    </row>
    <row r="77" spans="2:12" s="1" customFormat="1" ht="14.5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28"/>
    </row>
    <row r="81" spans="2:12" s="1" customFormat="1" ht="7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28"/>
    </row>
    <row r="82" spans="2:12" s="1" customFormat="1" ht="25" customHeight="1">
      <c r="B82" s="28"/>
      <c r="C82" s="17" t="s">
        <v>171</v>
      </c>
      <c r="L82" s="28"/>
    </row>
    <row r="83" spans="2:12" s="1" customFormat="1" ht="7" customHeight="1">
      <c r="B83" s="28"/>
      <c r="L83" s="28"/>
    </row>
    <row r="84" spans="2:12" s="1" customFormat="1" ht="12" customHeight="1">
      <c r="B84" s="28"/>
      <c r="C84" s="23" t="s">
        <v>15</v>
      </c>
      <c r="L84" s="28"/>
    </row>
    <row r="85" spans="2:12" s="1" customFormat="1" ht="16.5" customHeight="1">
      <c r="B85" s="28"/>
      <c r="E85" s="231" t="str">
        <f>E7</f>
        <v>Rokycany - Infraštruktúra, 100 Zásobovanie vodou</v>
      </c>
      <c r="F85" s="232"/>
      <c r="G85" s="232"/>
      <c r="H85" s="232"/>
      <c r="L85" s="28"/>
    </row>
    <row r="86" spans="2:12" ht="12" customHeight="1">
      <c r="B86" s="16"/>
      <c r="C86" s="23" t="s">
        <v>167</v>
      </c>
      <c r="L86" s="16"/>
    </row>
    <row r="87" spans="2:12" s="1" customFormat="1" ht="16.5" customHeight="1">
      <c r="B87" s="28"/>
      <c r="E87" s="231" t="s">
        <v>1977</v>
      </c>
      <c r="F87" s="230"/>
      <c r="G87" s="230"/>
      <c r="H87" s="230"/>
      <c r="L87" s="28"/>
    </row>
    <row r="88" spans="2:12" s="1" customFormat="1" ht="12" customHeight="1">
      <c r="B88" s="28"/>
      <c r="C88" s="23" t="s">
        <v>169</v>
      </c>
      <c r="L88" s="28"/>
    </row>
    <row r="89" spans="2:12" s="1" customFormat="1" ht="16.5" customHeight="1">
      <c r="B89" s="28"/>
      <c r="E89" s="187" t="str">
        <f>E11</f>
        <v>511 - Potrubie A-3-1</v>
      </c>
      <c r="F89" s="230"/>
      <c r="G89" s="230"/>
      <c r="H89" s="230"/>
      <c r="L89" s="28"/>
    </row>
    <row r="90" spans="2:12" s="1" customFormat="1" ht="7" customHeight="1">
      <c r="B90" s="28"/>
      <c r="L90" s="28"/>
    </row>
    <row r="91" spans="2:12" s="1" customFormat="1" ht="12" customHeight="1">
      <c r="B91" s="28"/>
      <c r="C91" s="23" t="s">
        <v>19</v>
      </c>
      <c r="F91" s="21" t="str">
        <f>F14</f>
        <v>Rokycany</v>
      </c>
      <c r="I91" s="23" t="s">
        <v>21</v>
      </c>
      <c r="J91" s="51" t="str">
        <f>IF(J14="","",J14)</f>
        <v>Vyplň údaj</v>
      </c>
      <c r="L91" s="28"/>
    </row>
    <row r="92" spans="2:12" s="1" customFormat="1" ht="7" customHeight="1">
      <c r="B92" s="28"/>
      <c r="L92" s="28"/>
    </row>
    <row r="93" spans="2:12" s="1" customFormat="1" ht="15.25" customHeight="1">
      <c r="B93" s="28"/>
      <c r="C93" s="23" t="s">
        <v>22</v>
      </c>
      <c r="F93" s="21" t="str">
        <f>E17</f>
        <v xml:space="preserve"> </v>
      </c>
      <c r="I93" s="23" t="s">
        <v>28</v>
      </c>
      <c r="J93" s="26" t="str">
        <f>E23</f>
        <v xml:space="preserve"> </v>
      </c>
      <c r="L93" s="28"/>
    </row>
    <row r="94" spans="2:12" s="1" customFormat="1" ht="15.25" customHeight="1">
      <c r="B94" s="28"/>
      <c r="C94" s="23" t="s">
        <v>26</v>
      </c>
      <c r="F94" s="21" t="str">
        <f>IF(E20="","",E20)</f>
        <v>Vyplň údaj</v>
      </c>
      <c r="I94" s="23" t="s">
        <v>30</v>
      </c>
      <c r="J94" s="26" t="str">
        <f>E26</f>
        <v xml:space="preserve"> </v>
      </c>
      <c r="L94" s="28"/>
    </row>
    <row r="95" spans="2:12" s="1" customFormat="1" ht="10.25" customHeight="1">
      <c r="B95" s="28"/>
      <c r="L95" s="28"/>
    </row>
    <row r="96" spans="2:12" s="1" customFormat="1" ht="29.25" customHeight="1">
      <c r="B96" s="28"/>
      <c r="C96" s="106" t="s">
        <v>172</v>
      </c>
      <c r="D96" s="98"/>
      <c r="E96" s="98"/>
      <c r="F96" s="98"/>
      <c r="G96" s="98"/>
      <c r="H96" s="98"/>
      <c r="I96" s="98"/>
      <c r="J96" s="107" t="s">
        <v>173</v>
      </c>
      <c r="K96" s="98"/>
      <c r="L96" s="28"/>
    </row>
    <row r="97" spans="2:47" s="1" customFormat="1" ht="10.25" customHeight="1">
      <c r="B97" s="28"/>
      <c r="L97" s="28"/>
    </row>
    <row r="98" spans="2:47" s="1" customFormat="1" ht="22.75" customHeight="1">
      <c r="B98" s="28"/>
      <c r="C98" s="108" t="s">
        <v>174</v>
      </c>
      <c r="J98" s="65">
        <f>J130</f>
        <v>0</v>
      </c>
      <c r="L98" s="28"/>
      <c r="AU98" s="13" t="s">
        <v>175</v>
      </c>
    </row>
    <row r="99" spans="2:47" s="8" customFormat="1" ht="25" customHeight="1">
      <c r="B99" s="109"/>
      <c r="D99" s="110" t="s">
        <v>176</v>
      </c>
      <c r="E99" s="111"/>
      <c r="F99" s="111"/>
      <c r="G99" s="111"/>
      <c r="H99" s="111"/>
      <c r="I99" s="111"/>
      <c r="J99" s="112">
        <f>J131</f>
        <v>0</v>
      </c>
      <c r="L99" s="109"/>
    </row>
    <row r="100" spans="2:47" s="9" customFormat="1" ht="20" customHeight="1">
      <c r="B100" s="113"/>
      <c r="D100" s="114" t="s">
        <v>177</v>
      </c>
      <c r="E100" s="115"/>
      <c r="F100" s="115"/>
      <c r="G100" s="115"/>
      <c r="H100" s="115"/>
      <c r="I100" s="115"/>
      <c r="J100" s="116">
        <f>J132</f>
        <v>0</v>
      </c>
      <c r="L100" s="113"/>
    </row>
    <row r="101" spans="2:47" s="9" customFormat="1" ht="20" customHeight="1">
      <c r="B101" s="113"/>
      <c r="D101" s="114" t="s">
        <v>261</v>
      </c>
      <c r="E101" s="115"/>
      <c r="F101" s="115"/>
      <c r="G101" s="115"/>
      <c r="H101" s="115"/>
      <c r="I101" s="115"/>
      <c r="J101" s="116">
        <f>J156</f>
        <v>0</v>
      </c>
      <c r="L101" s="113"/>
    </row>
    <row r="102" spans="2:47" s="9" customFormat="1" ht="20" customHeight="1">
      <c r="B102" s="113"/>
      <c r="D102" s="114" t="s">
        <v>262</v>
      </c>
      <c r="E102" s="115"/>
      <c r="F102" s="115"/>
      <c r="G102" s="115"/>
      <c r="H102" s="115"/>
      <c r="I102" s="115"/>
      <c r="J102" s="116">
        <f>J160</f>
        <v>0</v>
      </c>
      <c r="L102" s="113"/>
    </row>
    <row r="103" spans="2:47" s="9" customFormat="1" ht="20" customHeight="1">
      <c r="B103" s="113"/>
      <c r="D103" s="114" t="s">
        <v>611</v>
      </c>
      <c r="E103" s="115"/>
      <c r="F103" s="115"/>
      <c r="G103" s="115"/>
      <c r="H103" s="115"/>
      <c r="I103" s="115"/>
      <c r="J103" s="116">
        <f>J167</f>
        <v>0</v>
      </c>
      <c r="L103" s="113"/>
    </row>
    <row r="104" spans="2:47" s="9" customFormat="1" ht="20" customHeight="1">
      <c r="B104" s="113"/>
      <c r="D104" s="114" t="s">
        <v>264</v>
      </c>
      <c r="E104" s="115"/>
      <c r="F104" s="115"/>
      <c r="G104" s="115"/>
      <c r="H104" s="115"/>
      <c r="I104" s="115"/>
      <c r="J104" s="116">
        <f>J196</f>
        <v>0</v>
      </c>
      <c r="L104" s="113"/>
    </row>
    <row r="105" spans="2:47" s="9" customFormat="1" ht="20" customHeight="1">
      <c r="B105" s="113"/>
      <c r="D105" s="114" t="s">
        <v>265</v>
      </c>
      <c r="E105" s="115"/>
      <c r="F105" s="115"/>
      <c r="G105" s="115"/>
      <c r="H105" s="115"/>
      <c r="I105" s="115"/>
      <c r="J105" s="116">
        <f>J203</f>
        <v>0</v>
      </c>
      <c r="L105" s="113"/>
    </row>
    <row r="106" spans="2:47" s="8" customFormat="1" ht="25" customHeight="1">
      <c r="B106" s="109"/>
      <c r="D106" s="110" t="s">
        <v>959</v>
      </c>
      <c r="E106" s="111"/>
      <c r="F106" s="111"/>
      <c r="G106" s="111"/>
      <c r="H106" s="111"/>
      <c r="I106" s="111"/>
      <c r="J106" s="112">
        <f>J205</f>
        <v>0</v>
      </c>
      <c r="L106" s="109"/>
    </row>
    <row r="107" spans="2:47" s="9" customFormat="1" ht="20" customHeight="1">
      <c r="B107" s="113"/>
      <c r="D107" s="114" t="s">
        <v>1163</v>
      </c>
      <c r="E107" s="115"/>
      <c r="F107" s="115"/>
      <c r="G107" s="115"/>
      <c r="H107" s="115"/>
      <c r="I107" s="115"/>
      <c r="J107" s="116">
        <f>J206</f>
        <v>0</v>
      </c>
      <c r="L107" s="113"/>
    </row>
    <row r="108" spans="2:47" s="9" customFormat="1" ht="20" customHeight="1">
      <c r="B108" s="113"/>
      <c r="D108" s="114" t="s">
        <v>960</v>
      </c>
      <c r="E108" s="115"/>
      <c r="F108" s="115"/>
      <c r="G108" s="115"/>
      <c r="H108" s="115"/>
      <c r="I108" s="115"/>
      <c r="J108" s="116">
        <f>J208</f>
        <v>0</v>
      </c>
      <c r="L108" s="113"/>
    </row>
    <row r="109" spans="2:47" s="1" customFormat="1" ht="21.75" customHeight="1">
      <c r="B109" s="28"/>
      <c r="L109" s="28"/>
    </row>
    <row r="110" spans="2:47" s="1" customFormat="1" ht="7" customHeight="1">
      <c r="B110" s="43"/>
      <c r="C110" s="44"/>
      <c r="D110" s="44"/>
      <c r="E110" s="44"/>
      <c r="F110" s="44"/>
      <c r="G110" s="44"/>
      <c r="H110" s="44"/>
      <c r="I110" s="44"/>
      <c r="J110" s="44"/>
      <c r="K110" s="44"/>
      <c r="L110" s="28"/>
    </row>
    <row r="114" spans="2:12" s="1" customFormat="1" ht="7" customHeight="1">
      <c r="B114" s="45"/>
      <c r="C114" s="46"/>
      <c r="D114" s="46"/>
      <c r="E114" s="46"/>
      <c r="F114" s="46"/>
      <c r="G114" s="46"/>
      <c r="H114" s="46"/>
      <c r="I114" s="46"/>
      <c r="J114" s="46"/>
      <c r="K114" s="46"/>
      <c r="L114" s="28"/>
    </row>
    <row r="115" spans="2:12" s="1" customFormat="1" ht="25" customHeight="1">
      <c r="B115" s="28"/>
      <c r="C115" s="17" t="s">
        <v>179</v>
      </c>
      <c r="L115" s="28"/>
    </row>
    <row r="116" spans="2:12" s="1" customFormat="1" ht="7" customHeight="1">
      <c r="B116" s="28"/>
      <c r="L116" s="28"/>
    </row>
    <row r="117" spans="2:12" s="1" customFormat="1" ht="12" customHeight="1">
      <c r="B117" s="28"/>
      <c r="C117" s="23" t="s">
        <v>15</v>
      </c>
      <c r="L117" s="28"/>
    </row>
    <row r="118" spans="2:12" s="1" customFormat="1" ht="16.5" customHeight="1">
      <c r="B118" s="28"/>
      <c r="E118" s="231" t="str">
        <f>E7</f>
        <v>Rokycany - Infraštruktúra, 100 Zásobovanie vodou</v>
      </c>
      <c r="F118" s="232"/>
      <c r="G118" s="232"/>
      <c r="H118" s="232"/>
      <c r="L118" s="28"/>
    </row>
    <row r="119" spans="2:12" ht="12" customHeight="1">
      <c r="B119" s="16"/>
      <c r="C119" s="23" t="s">
        <v>167</v>
      </c>
      <c r="L119" s="16"/>
    </row>
    <row r="120" spans="2:12" s="1" customFormat="1" ht="16.5" customHeight="1">
      <c r="B120" s="28"/>
      <c r="E120" s="231" t="s">
        <v>1977</v>
      </c>
      <c r="F120" s="230"/>
      <c r="G120" s="230"/>
      <c r="H120" s="230"/>
      <c r="L120" s="28"/>
    </row>
    <row r="121" spans="2:12" s="1" customFormat="1" ht="12" customHeight="1">
      <c r="B121" s="28"/>
      <c r="C121" s="23" t="s">
        <v>169</v>
      </c>
      <c r="L121" s="28"/>
    </row>
    <row r="122" spans="2:12" s="1" customFormat="1" ht="16.5" customHeight="1">
      <c r="B122" s="28"/>
      <c r="E122" s="187" t="str">
        <f>E11</f>
        <v>511 - Potrubie A-3-1</v>
      </c>
      <c r="F122" s="230"/>
      <c r="G122" s="230"/>
      <c r="H122" s="230"/>
      <c r="L122" s="28"/>
    </row>
    <row r="123" spans="2:12" s="1" customFormat="1" ht="7" customHeight="1">
      <c r="B123" s="28"/>
      <c r="L123" s="28"/>
    </row>
    <row r="124" spans="2:12" s="1" customFormat="1" ht="12" customHeight="1">
      <c r="B124" s="28"/>
      <c r="C124" s="23" t="s">
        <v>19</v>
      </c>
      <c r="F124" s="21" t="str">
        <f>F14</f>
        <v>Rokycany</v>
      </c>
      <c r="I124" s="23" t="s">
        <v>21</v>
      </c>
      <c r="J124" s="51" t="str">
        <f>IF(J14="","",J14)</f>
        <v>Vyplň údaj</v>
      </c>
      <c r="L124" s="28"/>
    </row>
    <row r="125" spans="2:12" s="1" customFormat="1" ht="7" customHeight="1">
      <c r="B125" s="28"/>
      <c r="L125" s="28"/>
    </row>
    <row r="126" spans="2:12" s="1" customFormat="1" ht="15.25" customHeight="1">
      <c r="B126" s="28"/>
      <c r="C126" s="23" t="s">
        <v>22</v>
      </c>
      <c r="F126" s="21" t="str">
        <f>E17</f>
        <v xml:space="preserve"> </v>
      </c>
      <c r="I126" s="23" t="s">
        <v>28</v>
      </c>
      <c r="J126" s="26" t="str">
        <f>E23</f>
        <v xml:space="preserve"> </v>
      </c>
      <c r="L126" s="28"/>
    </row>
    <row r="127" spans="2:12" s="1" customFormat="1" ht="15.25" customHeight="1">
      <c r="B127" s="28"/>
      <c r="C127" s="23" t="s">
        <v>26</v>
      </c>
      <c r="F127" s="21" t="str">
        <f>IF(E20="","",E20)</f>
        <v>Vyplň údaj</v>
      </c>
      <c r="I127" s="23" t="s">
        <v>30</v>
      </c>
      <c r="J127" s="26" t="str">
        <f>E26</f>
        <v xml:space="preserve"> </v>
      </c>
      <c r="L127" s="28"/>
    </row>
    <row r="128" spans="2:12" s="1" customFormat="1" ht="10.25" customHeight="1">
      <c r="B128" s="28"/>
      <c r="L128" s="28"/>
    </row>
    <row r="129" spans="2:65" s="10" customFormat="1" ht="29.25" customHeight="1">
      <c r="B129" s="117"/>
      <c r="C129" s="118" t="s">
        <v>180</v>
      </c>
      <c r="D129" s="119" t="s">
        <v>57</v>
      </c>
      <c r="E129" s="119" t="s">
        <v>53</v>
      </c>
      <c r="F129" s="119" t="s">
        <v>54</v>
      </c>
      <c r="G129" s="119" t="s">
        <v>181</v>
      </c>
      <c r="H129" s="119" t="s">
        <v>182</v>
      </c>
      <c r="I129" s="119" t="s">
        <v>183</v>
      </c>
      <c r="J129" s="120" t="s">
        <v>173</v>
      </c>
      <c r="K129" s="121" t="s">
        <v>184</v>
      </c>
      <c r="L129" s="117"/>
      <c r="M129" s="58" t="s">
        <v>1</v>
      </c>
      <c r="N129" s="59" t="s">
        <v>36</v>
      </c>
      <c r="O129" s="59" t="s">
        <v>185</v>
      </c>
      <c r="P129" s="59" t="s">
        <v>186</v>
      </c>
      <c r="Q129" s="59" t="s">
        <v>187</v>
      </c>
      <c r="R129" s="59" t="s">
        <v>188</v>
      </c>
      <c r="S129" s="59" t="s">
        <v>189</v>
      </c>
      <c r="T129" s="60" t="s">
        <v>190</v>
      </c>
    </row>
    <row r="130" spans="2:65" s="1" customFormat="1" ht="22.75" customHeight="1">
      <c r="B130" s="28"/>
      <c r="C130" s="63" t="s">
        <v>174</v>
      </c>
      <c r="J130" s="122">
        <f>BK130</f>
        <v>0</v>
      </c>
      <c r="L130" s="28"/>
      <c r="M130" s="61"/>
      <c r="N130" s="52"/>
      <c r="O130" s="52"/>
      <c r="P130" s="123">
        <f>P131+P205</f>
        <v>0</v>
      </c>
      <c r="Q130" s="52"/>
      <c r="R130" s="123">
        <f>R131+R205</f>
        <v>488.29527733292002</v>
      </c>
      <c r="S130" s="52"/>
      <c r="T130" s="124">
        <f>T131+T205</f>
        <v>191.125</v>
      </c>
      <c r="AT130" s="13" t="s">
        <v>71</v>
      </c>
      <c r="AU130" s="13" t="s">
        <v>175</v>
      </c>
      <c r="BK130" s="125">
        <f>BK131+BK205</f>
        <v>0</v>
      </c>
    </row>
    <row r="131" spans="2:65" s="11" customFormat="1" ht="26" customHeight="1">
      <c r="B131" s="126"/>
      <c r="D131" s="127" t="s">
        <v>71</v>
      </c>
      <c r="E131" s="128" t="s">
        <v>191</v>
      </c>
      <c r="F131" s="128" t="s">
        <v>192</v>
      </c>
      <c r="I131" s="129"/>
      <c r="J131" s="130">
        <f>BK131</f>
        <v>0</v>
      </c>
      <c r="L131" s="126"/>
      <c r="M131" s="131"/>
      <c r="P131" s="132">
        <f>P132+P156+P160+P167+P196+P203</f>
        <v>0</v>
      </c>
      <c r="R131" s="132">
        <f>R132+R156+R160+R167+R196+R203</f>
        <v>488.27654733292002</v>
      </c>
      <c r="T131" s="133">
        <f>T132+T156+T160+T167+T196+T203</f>
        <v>191.125</v>
      </c>
      <c r="AR131" s="127" t="s">
        <v>76</v>
      </c>
      <c r="AT131" s="134" t="s">
        <v>71</v>
      </c>
      <c r="AU131" s="134" t="s">
        <v>72</v>
      </c>
      <c r="AY131" s="127" t="s">
        <v>193</v>
      </c>
      <c r="BK131" s="135">
        <f>BK132+BK156+BK160+BK167+BK196+BK203</f>
        <v>0</v>
      </c>
    </row>
    <row r="132" spans="2:65" s="11" customFormat="1" ht="22.75" customHeight="1">
      <c r="B132" s="126"/>
      <c r="D132" s="127" t="s">
        <v>71</v>
      </c>
      <c r="E132" s="136" t="s">
        <v>76</v>
      </c>
      <c r="F132" s="136" t="s">
        <v>194</v>
      </c>
      <c r="I132" s="129"/>
      <c r="J132" s="137">
        <f>BK132</f>
        <v>0</v>
      </c>
      <c r="L132" s="126"/>
      <c r="M132" s="131"/>
      <c r="P132" s="132">
        <f>SUM(P133:P155)</f>
        <v>0</v>
      </c>
      <c r="R132" s="132">
        <f>SUM(R133:R155)</f>
        <v>174.38204659291998</v>
      </c>
      <c r="T132" s="133">
        <f>SUM(T133:T155)</f>
        <v>191.125</v>
      </c>
      <c r="AR132" s="127" t="s">
        <v>76</v>
      </c>
      <c r="AT132" s="134" t="s">
        <v>71</v>
      </c>
      <c r="AU132" s="134" t="s">
        <v>76</v>
      </c>
      <c r="AY132" s="127" t="s">
        <v>193</v>
      </c>
      <c r="BK132" s="135">
        <f>SUM(BK133:BK155)</f>
        <v>0</v>
      </c>
    </row>
    <row r="133" spans="2:65" s="1" customFormat="1" ht="37.75" customHeight="1">
      <c r="B133" s="138"/>
      <c r="C133" s="139" t="s">
        <v>76</v>
      </c>
      <c r="D133" s="139" t="s">
        <v>195</v>
      </c>
      <c r="E133" s="140" t="s">
        <v>2277</v>
      </c>
      <c r="F133" s="141" t="s">
        <v>2278</v>
      </c>
      <c r="G133" s="142" t="s">
        <v>234</v>
      </c>
      <c r="H133" s="143">
        <v>275</v>
      </c>
      <c r="I133" s="144"/>
      <c r="J133" s="145">
        <f t="shared" ref="J133:J155" si="0">ROUND(I133*H133,2)</f>
        <v>0</v>
      </c>
      <c r="K133" s="146"/>
      <c r="L133" s="28"/>
      <c r="M133" s="147" t="s">
        <v>1</v>
      </c>
      <c r="N133" s="148" t="s">
        <v>38</v>
      </c>
      <c r="P133" s="149">
        <f t="shared" ref="P133:P155" si="1">O133*H133</f>
        <v>0</v>
      </c>
      <c r="Q133" s="149">
        <v>0</v>
      </c>
      <c r="R133" s="149">
        <f t="shared" ref="R133:R155" si="2">Q133*H133</f>
        <v>0</v>
      </c>
      <c r="S133" s="149">
        <v>0.24</v>
      </c>
      <c r="T133" s="150">
        <f t="shared" ref="T133:T155" si="3">S133*H133</f>
        <v>66</v>
      </c>
      <c r="AR133" s="151" t="s">
        <v>109</v>
      </c>
      <c r="AT133" s="151" t="s">
        <v>195</v>
      </c>
      <c r="AU133" s="151" t="s">
        <v>84</v>
      </c>
      <c r="AY133" s="13" t="s">
        <v>193</v>
      </c>
      <c r="BE133" s="152">
        <f t="shared" ref="BE133:BE155" si="4">IF(N133="základná",J133,0)</f>
        <v>0</v>
      </c>
      <c r="BF133" s="152">
        <f t="shared" ref="BF133:BF155" si="5">IF(N133="znížená",J133,0)</f>
        <v>0</v>
      </c>
      <c r="BG133" s="152">
        <f t="shared" ref="BG133:BG155" si="6">IF(N133="zákl. prenesená",J133,0)</f>
        <v>0</v>
      </c>
      <c r="BH133" s="152">
        <f t="shared" ref="BH133:BH155" si="7">IF(N133="zníž. prenesená",J133,0)</f>
        <v>0</v>
      </c>
      <c r="BI133" s="152">
        <f t="shared" ref="BI133:BI155" si="8">IF(N133="nulová",J133,0)</f>
        <v>0</v>
      </c>
      <c r="BJ133" s="13" t="s">
        <v>84</v>
      </c>
      <c r="BK133" s="152">
        <f t="shared" ref="BK133:BK155" si="9">ROUND(I133*H133,2)</f>
        <v>0</v>
      </c>
      <c r="BL133" s="13" t="s">
        <v>109</v>
      </c>
      <c r="BM133" s="151" t="s">
        <v>3067</v>
      </c>
    </row>
    <row r="134" spans="2:65" s="1" customFormat="1" ht="44.25" customHeight="1">
      <c r="B134" s="138"/>
      <c r="C134" s="139" t="s">
        <v>84</v>
      </c>
      <c r="D134" s="139" t="s">
        <v>195</v>
      </c>
      <c r="E134" s="140" t="s">
        <v>2280</v>
      </c>
      <c r="F134" s="141" t="s">
        <v>2281</v>
      </c>
      <c r="G134" s="142" t="s">
        <v>234</v>
      </c>
      <c r="H134" s="143">
        <v>275</v>
      </c>
      <c r="I134" s="144"/>
      <c r="J134" s="145">
        <f t="shared" si="0"/>
        <v>0</v>
      </c>
      <c r="K134" s="146"/>
      <c r="L134" s="28"/>
      <c r="M134" s="147" t="s">
        <v>1</v>
      </c>
      <c r="N134" s="148" t="s">
        <v>38</v>
      </c>
      <c r="P134" s="149">
        <f t="shared" si="1"/>
        <v>0</v>
      </c>
      <c r="Q134" s="149">
        <v>0</v>
      </c>
      <c r="R134" s="149">
        <f t="shared" si="2"/>
        <v>0</v>
      </c>
      <c r="S134" s="149">
        <v>0.23499999999999999</v>
      </c>
      <c r="T134" s="150">
        <f t="shared" si="3"/>
        <v>64.625</v>
      </c>
      <c r="AR134" s="151" t="s">
        <v>109</v>
      </c>
      <c r="AT134" s="151" t="s">
        <v>195</v>
      </c>
      <c r="AU134" s="151" t="s">
        <v>84</v>
      </c>
      <c r="AY134" s="13" t="s">
        <v>193</v>
      </c>
      <c r="BE134" s="152">
        <f t="shared" si="4"/>
        <v>0</v>
      </c>
      <c r="BF134" s="152">
        <f t="shared" si="5"/>
        <v>0</v>
      </c>
      <c r="BG134" s="152">
        <f t="shared" si="6"/>
        <v>0</v>
      </c>
      <c r="BH134" s="152">
        <f t="shared" si="7"/>
        <v>0</v>
      </c>
      <c r="BI134" s="152">
        <f t="shared" si="8"/>
        <v>0</v>
      </c>
      <c r="BJ134" s="13" t="s">
        <v>84</v>
      </c>
      <c r="BK134" s="152">
        <f t="shared" si="9"/>
        <v>0</v>
      </c>
      <c r="BL134" s="13" t="s">
        <v>109</v>
      </c>
      <c r="BM134" s="151" t="s">
        <v>3068</v>
      </c>
    </row>
    <row r="135" spans="2:65" s="1" customFormat="1" ht="37.75" customHeight="1">
      <c r="B135" s="138"/>
      <c r="C135" s="139" t="s">
        <v>106</v>
      </c>
      <c r="D135" s="139" t="s">
        <v>195</v>
      </c>
      <c r="E135" s="140" t="s">
        <v>2381</v>
      </c>
      <c r="F135" s="141" t="s">
        <v>2382</v>
      </c>
      <c r="G135" s="142" t="s">
        <v>234</v>
      </c>
      <c r="H135" s="143">
        <v>275</v>
      </c>
      <c r="I135" s="144"/>
      <c r="J135" s="145">
        <f t="shared" si="0"/>
        <v>0</v>
      </c>
      <c r="K135" s="146"/>
      <c r="L135" s="28"/>
      <c r="M135" s="147" t="s">
        <v>1</v>
      </c>
      <c r="N135" s="148" t="s">
        <v>38</v>
      </c>
      <c r="P135" s="149">
        <f t="shared" si="1"/>
        <v>0</v>
      </c>
      <c r="Q135" s="149">
        <v>0</v>
      </c>
      <c r="R135" s="149">
        <f t="shared" si="2"/>
        <v>0</v>
      </c>
      <c r="S135" s="149">
        <v>0.22</v>
      </c>
      <c r="T135" s="150">
        <f t="shared" si="3"/>
        <v>60.5</v>
      </c>
      <c r="AR135" s="151" t="s">
        <v>109</v>
      </c>
      <c r="AT135" s="151" t="s">
        <v>195</v>
      </c>
      <c r="AU135" s="151" t="s">
        <v>84</v>
      </c>
      <c r="AY135" s="13" t="s">
        <v>193</v>
      </c>
      <c r="BE135" s="152">
        <f t="shared" si="4"/>
        <v>0</v>
      </c>
      <c r="BF135" s="152">
        <f t="shared" si="5"/>
        <v>0</v>
      </c>
      <c r="BG135" s="152">
        <f t="shared" si="6"/>
        <v>0</v>
      </c>
      <c r="BH135" s="152">
        <f t="shared" si="7"/>
        <v>0</v>
      </c>
      <c r="BI135" s="152">
        <f t="shared" si="8"/>
        <v>0</v>
      </c>
      <c r="BJ135" s="13" t="s">
        <v>84</v>
      </c>
      <c r="BK135" s="152">
        <f t="shared" si="9"/>
        <v>0</v>
      </c>
      <c r="BL135" s="13" t="s">
        <v>109</v>
      </c>
      <c r="BM135" s="151" t="s">
        <v>3069</v>
      </c>
    </row>
    <row r="136" spans="2:65" s="1" customFormat="1" ht="24.25" customHeight="1">
      <c r="B136" s="138"/>
      <c r="C136" s="139" t="s">
        <v>109</v>
      </c>
      <c r="D136" s="139" t="s">
        <v>195</v>
      </c>
      <c r="E136" s="140" t="s">
        <v>1520</v>
      </c>
      <c r="F136" s="141" t="s">
        <v>1521</v>
      </c>
      <c r="G136" s="142" t="s">
        <v>257</v>
      </c>
      <c r="H136" s="143">
        <v>15</v>
      </c>
      <c r="I136" s="144"/>
      <c r="J136" s="145">
        <f t="shared" si="0"/>
        <v>0</v>
      </c>
      <c r="K136" s="146"/>
      <c r="L136" s="28"/>
      <c r="M136" s="147" t="s">
        <v>1</v>
      </c>
      <c r="N136" s="148" t="s">
        <v>38</v>
      </c>
      <c r="P136" s="149">
        <f t="shared" si="1"/>
        <v>0</v>
      </c>
      <c r="Q136" s="149">
        <v>7.2892399999999998E-3</v>
      </c>
      <c r="R136" s="149">
        <f t="shared" si="2"/>
        <v>0.10933859999999999</v>
      </c>
      <c r="S136" s="149">
        <v>0</v>
      </c>
      <c r="T136" s="150">
        <f t="shared" si="3"/>
        <v>0</v>
      </c>
      <c r="AR136" s="151" t="s">
        <v>109</v>
      </c>
      <c r="AT136" s="151" t="s">
        <v>195</v>
      </c>
      <c r="AU136" s="151" t="s">
        <v>84</v>
      </c>
      <c r="AY136" s="13" t="s">
        <v>193</v>
      </c>
      <c r="BE136" s="152">
        <f t="shared" si="4"/>
        <v>0</v>
      </c>
      <c r="BF136" s="152">
        <f t="shared" si="5"/>
        <v>0</v>
      </c>
      <c r="BG136" s="152">
        <f t="shared" si="6"/>
        <v>0</v>
      </c>
      <c r="BH136" s="152">
        <f t="shared" si="7"/>
        <v>0</v>
      </c>
      <c r="BI136" s="152">
        <f t="shared" si="8"/>
        <v>0</v>
      </c>
      <c r="BJ136" s="13" t="s">
        <v>84</v>
      </c>
      <c r="BK136" s="152">
        <f t="shared" si="9"/>
        <v>0</v>
      </c>
      <c r="BL136" s="13" t="s">
        <v>109</v>
      </c>
      <c r="BM136" s="151" t="s">
        <v>3070</v>
      </c>
    </row>
    <row r="137" spans="2:65" s="1" customFormat="1" ht="33" customHeight="1">
      <c r="B137" s="138"/>
      <c r="C137" s="139" t="s">
        <v>112</v>
      </c>
      <c r="D137" s="139" t="s">
        <v>195</v>
      </c>
      <c r="E137" s="140" t="s">
        <v>1523</v>
      </c>
      <c r="F137" s="141" t="s">
        <v>1524</v>
      </c>
      <c r="G137" s="142" t="s">
        <v>1419</v>
      </c>
      <c r="H137" s="143">
        <v>25</v>
      </c>
      <c r="I137" s="144"/>
      <c r="J137" s="145">
        <f t="shared" si="0"/>
        <v>0</v>
      </c>
      <c r="K137" s="146"/>
      <c r="L137" s="28"/>
      <c r="M137" s="147" t="s">
        <v>1</v>
      </c>
      <c r="N137" s="148" t="s">
        <v>38</v>
      </c>
      <c r="P137" s="149">
        <f t="shared" si="1"/>
        <v>0</v>
      </c>
      <c r="Q137" s="149">
        <v>0</v>
      </c>
      <c r="R137" s="149">
        <f t="shared" si="2"/>
        <v>0</v>
      </c>
      <c r="S137" s="149">
        <v>0</v>
      </c>
      <c r="T137" s="150">
        <f t="shared" si="3"/>
        <v>0</v>
      </c>
      <c r="AR137" s="151" t="s">
        <v>109</v>
      </c>
      <c r="AT137" s="151" t="s">
        <v>195</v>
      </c>
      <c r="AU137" s="151" t="s">
        <v>84</v>
      </c>
      <c r="AY137" s="13" t="s">
        <v>193</v>
      </c>
      <c r="BE137" s="152">
        <f t="shared" si="4"/>
        <v>0</v>
      </c>
      <c r="BF137" s="152">
        <f t="shared" si="5"/>
        <v>0</v>
      </c>
      <c r="BG137" s="152">
        <f t="shared" si="6"/>
        <v>0</v>
      </c>
      <c r="BH137" s="152">
        <f t="shared" si="7"/>
        <v>0</v>
      </c>
      <c r="BI137" s="152">
        <f t="shared" si="8"/>
        <v>0</v>
      </c>
      <c r="BJ137" s="13" t="s">
        <v>84</v>
      </c>
      <c r="BK137" s="152">
        <f t="shared" si="9"/>
        <v>0</v>
      </c>
      <c r="BL137" s="13" t="s">
        <v>109</v>
      </c>
      <c r="BM137" s="151" t="s">
        <v>3071</v>
      </c>
    </row>
    <row r="138" spans="2:65" s="1" customFormat="1" ht="21.75" customHeight="1">
      <c r="B138" s="138"/>
      <c r="C138" s="139" t="s">
        <v>115</v>
      </c>
      <c r="D138" s="139" t="s">
        <v>195</v>
      </c>
      <c r="E138" s="140" t="s">
        <v>1526</v>
      </c>
      <c r="F138" s="141" t="s">
        <v>1527</v>
      </c>
      <c r="G138" s="142" t="s">
        <v>257</v>
      </c>
      <c r="H138" s="143">
        <v>6</v>
      </c>
      <c r="I138" s="144"/>
      <c r="J138" s="145">
        <f t="shared" si="0"/>
        <v>0</v>
      </c>
      <c r="K138" s="146"/>
      <c r="L138" s="28"/>
      <c r="M138" s="147" t="s">
        <v>1</v>
      </c>
      <c r="N138" s="148" t="s">
        <v>38</v>
      </c>
      <c r="P138" s="149">
        <f t="shared" si="1"/>
        <v>0</v>
      </c>
      <c r="Q138" s="149">
        <v>1.0120000000000001E-2</v>
      </c>
      <c r="R138" s="149">
        <f t="shared" si="2"/>
        <v>6.0720000000000003E-2</v>
      </c>
      <c r="S138" s="149">
        <v>0</v>
      </c>
      <c r="T138" s="150">
        <f t="shared" si="3"/>
        <v>0</v>
      </c>
      <c r="AR138" s="151" t="s">
        <v>109</v>
      </c>
      <c r="AT138" s="151" t="s">
        <v>195</v>
      </c>
      <c r="AU138" s="151" t="s">
        <v>84</v>
      </c>
      <c r="AY138" s="13" t="s">
        <v>193</v>
      </c>
      <c r="BE138" s="152">
        <f t="shared" si="4"/>
        <v>0</v>
      </c>
      <c r="BF138" s="152">
        <f t="shared" si="5"/>
        <v>0</v>
      </c>
      <c r="BG138" s="152">
        <f t="shared" si="6"/>
        <v>0</v>
      </c>
      <c r="BH138" s="152">
        <f t="shared" si="7"/>
        <v>0</v>
      </c>
      <c r="BI138" s="152">
        <f t="shared" si="8"/>
        <v>0</v>
      </c>
      <c r="BJ138" s="13" t="s">
        <v>84</v>
      </c>
      <c r="BK138" s="152">
        <f t="shared" si="9"/>
        <v>0</v>
      </c>
      <c r="BL138" s="13" t="s">
        <v>109</v>
      </c>
      <c r="BM138" s="151" t="s">
        <v>3072</v>
      </c>
    </row>
    <row r="139" spans="2:65" s="1" customFormat="1" ht="21.75" customHeight="1">
      <c r="B139" s="138"/>
      <c r="C139" s="139" t="s">
        <v>160</v>
      </c>
      <c r="D139" s="139" t="s">
        <v>195</v>
      </c>
      <c r="E139" s="140" t="s">
        <v>2074</v>
      </c>
      <c r="F139" s="141" t="s">
        <v>2075</v>
      </c>
      <c r="G139" s="142" t="s">
        <v>257</v>
      </c>
      <c r="H139" s="143">
        <v>5</v>
      </c>
      <c r="I139" s="144"/>
      <c r="J139" s="145">
        <f t="shared" si="0"/>
        <v>0</v>
      </c>
      <c r="K139" s="146"/>
      <c r="L139" s="28"/>
      <c r="M139" s="147" t="s">
        <v>1</v>
      </c>
      <c r="N139" s="148" t="s">
        <v>38</v>
      </c>
      <c r="P139" s="149">
        <f t="shared" si="1"/>
        <v>0</v>
      </c>
      <c r="Q139" s="149">
        <v>5.9159999999999997E-2</v>
      </c>
      <c r="R139" s="149">
        <f t="shared" si="2"/>
        <v>0.29580000000000001</v>
      </c>
      <c r="S139" s="149">
        <v>0</v>
      </c>
      <c r="T139" s="150">
        <f t="shared" si="3"/>
        <v>0</v>
      </c>
      <c r="AR139" s="151" t="s">
        <v>109</v>
      </c>
      <c r="AT139" s="151" t="s">
        <v>195</v>
      </c>
      <c r="AU139" s="151" t="s">
        <v>84</v>
      </c>
      <c r="AY139" s="13" t="s">
        <v>193</v>
      </c>
      <c r="BE139" s="152">
        <f t="shared" si="4"/>
        <v>0</v>
      </c>
      <c r="BF139" s="152">
        <f t="shared" si="5"/>
        <v>0</v>
      </c>
      <c r="BG139" s="152">
        <f t="shared" si="6"/>
        <v>0</v>
      </c>
      <c r="BH139" s="152">
        <f t="shared" si="7"/>
        <v>0</v>
      </c>
      <c r="BI139" s="152">
        <f t="shared" si="8"/>
        <v>0</v>
      </c>
      <c r="BJ139" s="13" t="s">
        <v>84</v>
      </c>
      <c r="BK139" s="152">
        <f t="shared" si="9"/>
        <v>0</v>
      </c>
      <c r="BL139" s="13" t="s">
        <v>109</v>
      </c>
      <c r="BM139" s="151" t="s">
        <v>3073</v>
      </c>
    </row>
    <row r="140" spans="2:65" s="1" customFormat="1" ht="24.25" customHeight="1">
      <c r="B140" s="138"/>
      <c r="C140" s="139" t="s">
        <v>163</v>
      </c>
      <c r="D140" s="139" t="s">
        <v>195</v>
      </c>
      <c r="E140" s="140" t="s">
        <v>1529</v>
      </c>
      <c r="F140" s="141" t="s">
        <v>1530</v>
      </c>
      <c r="G140" s="142" t="s">
        <v>257</v>
      </c>
      <c r="H140" s="143">
        <v>20</v>
      </c>
      <c r="I140" s="144"/>
      <c r="J140" s="145">
        <f t="shared" si="0"/>
        <v>0</v>
      </c>
      <c r="K140" s="146"/>
      <c r="L140" s="28"/>
      <c r="M140" s="147" t="s">
        <v>1</v>
      </c>
      <c r="N140" s="148" t="s">
        <v>38</v>
      </c>
      <c r="P140" s="149">
        <f t="shared" si="1"/>
        <v>0</v>
      </c>
      <c r="Q140" s="149">
        <v>3.5950000000000001E-3</v>
      </c>
      <c r="R140" s="149">
        <f t="shared" si="2"/>
        <v>7.1900000000000006E-2</v>
      </c>
      <c r="S140" s="149">
        <v>0</v>
      </c>
      <c r="T140" s="150">
        <f t="shared" si="3"/>
        <v>0</v>
      </c>
      <c r="AR140" s="151" t="s">
        <v>109</v>
      </c>
      <c r="AT140" s="151" t="s">
        <v>195</v>
      </c>
      <c r="AU140" s="151" t="s">
        <v>84</v>
      </c>
      <c r="AY140" s="13" t="s">
        <v>193</v>
      </c>
      <c r="BE140" s="152">
        <f t="shared" si="4"/>
        <v>0</v>
      </c>
      <c r="BF140" s="152">
        <f t="shared" si="5"/>
        <v>0</v>
      </c>
      <c r="BG140" s="152">
        <f t="shared" si="6"/>
        <v>0</v>
      </c>
      <c r="BH140" s="152">
        <f t="shared" si="7"/>
        <v>0</v>
      </c>
      <c r="BI140" s="152">
        <f t="shared" si="8"/>
        <v>0</v>
      </c>
      <c r="BJ140" s="13" t="s">
        <v>84</v>
      </c>
      <c r="BK140" s="152">
        <f t="shared" si="9"/>
        <v>0</v>
      </c>
      <c r="BL140" s="13" t="s">
        <v>109</v>
      </c>
      <c r="BM140" s="151" t="s">
        <v>3074</v>
      </c>
    </row>
    <row r="141" spans="2:65" s="1" customFormat="1" ht="24.25" customHeight="1">
      <c r="B141" s="138"/>
      <c r="C141" s="139" t="s">
        <v>221</v>
      </c>
      <c r="D141" s="139" t="s">
        <v>195</v>
      </c>
      <c r="E141" s="140" t="s">
        <v>1532</v>
      </c>
      <c r="F141" s="141" t="s">
        <v>1533</v>
      </c>
      <c r="G141" s="142" t="s">
        <v>198</v>
      </c>
      <c r="H141" s="143">
        <v>5.39</v>
      </c>
      <c r="I141" s="144"/>
      <c r="J141" s="145">
        <f t="shared" si="0"/>
        <v>0</v>
      </c>
      <c r="K141" s="146"/>
      <c r="L141" s="28"/>
      <c r="M141" s="147" t="s">
        <v>1</v>
      </c>
      <c r="N141" s="148" t="s">
        <v>38</v>
      </c>
      <c r="P141" s="149">
        <f t="shared" si="1"/>
        <v>0</v>
      </c>
      <c r="Q141" s="149">
        <v>0</v>
      </c>
      <c r="R141" s="149">
        <f t="shared" si="2"/>
        <v>0</v>
      </c>
      <c r="S141" s="149">
        <v>0</v>
      </c>
      <c r="T141" s="150">
        <f t="shared" si="3"/>
        <v>0</v>
      </c>
      <c r="AR141" s="151" t="s">
        <v>109</v>
      </c>
      <c r="AT141" s="151" t="s">
        <v>195</v>
      </c>
      <c r="AU141" s="151" t="s">
        <v>84</v>
      </c>
      <c r="AY141" s="13" t="s">
        <v>193</v>
      </c>
      <c r="BE141" s="152">
        <f t="shared" si="4"/>
        <v>0</v>
      </c>
      <c r="BF141" s="152">
        <f t="shared" si="5"/>
        <v>0</v>
      </c>
      <c r="BG141" s="152">
        <f t="shared" si="6"/>
        <v>0</v>
      </c>
      <c r="BH141" s="152">
        <f t="shared" si="7"/>
        <v>0</v>
      </c>
      <c r="BI141" s="152">
        <f t="shared" si="8"/>
        <v>0</v>
      </c>
      <c r="BJ141" s="13" t="s">
        <v>84</v>
      </c>
      <c r="BK141" s="152">
        <f t="shared" si="9"/>
        <v>0</v>
      </c>
      <c r="BL141" s="13" t="s">
        <v>109</v>
      </c>
      <c r="BM141" s="151" t="s">
        <v>3075</v>
      </c>
    </row>
    <row r="142" spans="2:65" s="1" customFormat="1" ht="24.25" customHeight="1">
      <c r="B142" s="138"/>
      <c r="C142" s="139" t="s">
        <v>225</v>
      </c>
      <c r="D142" s="139" t="s">
        <v>195</v>
      </c>
      <c r="E142" s="140" t="s">
        <v>2082</v>
      </c>
      <c r="F142" s="141" t="s">
        <v>1983</v>
      </c>
      <c r="G142" s="142" t="s">
        <v>198</v>
      </c>
      <c r="H142" s="143">
        <v>142.55500000000001</v>
      </c>
      <c r="I142" s="144"/>
      <c r="J142" s="145">
        <f t="shared" si="0"/>
        <v>0</v>
      </c>
      <c r="K142" s="146"/>
      <c r="L142" s="28"/>
      <c r="M142" s="147" t="s">
        <v>1</v>
      </c>
      <c r="N142" s="148" t="s">
        <v>38</v>
      </c>
      <c r="P142" s="149">
        <f t="shared" si="1"/>
        <v>0</v>
      </c>
      <c r="Q142" s="149">
        <v>0</v>
      </c>
      <c r="R142" s="149">
        <f t="shared" si="2"/>
        <v>0</v>
      </c>
      <c r="S142" s="149">
        <v>0</v>
      </c>
      <c r="T142" s="150">
        <f t="shared" si="3"/>
        <v>0</v>
      </c>
      <c r="AR142" s="151" t="s">
        <v>109</v>
      </c>
      <c r="AT142" s="151" t="s">
        <v>195</v>
      </c>
      <c r="AU142" s="151" t="s">
        <v>84</v>
      </c>
      <c r="AY142" s="13" t="s">
        <v>193</v>
      </c>
      <c r="BE142" s="152">
        <f t="shared" si="4"/>
        <v>0</v>
      </c>
      <c r="BF142" s="152">
        <f t="shared" si="5"/>
        <v>0</v>
      </c>
      <c r="BG142" s="152">
        <f t="shared" si="6"/>
        <v>0</v>
      </c>
      <c r="BH142" s="152">
        <f t="shared" si="7"/>
        <v>0</v>
      </c>
      <c r="BI142" s="152">
        <f t="shared" si="8"/>
        <v>0</v>
      </c>
      <c r="BJ142" s="13" t="s">
        <v>84</v>
      </c>
      <c r="BK142" s="152">
        <f t="shared" si="9"/>
        <v>0</v>
      </c>
      <c r="BL142" s="13" t="s">
        <v>109</v>
      </c>
      <c r="BM142" s="151" t="s">
        <v>3076</v>
      </c>
    </row>
    <row r="143" spans="2:65" s="1" customFormat="1" ht="37.75" customHeight="1">
      <c r="B143" s="138"/>
      <c r="C143" s="139" t="s">
        <v>81</v>
      </c>
      <c r="D143" s="139" t="s">
        <v>195</v>
      </c>
      <c r="E143" s="140" t="s">
        <v>1919</v>
      </c>
      <c r="F143" s="141" t="s">
        <v>1920</v>
      </c>
      <c r="G143" s="142" t="s">
        <v>198</v>
      </c>
      <c r="H143" s="143">
        <v>142.55500000000001</v>
      </c>
      <c r="I143" s="144"/>
      <c r="J143" s="145">
        <f t="shared" si="0"/>
        <v>0</v>
      </c>
      <c r="K143" s="146"/>
      <c r="L143" s="28"/>
      <c r="M143" s="147" t="s">
        <v>1</v>
      </c>
      <c r="N143" s="148" t="s">
        <v>38</v>
      </c>
      <c r="P143" s="149">
        <f t="shared" si="1"/>
        <v>0</v>
      </c>
      <c r="Q143" s="149">
        <v>0</v>
      </c>
      <c r="R143" s="149">
        <f t="shared" si="2"/>
        <v>0</v>
      </c>
      <c r="S143" s="149">
        <v>0</v>
      </c>
      <c r="T143" s="150">
        <f t="shared" si="3"/>
        <v>0</v>
      </c>
      <c r="AR143" s="151" t="s">
        <v>109</v>
      </c>
      <c r="AT143" s="151" t="s">
        <v>195</v>
      </c>
      <c r="AU143" s="151" t="s">
        <v>84</v>
      </c>
      <c r="AY143" s="13" t="s">
        <v>193</v>
      </c>
      <c r="BE143" s="152">
        <f t="shared" si="4"/>
        <v>0</v>
      </c>
      <c r="BF143" s="152">
        <f t="shared" si="5"/>
        <v>0</v>
      </c>
      <c r="BG143" s="152">
        <f t="shared" si="6"/>
        <v>0</v>
      </c>
      <c r="BH143" s="152">
        <f t="shared" si="7"/>
        <v>0</v>
      </c>
      <c r="BI143" s="152">
        <f t="shared" si="8"/>
        <v>0</v>
      </c>
      <c r="BJ143" s="13" t="s">
        <v>84</v>
      </c>
      <c r="BK143" s="152">
        <f t="shared" si="9"/>
        <v>0</v>
      </c>
      <c r="BL143" s="13" t="s">
        <v>109</v>
      </c>
      <c r="BM143" s="151" t="s">
        <v>3077</v>
      </c>
    </row>
    <row r="144" spans="2:65" s="1" customFormat="1" ht="24.25" customHeight="1">
      <c r="B144" s="138"/>
      <c r="C144" s="139" t="s">
        <v>86</v>
      </c>
      <c r="D144" s="139" t="s">
        <v>195</v>
      </c>
      <c r="E144" s="140" t="s">
        <v>2294</v>
      </c>
      <c r="F144" s="141" t="s">
        <v>2295</v>
      </c>
      <c r="G144" s="142" t="s">
        <v>198</v>
      </c>
      <c r="H144" s="143">
        <v>65.426000000000002</v>
      </c>
      <c r="I144" s="144"/>
      <c r="J144" s="145">
        <f t="shared" si="0"/>
        <v>0</v>
      </c>
      <c r="K144" s="146"/>
      <c r="L144" s="28"/>
      <c r="M144" s="147" t="s">
        <v>1</v>
      </c>
      <c r="N144" s="148" t="s">
        <v>38</v>
      </c>
      <c r="P144" s="149">
        <f t="shared" si="1"/>
        <v>0</v>
      </c>
      <c r="Q144" s="149">
        <v>0</v>
      </c>
      <c r="R144" s="149">
        <f t="shared" si="2"/>
        <v>0</v>
      </c>
      <c r="S144" s="149">
        <v>0</v>
      </c>
      <c r="T144" s="150">
        <f t="shared" si="3"/>
        <v>0</v>
      </c>
      <c r="AR144" s="151" t="s">
        <v>109</v>
      </c>
      <c r="AT144" s="151" t="s">
        <v>195</v>
      </c>
      <c r="AU144" s="151" t="s">
        <v>84</v>
      </c>
      <c r="AY144" s="13" t="s">
        <v>193</v>
      </c>
      <c r="BE144" s="152">
        <f t="shared" si="4"/>
        <v>0</v>
      </c>
      <c r="BF144" s="152">
        <f t="shared" si="5"/>
        <v>0</v>
      </c>
      <c r="BG144" s="152">
        <f t="shared" si="6"/>
        <v>0</v>
      </c>
      <c r="BH144" s="152">
        <f t="shared" si="7"/>
        <v>0</v>
      </c>
      <c r="BI144" s="152">
        <f t="shared" si="8"/>
        <v>0</v>
      </c>
      <c r="BJ144" s="13" t="s">
        <v>84</v>
      </c>
      <c r="BK144" s="152">
        <f t="shared" si="9"/>
        <v>0</v>
      </c>
      <c r="BL144" s="13" t="s">
        <v>109</v>
      </c>
      <c r="BM144" s="151" t="s">
        <v>3078</v>
      </c>
    </row>
    <row r="145" spans="2:65" s="1" customFormat="1" ht="37.75" customHeight="1">
      <c r="B145" s="138"/>
      <c r="C145" s="139" t="s">
        <v>89</v>
      </c>
      <c r="D145" s="139" t="s">
        <v>195</v>
      </c>
      <c r="E145" s="140" t="s">
        <v>1925</v>
      </c>
      <c r="F145" s="141" t="s">
        <v>1926</v>
      </c>
      <c r="G145" s="142" t="s">
        <v>198</v>
      </c>
      <c r="H145" s="143">
        <v>65.426000000000002</v>
      </c>
      <c r="I145" s="144"/>
      <c r="J145" s="145">
        <f t="shared" si="0"/>
        <v>0</v>
      </c>
      <c r="K145" s="146"/>
      <c r="L145" s="28"/>
      <c r="M145" s="147" t="s">
        <v>1</v>
      </c>
      <c r="N145" s="148" t="s">
        <v>38</v>
      </c>
      <c r="P145" s="149">
        <f t="shared" si="1"/>
        <v>0</v>
      </c>
      <c r="Q145" s="149">
        <v>0</v>
      </c>
      <c r="R145" s="149">
        <f t="shared" si="2"/>
        <v>0</v>
      </c>
      <c r="S145" s="149">
        <v>0</v>
      </c>
      <c r="T145" s="150">
        <f t="shared" si="3"/>
        <v>0</v>
      </c>
      <c r="AR145" s="151" t="s">
        <v>109</v>
      </c>
      <c r="AT145" s="151" t="s">
        <v>195</v>
      </c>
      <c r="AU145" s="151" t="s">
        <v>84</v>
      </c>
      <c r="AY145" s="13" t="s">
        <v>193</v>
      </c>
      <c r="BE145" s="152">
        <f t="shared" si="4"/>
        <v>0</v>
      </c>
      <c r="BF145" s="152">
        <f t="shared" si="5"/>
        <v>0</v>
      </c>
      <c r="BG145" s="152">
        <f t="shared" si="6"/>
        <v>0</v>
      </c>
      <c r="BH145" s="152">
        <f t="shared" si="7"/>
        <v>0</v>
      </c>
      <c r="BI145" s="152">
        <f t="shared" si="8"/>
        <v>0</v>
      </c>
      <c r="BJ145" s="13" t="s">
        <v>84</v>
      </c>
      <c r="BK145" s="152">
        <f t="shared" si="9"/>
        <v>0</v>
      </c>
      <c r="BL145" s="13" t="s">
        <v>109</v>
      </c>
      <c r="BM145" s="151" t="s">
        <v>3079</v>
      </c>
    </row>
    <row r="146" spans="2:65" s="1" customFormat="1" ht="24.25" customHeight="1">
      <c r="B146" s="138"/>
      <c r="C146" s="139" t="s">
        <v>92</v>
      </c>
      <c r="D146" s="139" t="s">
        <v>195</v>
      </c>
      <c r="E146" s="140" t="s">
        <v>1928</v>
      </c>
      <c r="F146" s="141" t="s">
        <v>1929</v>
      </c>
      <c r="G146" s="142" t="s">
        <v>198</v>
      </c>
      <c r="H146" s="143">
        <v>22.899000000000001</v>
      </c>
      <c r="I146" s="144"/>
      <c r="J146" s="145">
        <f t="shared" si="0"/>
        <v>0</v>
      </c>
      <c r="K146" s="146"/>
      <c r="L146" s="28"/>
      <c r="M146" s="147" t="s">
        <v>1</v>
      </c>
      <c r="N146" s="148" t="s">
        <v>38</v>
      </c>
      <c r="P146" s="149">
        <f t="shared" si="1"/>
        <v>0</v>
      </c>
      <c r="Q146" s="149">
        <v>1.043908E-2</v>
      </c>
      <c r="R146" s="149">
        <f t="shared" si="2"/>
        <v>0.23904449292000002</v>
      </c>
      <c r="S146" s="149">
        <v>0</v>
      </c>
      <c r="T146" s="150">
        <f t="shared" si="3"/>
        <v>0</v>
      </c>
      <c r="AR146" s="151" t="s">
        <v>109</v>
      </c>
      <c r="AT146" s="151" t="s">
        <v>195</v>
      </c>
      <c r="AU146" s="151" t="s">
        <v>84</v>
      </c>
      <c r="AY146" s="13" t="s">
        <v>193</v>
      </c>
      <c r="BE146" s="152">
        <f t="shared" si="4"/>
        <v>0</v>
      </c>
      <c r="BF146" s="152">
        <f t="shared" si="5"/>
        <v>0</v>
      </c>
      <c r="BG146" s="152">
        <f t="shared" si="6"/>
        <v>0</v>
      </c>
      <c r="BH146" s="152">
        <f t="shared" si="7"/>
        <v>0</v>
      </c>
      <c r="BI146" s="152">
        <f t="shared" si="8"/>
        <v>0</v>
      </c>
      <c r="BJ146" s="13" t="s">
        <v>84</v>
      </c>
      <c r="BK146" s="152">
        <f t="shared" si="9"/>
        <v>0</v>
      </c>
      <c r="BL146" s="13" t="s">
        <v>109</v>
      </c>
      <c r="BM146" s="151" t="s">
        <v>3080</v>
      </c>
    </row>
    <row r="147" spans="2:65" s="1" customFormat="1" ht="24.25" customHeight="1">
      <c r="B147" s="138"/>
      <c r="C147" s="139" t="s">
        <v>95</v>
      </c>
      <c r="D147" s="139" t="s">
        <v>195</v>
      </c>
      <c r="E147" s="140" t="s">
        <v>1559</v>
      </c>
      <c r="F147" s="141" t="s">
        <v>1560</v>
      </c>
      <c r="G147" s="142" t="s">
        <v>234</v>
      </c>
      <c r="H147" s="143">
        <v>817.85</v>
      </c>
      <c r="I147" s="144"/>
      <c r="J147" s="145">
        <f t="shared" si="0"/>
        <v>0</v>
      </c>
      <c r="K147" s="146"/>
      <c r="L147" s="28"/>
      <c r="M147" s="147" t="s">
        <v>1</v>
      </c>
      <c r="N147" s="148" t="s">
        <v>38</v>
      </c>
      <c r="P147" s="149">
        <f t="shared" si="1"/>
        <v>0</v>
      </c>
      <c r="Q147" s="149">
        <v>9.1E-4</v>
      </c>
      <c r="R147" s="149">
        <f t="shared" si="2"/>
        <v>0.74424350000000006</v>
      </c>
      <c r="S147" s="149">
        <v>0</v>
      </c>
      <c r="T147" s="150">
        <f t="shared" si="3"/>
        <v>0</v>
      </c>
      <c r="AR147" s="151" t="s">
        <v>109</v>
      </c>
      <c r="AT147" s="151" t="s">
        <v>195</v>
      </c>
      <c r="AU147" s="151" t="s">
        <v>84</v>
      </c>
      <c r="AY147" s="13" t="s">
        <v>193</v>
      </c>
      <c r="BE147" s="152">
        <f t="shared" si="4"/>
        <v>0</v>
      </c>
      <c r="BF147" s="152">
        <f t="shared" si="5"/>
        <v>0</v>
      </c>
      <c r="BG147" s="152">
        <f t="shared" si="6"/>
        <v>0</v>
      </c>
      <c r="BH147" s="152">
        <f t="shared" si="7"/>
        <v>0</v>
      </c>
      <c r="BI147" s="152">
        <f t="shared" si="8"/>
        <v>0</v>
      </c>
      <c r="BJ147" s="13" t="s">
        <v>84</v>
      </c>
      <c r="BK147" s="152">
        <f t="shared" si="9"/>
        <v>0</v>
      </c>
      <c r="BL147" s="13" t="s">
        <v>109</v>
      </c>
      <c r="BM147" s="151" t="s">
        <v>3081</v>
      </c>
    </row>
    <row r="148" spans="2:65" s="1" customFormat="1" ht="24.25" customHeight="1">
      <c r="B148" s="138"/>
      <c r="C148" s="139" t="s">
        <v>98</v>
      </c>
      <c r="D148" s="139" t="s">
        <v>195</v>
      </c>
      <c r="E148" s="140" t="s">
        <v>1565</v>
      </c>
      <c r="F148" s="141" t="s">
        <v>1566</v>
      </c>
      <c r="G148" s="142" t="s">
        <v>234</v>
      </c>
      <c r="H148" s="143">
        <v>817.85</v>
      </c>
      <c r="I148" s="144"/>
      <c r="J148" s="145">
        <f t="shared" si="0"/>
        <v>0</v>
      </c>
      <c r="K148" s="146"/>
      <c r="L148" s="28"/>
      <c r="M148" s="147" t="s">
        <v>1</v>
      </c>
      <c r="N148" s="148" t="s">
        <v>38</v>
      </c>
      <c r="P148" s="149">
        <f t="shared" si="1"/>
        <v>0</v>
      </c>
      <c r="Q148" s="149">
        <v>0</v>
      </c>
      <c r="R148" s="149">
        <f t="shared" si="2"/>
        <v>0</v>
      </c>
      <c r="S148" s="149">
        <v>0</v>
      </c>
      <c r="T148" s="150">
        <f t="shared" si="3"/>
        <v>0</v>
      </c>
      <c r="AR148" s="151" t="s">
        <v>109</v>
      </c>
      <c r="AT148" s="151" t="s">
        <v>195</v>
      </c>
      <c r="AU148" s="151" t="s">
        <v>84</v>
      </c>
      <c r="AY148" s="13" t="s">
        <v>193</v>
      </c>
      <c r="BE148" s="152">
        <f t="shared" si="4"/>
        <v>0</v>
      </c>
      <c r="BF148" s="152">
        <f t="shared" si="5"/>
        <v>0</v>
      </c>
      <c r="BG148" s="152">
        <f t="shared" si="6"/>
        <v>0</v>
      </c>
      <c r="BH148" s="152">
        <f t="shared" si="7"/>
        <v>0</v>
      </c>
      <c r="BI148" s="152">
        <f t="shared" si="8"/>
        <v>0</v>
      </c>
      <c r="BJ148" s="13" t="s">
        <v>84</v>
      </c>
      <c r="BK148" s="152">
        <f t="shared" si="9"/>
        <v>0</v>
      </c>
      <c r="BL148" s="13" t="s">
        <v>109</v>
      </c>
      <c r="BM148" s="151" t="s">
        <v>3082</v>
      </c>
    </row>
    <row r="149" spans="2:65" s="1" customFormat="1" ht="37.75" customHeight="1">
      <c r="B149" s="138"/>
      <c r="C149" s="139" t="s">
        <v>101</v>
      </c>
      <c r="D149" s="139" t="s">
        <v>195</v>
      </c>
      <c r="E149" s="140" t="s">
        <v>1995</v>
      </c>
      <c r="F149" s="141" t="s">
        <v>1996</v>
      </c>
      <c r="G149" s="142" t="s">
        <v>198</v>
      </c>
      <c r="H149" s="143">
        <v>137.5</v>
      </c>
      <c r="I149" s="144"/>
      <c r="J149" s="145">
        <f t="shared" si="0"/>
        <v>0</v>
      </c>
      <c r="K149" s="146"/>
      <c r="L149" s="28"/>
      <c r="M149" s="147" t="s">
        <v>1</v>
      </c>
      <c r="N149" s="148" t="s">
        <v>38</v>
      </c>
      <c r="P149" s="149">
        <f t="shared" si="1"/>
        <v>0</v>
      </c>
      <c r="Q149" s="149">
        <v>0</v>
      </c>
      <c r="R149" s="149">
        <f t="shared" si="2"/>
        <v>0</v>
      </c>
      <c r="S149" s="149">
        <v>0</v>
      </c>
      <c r="T149" s="150">
        <f t="shared" si="3"/>
        <v>0</v>
      </c>
      <c r="AR149" s="151" t="s">
        <v>109</v>
      </c>
      <c r="AT149" s="151" t="s">
        <v>195</v>
      </c>
      <c r="AU149" s="151" t="s">
        <v>84</v>
      </c>
      <c r="AY149" s="13" t="s">
        <v>193</v>
      </c>
      <c r="BE149" s="152">
        <f t="shared" si="4"/>
        <v>0</v>
      </c>
      <c r="BF149" s="152">
        <f t="shared" si="5"/>
        <v>0</v>
      </c>
      <c r="BG149" s="152">
        <f t="shared" si="6"/>
        <v>0</v>
      </c>
      <c r="BH149" s="152">
        <f t="shared" si="7"/>
        <v>0</v>
      </c>
      <c r="BI149" s="152">
        <f t="shared" si="8"/>
        <v>0</v>
      </c>
      <c r="BJ149" s="13" t="s">
        <v>84</v>
      </c>
      <c r="BK149" s="152">
        <f t="shared" si="9"/>
        <v>0</v>
      </c>
      <c r="BL149" s="13" t="s">
        <v>109</v>
      </c>
      <c r="BM149" s="151" t="s">
        <v>3083</v>
      </c>
    </row>
    <row r="150" spans="2:65" s="1" customFormat="1" ht="44.25" customHeight="1">
      <c r="B150" s="138"/>
      <c r="C150" s="139" t="s">
        <v>254</v>
      </c>
      <c r="D150" s="139" t="s">
        <v>195</v>
      </c>
      <c r="E150" s="140" t="s">
        <v>1998</v>
      </c>
      <c r="F150" s="141" t="s">
        <v>1999</v>
      </c>
      <c r="G150" s="142" t="s">
        <v>198</v>
      </c>
      <c r="H150" s="143">
        <v>275</v>
      </c>
      <c r="I150" s="144"/>
      <c r="J150" s="145">
        <f t="shared" si="0"/>
        <v>0</v>
      </c>
      <c r="K150" s="146"/>
      <c r="L150" s="28"/>
      <c r="M150" s="147" t="s">
        <v>1</v>
      </c>
      <c r="N150" s="148" t="s">
        <v>38</v>
      </c>
      <c r="P150" s="149">
        <f t="shared" si="1"/>
        <v>0</v>
      </c>
      <c r="Q150" s="149">
        <v>0</v>
      </c>
      <c r="R150" s="149">
        <f t="shared" si="2"/>
        <v>0</v>
      </c>
      <c r="S150" s="149">
        <v>0</v>
      </c>
      <c r="T150" s="150">
        <f t="shared" si="3"/>
        <v>0</v>
      </c>
      <c r="AR150" s="151" t="s">
        <v>109</v>
      </c>
      <c r="AT150" s="151" t="s">
        <v>195</v>
      </c>
      <c r="AU150" s="151" t="s">
        <v>84</v>
      </c>
      <c r="AY150" s="13" t="s">
        <v>193</v>
      </c>
      <c r="BE150" s="152">
        <f t="shared" si="4"/>
        <v>0</v>
      </c>
      <c r="BF150" s="152">
        <f t="shared" si="5"/>
        <v>0</v>
      </c>
      <c r="BG150" s="152">
        <f t="shared" si="6"/>
        <v>0</v>
      </c>
      <c r="BH150" s="152">
        <f t="shared" si="7"/>
        <v>0</v>
      </c>
      <c r="BI150" s="152">
        <f t="shared" si="8"/>
        <v>0</v>
      </c>
      <c r="BJ150" s="13" t="s">
        <v>84</v>
      </c>
      <c r="BK150" s="152">
        <f t="shared" si="9"/>
        <v>0</v>
      </c>
      <c r="BL150" s="13" t="s">
        <v>109</v>
      </c>
      <c r="BM150" s="151" t="s">
        <v>3084</v>
      </c>
    </row>
    <row r="151" spans="2:65" s="1" customFormat="1" ht="21.75" customHeight="1">
      <c r="B151" s="138"/>
      <c r="C151" s="139" t="s">
        <v>330</v>
      </c>
      <c r="D151" s="139" t="s">
        <v>195</v>
      </c>
      <c r="E151" s="140" t="s">
        <v>2001</v>
      </c>
      <c r="F151" s="141" t="s">
        <v>2002</v>
      </c>
      <c r="G151" s="142" t="s">
        <v>198</v>
      </c>
      <c r="H151" s="143">
        <v>137.5</v>
      </c>
      <c r="I151" s="144"/>
      <c r="J151" s="145">
        <f t="shared" si="0"/>
        <v>0</v>
      </c>
      <c r="K151" s="146"/>
      <c r="L151" s="28"/>
      <c r="M151" s="147" t="s">
        <v>1</v>
      </c>
      <c r="N151" s="148" t="s">
        <v>38</v>
      </c>
      <c r="P151" s="149">
        <f t="shared" si="1"/>
        <v>0</v>
      </c>
      <c r="Q151" s="149">
        <v>0</v>
      </c>
      <c r="R151" s="149">
        <f t="shared" si="2"/>
        <v>0</v>
      </c>
      <c r="S151" s="149">
        <v>0</v>
      </c>
      <c r="T151" s="150">
        <f t="shared" si="3"/>
        <v>0</v>
      </c>
      <c r="AR151" s="151" t="s">
        <v>109</v>
      </c>
      <c r="AT151" s="151" t="s">
        <v>195</v>
      </c>
      <c r="AU151" s="151" t="s">
        <v>84</v>
      </c>
      <c r="AY151" s="13" t="s">
        <v>193</v>
      </c>
      <c r="BE151" s="152">
        <f t="shared" si="4"/>
        <v>0</v>
      </c>
      <c r="BF151" s="152">
        <f t="shared" si="5"/>
        <v>0</v>
      </c>
      <c r="BG151" s="152">
        <f t="shared" si="6"/>
        <v>0</v>
      </c>
      <c r="BH151" s="152">
        <f t="shared" si="7"/>
        <v>0</v>
      </c>
      <c r="BI151" s="152">
        <f t="shared" si="8"/>
        <v>0</v>
      </c>
      <c r="BJ151" s="13" t="s">
        <v>84</v>
      </c>
      <c r="BK151" s="152">
        <f t="shared" si="9"/>
        <v>0</v>
      </c>
      <c r="BL151" s="13" t="s">
        <v>109</v>
      </c>
      <c r="BM151" s="151" t="s">
        <v>3085</v>
      </c>
    </row>
    <row r="152" spans="2:65" s="1" customFormat="1" ht="24.25" customHeight="1">
      <c r="B152" s="138"/>
      <c r="C152" s="139" t="s">
        <v>334</v>
      </c>
      <c r="D152" s="139" t="s">
        <v>195</v>
      </c>
      <c r="E152" s="140" t="s">
        <v>1580</v>
      </c>
      <c r="F152" s="141" t="s">
        <v>1581</v>
      </c>
      <c r="G152" s="142" t="s">
        <v>296</v>
      </c>
      <c r="H152" s="143">
        <v>206.25</v>
      </c>
      <c r="I152" s="144"/>
      <c r="J152" s="145">
        <f t="shared" si="0"/>
        <v>0</v>
      </c>
      <c r="K152" s="146"/>
      <c r="L152" s="28"/>
      <c r="M152" s="147" t="s">
        <v>1</v>
      </c>
      <c r="N152" s="148" t="s">
        <v>38</v>
      </c>
      <c r="P152" s="149">
        <f t="shared" si="1"/>
        <v>0</v>
      </c>
      <c r="Q152" s="149">
        <v>0</v>
      </c>
      <c r="R152" s="149">
        <f t="shared" si="2"/>
        <v>0</v>
      </c>
      <c r="S152" s="149">
        <v>0</v>
      </c>
      <c r="T152" s="150">
        <f t="shared" si="3"/>
        <v>0</v>
      </c>
      <c r="AR152" s="151" t="s">
        <v>109</v>
      </c>
      <c r="AT152" s="151" t="s">
        <v>195</v>
      </c>
      <c r="AU152" s="151" t="s">
        <v>84</v>
      </c>
      <c r="AY152" s="13" t="s">
        <v>193</v>
      </c>
      <c r="BE152" s="152">
        <f t="shared" si="4"/>
        <v>0</v>
      </c>
      <c r="BF152" s="152">
        <f t="shared" si="5"/>
        <v>0</v>
      </c>
      <c r="BG152" s="152">
        <f t="shared" si="6"/>
        <v>0</v>
      </c>
      <c r="BH152" s="152">
        <f t="shared" si="7"/>
        <v>0</v>
      </c>
      <c r="BI152" s="152">
        <f t="shared" si="8"/>
        <v>0</v>
      </c>
      <c r="BJ152" s="13" t="s">
        <v>84</v>
      </c>
      <c r="BK152" s="152">
        <f t="shared" si="9"/>
        <v>0</v>
      </c>
      <c r="BL152" s="13" t="s">
        <v>109</v>
      </c>
      <c r="BM152" s="151" t="s">
        <v>3086</v>
      </c>
    </row>
    <row r="153" spans="2:65" s="1" customFormat="1" ht="33" customHeight="1">
      <c r="B153" s="138"/>
      <c r="C153" s="139" t="s">
        <v>338</v>
      </c>
      <c r="D153" s="139" t="s">
        <v>195</v>
      </c>
      <c r="E153" s="140" t="s">
        <v>229</v>
      </c>
      <c r="F153" s="141" t="s">
        <v>230</v>
      </c>
      <c r="G153" s="142" t="s">
        <v>198</v>
      </c>
      <c r="H153" s="143">
        <v>93.38</v>
      </c>
      <c r="I153" s="144"/>
      <c r="J153" s="145">
        <f t="shared" si="0"/>
        <v>0</v>
      </c>
      <c r="K153" s="146"/>
      <c r="L153" s="28"/>
      <c r="M153" s="147" t="s">
        <v>1</v>
      </c>
      <c r="N153" s="148" t="s">
        <v>38</v>
      </c>
      <c r="P153" s="149">
        <f t="shared" si="1"/>
        <v>0</v>
      </c>
      <c r="Q153" s="149">
        <v>0</v>
      </c>
      <c r="R153" s="149">
        <f t="shared" si="2"/>
        <v>0</v>
      </c>
      <c r="S153" s="149">
        <v>0</v>
      </c>
      <c r="T153" s="150">
        <f t="shared" si="3"/>
        <v>0</v>
      </c>
      <c r="AR153" s="151" t="s">
        <v>109</v>
      </c>
      <c r="AT153" s="151" t="s">
        <v>195</v>
      </c>
      <c r="AU153" s="151" t="s">
        <v>84</v>
      </c>
      <c r="AY153" s="13" t="s">
        <v>193</v>
      </c>
      <c r="BE153" s="152">
        <f t="shared" si="4"/>
        <v>0</v>
      </c>
      <c r="BF153" s="152">
        <f t="shared" si="5"/>
        <v>0</v>
      </c>
      <c r="BG153" s="152">
        <f t="shared" si="6"/>
        <v>0</v>
      </c>
      <c r="BH153" s="152">
        <f t="shared" si="7"/>
        <v>0</v>
      </c>
      <c r="BI153" s="152">
        <f t="shared" si="8"/>
        <v>0</v>
      </c>
      <c r="BJ153" s="13" t="s">
        <v>84</v>
      </c>
      <c r="BK153" s="152">
        <f t="shared" si="9"/>
        <v>0</v>
      </c>
      <c r="BL153" s="13" t="s">
        <v>109</v>
      </c>
      <c r="BM153" s="151" t="s">
        <v>3087</v>
      </c>
    </row>
    <row r="154" spans="2:65" s="1" customFormat="1" ht="24.25" customHeight="1">
      <c r="B154" s="138"/>
      <c r="C154" s="139" t="s">
        <v>342</v>
      </c>
      <c r="D154" s="139" t="s">
        <v>195</v>
      </c>
      <c r="E154" s="140" t="s">
        <v>1586</v>
      </c>
      <c r="F154" s="141" t="s">
        <v>1587</v>
      </c>
      <c r="G154" s="142" t="s">
        <v>198</v>
      </c>
      <c r="H154" s="143">
        <v>108.038</v>
      </c>
      <c r="I154" s="144"/>
      <c r="J154" s="145">
        <f t="shared" si="0"/>
        <v>0</v>
      </c>
      <c r="K154" s="146"/>
      <c r="L154" s="28"/>
      <c r="M154" s="147" t="s">
        <v>1</v>
      </c>
      <c r="N154" s="148" t="s">
        <v>38</v>
      </c>
      <c r="P154" s="149">
        <f t="shared" si="1"/>
        <v>0</v>
      </c>
      <c r="Q154" s="149">
        <v>0</v>
      </c>
      <c r="R154" s="149">
        <f t="shared" si="2"/>
        <v>0</v>
      </c>
      <c r="S154" s="149">
        <v>0</v>
      </c>
      <c r="T154" s="150">
        <f t="shared" si="3"/>
        <v>0</v>
      </c>
      <c r="AR154" s="151" t="s">
        <v>109</v>
      </c>
      <c r="AT154" s="151" t="s">
        <v>195</v>
      </c>
      <c r="AU154" s="151" t="s">
        <v>84</v>
      </c>
      <c r="AY154" s="13" t="s">
        <v>193</v>
      </c>
      <c r="BE154" s="152">
        <f t="shared" si="4"/>
        <v>0</v>
      </c>
      <c r="BF154" s="152">
        <f t="shared" si="5"/>
        <v>0</v>
      </c>
      <c r="BG154" s="152">
        <f t="shared" si="6"/>
        <v>0</v>
      </c>
      <c r="BH154" s="152">
        <f t="shared" si="7"/>
        <v>0</v>
      </c>
      <c r="BI154" s="152">
        <f t="shared" si="8"/>
        <v>0</v>
      </c>
      <c r="BJ154" s="13" t="s">
        <v>84</v>
      </c>
      <c r="BK154" s="152">
        <f t="shared" si="9"/>
        <v>0</v>
      </c>
      <c r="BL154" s="13" t="s">
        <v>109</v>
      </c>
      <c r="BM154" s="151" t="s">
        <v>3088</v>
      </c>
    </row>
    <row r="155" spans="2:65" s="1" customFormat="1" ht="16.5" customHeight="1">
      <c r="B155" s="138"/>
      <c r="C155" s="153" t="s">
        <v>7</v>
      </c>
      <c r="D155" s="153" t="s">
        <v>236</v>
      </c>
      <c r="E155" s="154" t="s">
        <v>1589</v>
      </c>
      <c r="F155" s="155" t="s">
        <v>1590</v>
      </c>
      <c r="G155" s="156" t="s">
        <v>296</v>
      </c>
      <c r="H155" s="157">
        <v>172.86099999999999</v>
      </c>
      <c r="I155" s="158"/>
      <c r="J155" s="159">
        <f t="shared" si="0"/>
        <v>0</v>
      </c>
      <c r="K155" s="160"/>
      <c r="L155" s="161"/>
      <c r="M155" s="162" t="s">
        <v>1</v>
      </c>
      <c r="N155" s="163" t="s">
        <v>38</v>
      </c>
      <c r="P155" s="149">
        <f t="shared" si="1"/>
        <v>0</v>
      </c>
      <c r="Q155" s="149">
        <v>1</v>
      </c>
      <c r="R155" s="149">
        <f t="shared" si="2"/>
        <v>172.86099999999999</v>
      </c>
      <c r="S155" s="149">
        <v>0</v>
      </c>
      <c r="T155" s="150">
        <f t="shared" si="3"/>
        <v>0</v>
      </c>
      <c r="AR155" s="151" t="s">
        <v>163</v>
      </c>
      <c r="AT155" s="151" t="s">
        <v>236</v>
      </c>
      <c r="AU155" s="151" t="s">
        <v>84</v>
      </c>
      <c r="AY155" s="13" t="s">
        <v>193</v>
      </c>
      <c r="BE155" s="152">
        <f t="shared" si="4"/>
        <v>0</v>
      </c>
      <c r="BF155" s="152">
        <f t="shared" si="5"/>
        <v>0</v>
      </c>
      <c r="BG155" s="152">
        <f t="shared" si="6"/>
        <v>0</v>
      </c>
      <c r="BH155" s="152">
        <f t="shared" si="7"/>
        <v>0</v>
      </c>
      <c r="BI155" s="152">
        <f t="shared" si="8"/>
        <v>0</v>
      </c>
      <c r="BJ155" s="13" t="s">
        <v>84</v>
      </c>
      <c r="BK155" s="152">
        <f t="shared" si="9"/>
        <v>0</v>
      </c>
      <c r="BL155" s="13" t="s">
        <v>109</v>
      </c>
      <c r="BM155" s="151" t="s">
        <v>3089</v>
      </c>
    </row>
    <row r="156" spans="2:65" s="11" customFormat="1" ht="22.75" customHeight="1">
      <c r="B156" s="126"/>
      <c r="D156" s="127" t="s">
        <v>71</v>
      </c>
      <c r="E156" s="136" t="s">
        <v>109</v>
      </c>
      <c r="F156" s="136" t="s">
        <v>349</v>
      </c>
      <c r="I156" s="129"/>
      <c r="J156" s="137">
        <f>BK156</f>
        <v>0</v>
      </c>
      <c r="L156" s="126"/>
      <c r="M156" s="131"/>
      <c r="P156" s="132">
        <f>SUM(P157:P159)</f>
        <v>0</v>
      </c>
      <c r="R156" s="132">
        <f>SUM(R157:R159)</f>
        <v>54.57263674</v>
      </c>
      <c r="T156" s="133">
        <f>SUM(T157:T159)</f>
        <v>0</v>
      </c>
      <c r="AR156" s="127" t="s">
        <v>76</v>
      </c>
      <c r="AT156" s="134" t="s">
        <v>71</v>
      </c>
      <c r="AU156" s="134" t="s">
        <v>76</v>
      </c>
      <c r="AY156" s="127" t="s">
        <v>193</v>
      </c>
      <c r="BK156" s="135">
        <f>SUM(BK157:BK159)</f>
        <v>0</v>
      </c>
    </row>
    <row r="157" spans="2:65" s="1" customFormat="1" ht="37.75" customHeight="1">
      <c r="B157" s="138"/>
      <c r="C157" s="139" t="s">
        <v>350</v>
      </c>
      <c r="D157" s="139" t="s">
        <v>195</v>
      </c>
      <c r="E157" s="140" t="s">
        <v>1604</v>
      </c>
      <c r="F157" s="141" t="s">
        <v>1605</v>
      </c>
      <c r="G157" s="142" t="s">
        <v>198</v>
      </c>
      <c r="H157" s="143">
        <v>27.5</v>
      </c>
      <c r="I157" s="144"/>
      <c r="J157" s="145">
        <f>ROUND(I157*H157,2)</f>
        <v>0</v>
      </c>
      <c r="K157" s="146"/>
      <c r="L157" s="28"/>
      <c r="M157" s="147" t="s">
        <v>1</v>
      </c>
      <c r="N157" s="148" t="s">
        <v>38</v>
      </c>
      <c r="P157" s="149">
        <f>O157*H157</f>
        <v>0</v>
      </c>
      <c r="Q157" s="149">
        <v>1.8907700000000001</v>
      </c>
      <c r="R157" s="149">
        <f>Q157*H157</f>
        <v>51.996175000000001</v>
      </c>
      <c r="S157" s="149">
        <v>0</v>
      </c>
      <c r="T157" s="150">
        <f>S157*H157</f>
        <v>0</v>
      </c>
      <c r="AR157" s="151" t="s">
        <v>109</v>
      </c>
      <c r="AT157" s="151" t="s">
        <v>195</v>
      </c>
      <c r="AU157" s="151" t="s">
        <v>84</v>
      </c>
      <c r="AY157" s="13" t="s">
        <v>193</v>
      </c>
      <c r="BE157" s="152">
        <f>IF(N157="základná",J157,0)</f>
        <v>0</v>
      </c>
      <c r="BF157" s="152">
        <f>IF(N157="znížená",J157,0)</f>
        <v>0</v>
      </c>
      <c r="BG157" s="152">
        <f>IF(N157="zákl. prenesená",J157,0)</f>
        <v>0</v>
      </c>
      <c r="BH157" s="152">
        <f>IF(N157="zníž. prenesená",J157,0)</f>
        <v>0</v>
      </c>
      <c r="BI157" s="152">
        <f>IF(N157="nulová",J157,0)</f>
        <v>0</v>
      </c>
      <c r="BJ157" s="13" t="s">
        <v>84</v>
      </c>
      <c r="BK157" s="152">
        <f>ROUND(I157*H157,2)</f>
        <v>0</v>
      </c>
      <c r="BL157" s="13" t="s">
        <v>109</v>
      </c>
      <c r="BM157" s="151" t="s">
        <v>3090</v>
      </c>
    </row>
    <row r="158" spans="2:65" s="1" customFormat="1" ht="24.25" customHeight="1">
      <c r="B158" s="138"/>
      <c r="C158" s="139" t="s">
        <v>354</v>
      </c>
      <c r="D158" s="139" t="s">
        <v>195</v>
      </c>
      <c r="E158" s="140" t="s">
        <v>1607</v>
      </c>
      <c r="F158" s="141" t="s">
        <v>696</v>
      </c>
      <c r="G158" s="142" t="s">
        <v>198</v>
      </c>
      <c r="H158" s="143">
        <v>1.1579999999999999</v>
      </c>
      <c r="I158" s="144"/>
      <c r="J158" s="145">
        <f>ROUND(I158*H158,2)</f>
        <v>0</v>
      </c>
      <c r="K158" s="146"/>
      <c r="L158" s="28"/>
      <c r="M158" s="147" t="s">
        <v>1</v>
      </c>
      <c r="N158" s="148" t="s">
        <v>38</v>
      </c>
      <c r="P158" s="149">
        <f>O158*H158</f>
        <v>0</v>
      </c>
      <c r="Q158" s="149">
        <v>2.1922799999999998</v>
      </c>
      <c r="R158" s="149">
        <f>Q158*H158</f>
        <v>2.5386602399999996</v>
      </c>
      <c r="S158" s="149">
        <v>0</v>
      </c>
      <c r="T158" s="150">
        <f>S158*H158</f>
        <v>0</v>
      </c>
      <c r="AR158" s="151" t="s">
        <v>109</v>
      </c>
      <c r="AT158" s="151" t="s">
        <v>195</v>
      </c>
      <c r="AU158" s="151" t="s">
        <v>84</v>
      </c>
      <c r="AY158" s="13" t="s">
        <v>193</v>
      </c>
      <c r="BE158" s="152">
        <f>IF(N158="základná",J158,0)</f>
        <v>0</v>
      </c>
      <c r="BF158" s="152">
        <f>IF(N158="znížená",J158,0)</f>
        <v>0</v>
      </c>
      <c r="BG158" s="152">
        <f>IF(N158="zákl. prenesená",J158,0)</f>
        <v>0</v>
      </c>
      <c r="BH158" s="152">
        <f>IF(N158="zníž. prenesená",J158,0)</f>
        <v>0</v>
      </c>
      <c r="BI158" s="152">
        <f>IF(N158="nulová",J158,0)</f>
        <v>0</v>
      </c>
      <c r="BJ158" s="13" t="s">
        <v>84</v>
      </c>
      <c r="BK158" s="152">
        <f>ROUND(I158*H158,2)</f>
        <v>0</v>
      </c>
      <c r="BL158" s="13" t="s">
        <v>109</v>
      </c>
      <c r="BM158" s="151" t="s">
        <v>3091</v>
      </c>
    </row>
    <row r="159" spans="2:65" s="1" customFormat="1" ht="33" customHeight="1">
      <c r="B159" s="138"/>
      <c r="C159" s="139" t="s">
        <v>358</v>
      </c>
      <c r="D159" s="139" t="s">
        <v>195</v>
      </c>
      <c r="E159" s="140" t="s">
        <v>1609</v>
      </c>
      <c r="F159" s="141" t="s">
        <v>1610</v>
      </c>
      <c r="G159" s="142" t="s">
        <v>234</v>
      </c>
      <c r="H159" s="143">
        <v>8.69</v>
      </c>
      <c r="I159" s="144"/>
      <c r="J159" s="145">
        <f>ROUND(I159*H159,2)</f>
        <v>0</v>
      </c>
      <c r="K159" s="146"/>
      <c r="L159" s="28"/>
      <c r="M159" s="147" t="s">
        <v>1</v>
      </c>
      <c r="N159" s="148" t="s">
        <v>38</v>
      </c>
      <c r="P159" s="149">
        <f>O159*H159</f>
        <v>0</v>
      </c>
      <c r="Q159" s="149">
        <v>4.3499999999999997E-3</v>
      </c>
      <c r="R159" s="149">
        <f>Q159*H159</f>
        <v>3.7801499999999995E-2</v>
      </c>
      <c r="S159" s="149">
        <v>0</v>
      </c>
      <c r="T159" s="150">
        <f>S159*H159</f>
        <v>0</v>
      </c>
      <c r="AR159" s="151" t="s">
        <v>109</v>
      </c>
      <c r="AT159" s="151" t="s">
        <v>195</v>
      </c>
      <c r="AU159" s="151" t="s">
        <v>84</v>
      </c>
      <c r="AY159" s="13" t="s">
        <v>193</v>
      </c>
      <c r="BE159" s="152">
        <f>IF(N159="základná",J159,0)</f>
        <v>0</v>
      </c>
      <c r="BF159" s="152">
        <f>IF(N159="znížená",J159,0)</f>
        <v>0</v>
      </c>
      <c r="BG159" s="152">
        <f>IF(N159="zákl. prenesená",J159,0)</f>
        <v>0</v>
      </c>
      <c r="BH159" s="152">
        <f>IF(N159="zníž. prenesená",J159,0)</f>
        <v>0</v>
      </c>
      <c r="BI159" s="152">
        <f>IF(N159="nulová",J159,0)</f>
        <v>0</v>
      </c>
      <c r="BJ159" s="13" t="s">
        <v>84</v>
      </c>
      <c r="BK159" s="152">
        <f>ROUND(I159*H159,2)</f>
        <v>0</v>
      </c>
      <c r="BL159" s="13" t="s">
        <v>109</v>
      </c>
      <c r="BM159" s="151" t="s">
        <v>3092</v>
      </c>
    </row>
    <row r="160" spans="2:65" s="11" customFormat="1" ht="22.75" customHeight="1">
      <c r="B160" s="126"/>
      <c r="D160" s="127" t="s">
        <v>71</v>
      </c>
      <c r="E160" s="136" t="s">
        <v>112</v>
      </c>
      <c r="F160" s="136" t="s">
        <v>426</v>
      </c>
      <c r="I160" s="129"/>
      <c r="J160" s="137">
        <f>BK160</f>
        <v>0</v>
      </c>
      <c r="L160" s="126"/>
      <c r="M160" s="131"/>
      <c r="P160" s="132">
        <f>SUM(P161:P166)</f>
        <v>0</v>
      </c>
      <c r="R160" s="132">
        <f>SUM(R161:R166)</f>
        <v>256.49599999999998</v>
      </c>
      <c r="T160" s="133">
        <f>SUM(T161:T166)</f>
        <v>0</v>
      </c>
      <c r="AR160" s="127" t="s">
        <v>76</v>
      </c>
      <c r="AT160" s="134" t="s">
        <v>71</v>
      </c>
      <c r="AU160" s="134" t="s">
        <v>76</v>
      </c>
      <c r="AY160" s="127" t="s">
        <v>193</v>
      </c>
      <c r="BK160" s="135">
        <f>SUM(BK161:BK166)</f>
        <v>0</v>
      </c>
    </row>
    <row r="161" spans="2:65" s="1" customFormat="1" ht="37.75" customHeight="1">
      <c r="B161" s="138"/>
      <c r="C161" s="139" t="s">
        <v>362</v>
      </c>
      <c r="D161" s="139" t="s">
        <v>195</v>
      </c>
      <c r="E161" s="140" t="s">
        <v>2113</v>
      </c>
      <c r="F161" s="141" t="s">
        <v>2114</v>
      </c>
      <c r="G161" s="142" t="s">
        <v>234</v>
      </c>
      <c r="H161" s="143">
        <v>275</v>
      </c>
      <c r="I161" s="144"/>
      <c r="J161" s="145">
        <f t="shared" ref="J161:J166" si="10">ROUND(I161*H161,2)</f>
        <v>0</v>
      </c>
      <c r="K161" s="146"/>
      <c r="L161" s="28"/>
      <c r="M161" s="147" t="s">
        <v>1</v>
      </c>
      <c r="N161" s="148" t="s">
        <v>38</v>
      </c>
      <c r="P161" s="149">
        <f t="shared" ref="P161:P166" si="11">O161*H161</f>
        <v>0</v>
      </c>
      <c r="Q161" s="149">
        <v>0.34838999999999998</v>
      </c>
      <c r="R161" s="149">
        <f t="shared" ref="R161:R166" si="12">Q161*H161</f>
        <v>95.807249999999996</v>
      </c>
      <c r="S161" s="149">
        <v>0</v>
      </c>
      <c r="T161" s="150">
        <f t="shared" ref="T161:T166" si="13">S161*H161</f>
        <v>0</v>
      </c>
      <c r="AR161" s="151" t="s">
        <v>109</v>
      </c>
      <c r="AT161" s="151" t="s">
        <v>195</v>
      </c>
      <c r="AU161" s="151" t="s">
        <v>84</v>
      </c>
      <c r="AY161" s="13" t="s">
        <v>193</v>
      </c>
      <c r="BE161" s="152">
        <f t="shared" ref="BE161:BE166" si="14">IF(N161="základná",J161,0)</f>
        <v>0</v>
      </c>
      <c r="BF161" s="152">
        <f t="shared" ref="BF161:BF166" si="15">IF(N161="znížená",J161,0)</f>
        <v>0</v>
      </c>
      <c r="BG161" s="152">
        <f t="shared" ref="BG161:BG166" si="16">IF(N161="zákl. prenesená",J161,0)</f>
        <v>0</v>
      </c>
      <c r="BH161" s="152">
        <f t="shared" ref="BH161:BH166" si="17">IF(N161="zníž. prenesená",J161,0)</f>
        <v>0</v>
      </c>
      <c r="BI161" s="152">
        <f t="shared" ref="BI161:BI166" si="18">IF(N161="nulová",J161,0)</f>
        <v>0</v>
      </c>
      <c r="BJ161" s="13" t="s">
        <v>84</v>
      </c>
      <c r="BK161" s="152">
        <f t="shared" ref="BK161:BK166" si="19">ROUND(I161*H161,2)</f>
        <v>0</v>
      </c>
      <c r="BL161" s="13" t="s">
        <v>109</v>
      </c>
      <c r="BM161" s="151" t="s">
        <v>3093</v>
      </c>
    </row>
    <row r="162" spans="2:65" s="1" customFormat="1" ht="24.25" customHeight="1">
      <c r="B162" s="138"/>
      <c r="C162" s="139" t="s">
        <v>366</v>
      </c>
      <c r="D162" s="139" t="s">
        <v>195</v>
      </c>
      <c r="E162" s="140" t="s">
        <v>2119</v>
      </c>
      <c r="F162" s="141" t="s">
        <v>2120</v>
      </c>
      <c r="G162" s="142" t="s">
        <v>234</v>
      </c>
      <c r="H162" s="143">
        <v>275</v>
      </c>
      <c r="I162" s="144"/>
      <c r="J162" s="145">
        <f t="shared" si="10"/>
        <v>0</v>
      </c>
      <c r="K162" s="146"/>
      <c r="L162" s="28"/>
      <c r="M162" s="147" t="s">
        <v>1</v>
      </c>
      <c r="N162" s="148" t="s">
        <v>38</v>
      </c>
      <c r="P162" s="149">
        <f t="shared" si="11"/>
        <v>0</v>
      </c>
      <c r="Q162" s="149">
        <v>0.26177</v>
      </c>
      <c r="R162" s="149">
        <f t="shared" si="12"/>
        <v>71.986750000000001</v>
      </c>
      <c r="S162" s="149">
        <v>0</v>
      </c>
      <c r="T162" s="150">
        <f t="shared" si="13"/>
        <v>0</v>
      </c>
      <c r="AR162" s="151" t="s">
        <v>109</v>
      </c>
      <c r="AT162" s="151" t="s">
        <v>195</v>
      </c>
      <c r="AU162" s="151" t="s">
        <v>84</v>
      </c>
      <c r="AY162" s="13" t="s">
        <v>193</v>
      </c>
      <c r="BE162" s="152">
        <f t="shared" si="14"/>
        <v>0</v>
      </c>
      <c r="BF162" s="152">
        <f t="shared" si="15"/>
        <v>0</v>
      </c>
      <c r="BG162" s="152">
        <f t="shared" si="16"/>
        <v>0</v>
      </c>
      <c r="BH162" s="152">
        <f t="shared" si="17"/>
        <v>0</v>
      </c>
      <c r="BI162" s="152">
        <f t="shared" si="18"/>
        <v>0</v>
      </c>
      <c r="BJ162" s="13" t="s">
        <v>84</v>
      </c>
      <c r="BK162" s="152">
        <f t="shared" si="19"/>
        <v>0</v>
      </c>
      <c r="BL162" s="13" t="s">
        <v>109</v>
      </c>
      <c r="BM162" s="151" t="s">
        <v>3094</v>
      </c>
    </row>
    <row r="163" spans="2:65" s="1" customFormat="1" ht="33" customHeight="1">
      <c r="B163" s="138"/>
      <c r="C163" s="139" t="s">
        <v>370</v>
      </c>
      <c r="D163" s="139" t="s">
        <v>195</v>
      </c>
      <c r="E163" s="140" t="s">
        <v>1905</v>
      </c>
      <c r="F163" s="141" t="s">
        <v>1906</v>
      </c>
      <c r="G163" s="142" t="s">
        <v>234</v>
      </c>
      <c r="H163" s="143">
        <v>550</v>
      </c>
      <c r="I163" s="144"/>
      <c r="J163" s="145">
        <f t="shared" si="10"/>
        <v>0</v>
      </c>
      <c r="K163" s="146"/>
      <c r="L163" s="28"/>
      <c r="M163" s="147" t="s">
        <v>1</v>
      </c>
      <c r="N163" s="148" t="s">
        <v>38</v>
      </c>
      <c r="P163" s="149">
        <f t="shared" si="11"/>
        <v>0</v>
      </c>
      <c r="Q163" s="149">
        <v>7.1000000000000002E-4</v>
      </c>
      <c r="R163" s="149">
        <f t="shared" si="12"/>
        <v>0.39050000000000001</v>
      </c>
      <c r="S163" s="149">
        <v>0</v>
      </c>
      <c r="T163" s="150">
        <f t="shared" si="13"/>
        <v>0</v>
      </c>
      <c r="AR163" s="151" t="s">
        <v>109</v>
      </c>
      <c r="AT163" s="151" t="s">
        <v>195</v>
      </c>
      <c r="AU163" s="151" t="s">
        <v>84</v>
      </c>
      <c r="AY163" s="13" t="s">
        <v>193</v>
      </c>
      <c r="BE163" s="152">
        <f t="shared" si="14"/>
        <v>0</v>
      </c>
      <c r="BF163" s="152">
        <f t="shared" si="15"/>
        <v>0</v>
      </c>
      <c r="BG163" s="152">
        <f t="shared" si="16"/>
        <v>0</v>
      </c>
      <c r="BH163" s="152">
        <f t="shared" si="17"/>
        <v>0</v>
      </c>
      <c r="BI163" s="152">
        <f t="shared" si="18"/>
        <v>0</v>
      </c>
      <c r="BJ163" s="13" t="s">
        <v>84</v>
      </c>
      <c r="BK163" s="152">
        <f t="shared" si="19"/>
        <v>0</v>
      </c>
      <c r="BL163" s="13" t="s">
        <v>109</v>
      </c>
      <c r="BM163" s="151" t="s">
        <v>3095</v>
      </c>
    </row>
    <row r="164" spans="2:65" s="1" customFormat="1" ht="33" customHeight="1">
      <c r="B164" s="138"/>
      <c r="C164" s="139" t="s">
        <v>374</v>
      </c>
      <c r="D164" s="139" t="s">
        <v>195</v>
      </c>
      <c r="E164" s="140" t="s">
        <v>2126</v>
      </c>
      <c r="F164" s="141" t="s">
        <v>2127</v>
      </c>
      <c r="G164" s="142" t="s">
        <v>234</v>
      </c>
      <c r="H164" s="143">
        <v>275</v>
      </c>
      <c r="I164" s="144"/>
      <c r="J164" s="145">
        <f t="shared" si="10"/>
        <v>0</v>
      </c>
      <c r="K164" s="146"/>
      <c r="L164" s="28"/>
      <c r="M164" s="147" t="s">
        <v>1</v>
      </c>
      <c r="N164" s="148" t="s">
        <v>38</v>
      </c>
      <c r="P164" s="149">
        <f t="shared" si="11"/>
        <v>0</v>
      </c>
      <c r="Q164" s="149">
        <v>0.18740000000000001</v>
      </c>
      <c r="R164" s="149">
        <f t="shared" si="12"/>
        <v>51.535000000000004</v>
      </c>
      <c r="S164" s="149">
        <v>0</v>
      </c>
      <c r="T164" s="150">
        <f t="shared" si="13"/>
        <v>0</v>
      </c>
      <c r="AR164" s="151" t="s">
        <v>109</v>
      </c>
      <c r="AT164" s="151" t="s">
        <v>195</v>
      </c>
      <c r="AU164" s="151" t="s">
        <v>84</v>
      </c>
      <c r="AY164" s="13" t="s">
        <v>193</v>
      </c>
      <c r="BE164" s="152">
        <f t="shared" si="14"/>
        <v>0</v>
      </c>
      <c r="BF164" s="152">
        <f t="shared" si="15"/>
        <v>0</v>
      </c>
      <c r="BG164" s="152">
        <f t="shared" si="16"/>
        <v>0</v>
      </c>
      <c r="BH164" s="152">
        <f t="shared" si="17"/>
        <v>0</v>
      </c>
      <c r="BI164" s="152">
        <f t="shared" si="18"/>
        <v>0</v>
      </c>
      <c r="BJ164" s="13" t="s">
        <v>84</v>
      </c>
      <c r="BK164" s="152">
        <f t="shared" si="19"/>
        <v>0</v>
      </c>
      <c r="BL164" s="13" t="s">
        <v>109</v>
      </c>
      <c r="BM164" s="151" t="s">
        <v>3096</v>
      </c>
    </row>
    <row r="165" spans="2:65" s="1" customFormat="1" ht="33" customHeight="1">
      <c r="B165" s="138"/>
      <c r="C165" s="139" t="s">
        <v>378</v>
      </c>
      <c r="D165" s="139" t="s">
        <v>195</v>
      </c>
      <c r="E165" s="140" t="s">
        <v>2129</v>
      </c>
      <c r="F165" s="141" t="s">
        <v>2130</v>
      </c>
      <c r="G165" s="142" t="s">
        <v>234</v>
      </c>
      <c r="H165" s="143">
        <v>275</v>
      </c>
      <c r="I165" s="144"/>
      <c r="J165" s="145">
        <f t="shared" si="10"/>
        <v>0</v>
      </c>
      <c r="K165" s="146"/>
      <c r="L165" s="28"/>
      <c r="M165" s="147" t="s">
        <v>1</v>
      </c>
      <c r="N165" s="148" t="s">
        <v>38</v>
      </c>
      <c r="P165" s="149">
        <f t="shared" si="11"/>
        <v>0</v>
      </c>
      <c r="Q165" s="149">
        <v>0.12966</v>
      </c>
      <c r="R165" s="149">
        <f t="shared" si="12"/>
        <v>35.656500000000001</v>
      </c>
      <c r="S165" s="149">
        <v>0</v>
      </c>
      <c r="T165" s="150">
        <f t="shared" si="13"/>
        <v>0</v>
      </c>
      <c r="AR165" s="151" t="s">
        <v>109</v>
      </c>
      <c r="AT165" s="151" t="s">
        <v>195</v>
      </c>
      <c r="AU165" s="151" t="s">
        <v>84</v>
      </c>
      <c r="AY165" s="13" t="s">
        <v>193</v>
      </c>
      <c r="BE165" s="152">
        <f t="shared" si="14"/>
        <v>0</v>
      </c>
      <c r="BF165" s="152">
        <f t="shared" si="15"/>
        <v>0</v>
      </c>
      <c r="BG165" s="152">
        <f t="shared" si="16"/>
        <v>0</v>
      </c>
      <c r="BH165" s="152">
        <f t="shared" si="17"/>
        <v>0</v>
      </c>
      <c r="BI165" s="152">
        <f t="shared" si="18"/>
        <v>0</v>
      </c>
      <c r="BJ165" s="13" t="s">
        <v>84</v>
      </c>
      <c r="BK165" s="152">
        <f t="shared" si="19"/>
        <v>0</v>
      </c>
      <c r="BL165" s="13" t="s">
        <v>109</v>
      </c>
      <c r="BM165" s="151" t="s">
        <v>3097</v>
      </c>
    </row>
    <row r="166" spans="2:65" s="1" customFormat="1" ht="33" customHeight="1">
      <c r="B166" s="138"/>
      <c r="C166" s="139" t="s">
        <v>382</v>
      </c>
      <c r="D166" s="139" t="s">
        <v>195</v>
      </c>
      <c r="E166" s="140" t="s">
        <v>2134</v>
      </c>
      <c r="F166" s="141" t="s">
        <v>2135</v>
      </c>
      <c r="G166" s="142" t="s">
        <v>257</v>
      </c>
      <c r="H166" s="143">
        <v>500</v>
      </c>
      <c r="I166" s="144"/>
      <c r="J166" s="145">
        <f t="shared" si="10"/>
        <v>0</v>
      </c>
      <c r="K166" s="146"/>
      <c r="L166" s="28"/>
      <c r="M166" s="147" t="s">
        <v>1</v>
      </c>
      <c r="N166" s="148" t="s">
        <v>38</v>
      </c>
      <c r="P166" s="149">
        <f t="shared" si="11"/>
        <v>0</v>
      </c>
      <c r="Q166" s="149">
        <v>2.2399999999999998E-3</v>
      </c>
      <c r="R166" s="149">
        <f t="shared" si="12"/>
        <v>1.1199999999999999</v>
      </c>
      <c r="S166" s="149">
        <v>0</v>
      </c>
      <c r="T166" s="150">
        <f t="shared" si="13"/>
        <v>0</v>
      </c>
      <c r="AR166" s="151" t="s">
        <v>109</v>
      </c>
      <c r="AT166" s="151" t="s">
        <v>195</v>
      </c>
      <c r="AU166" s="151" t="s">
        <v>84</v>
      </c>
      <c r="AY166" s="13" t="s">
        <v>193</v>
      </c>
      <c r="BE166" s="152">
        <f t="shared" si="14"/>
        <v>0</v>
      </c>
      <c r="BF166" s="152">
        <f t="shared" si="15"/>
        <v>0</v>
      </c>
      <c r="BG166" s="152">
        <f t="shared" si="16"/>
        <v>0</v>
      </c>
      <c r="BH166" s="152">
        <f t="shared" si="17"/>
        <v>0</v>
      </c>
      <c r="BI166" s="152">
        <f t="shared" si="18"/>
        <v>0</v>
      </c>
      <c r="BJ166" s="13" t="s">
        <v>84</v>
      </c>
      <c r="BK166" s="152">
        <f t="shared" si="19"/>
        <v>0</v>
      </c>
      <c r="BL166" s="13" t="s">
        <v>109</v>
      </c>
      <c r="BM166" s="151" t="s">
        <v>3098</v>
      </c>
    </row>
    <row r="167" spans="2:65" s="11" customFormat="1" ht="22.75" customHeight="1">
      <c r="B167" s="126"/>
      <c r="D167" s="127" t="s">
        <v>71</v>
      </c>
      <c r="E167" s="136" t="s">
        <v>163</v>
      </c>
      <c r="F167" s="136" t="s">
        <v>732</v>
      </c>
      <c r="I167" s="129"/>
      <c r="J167" s="137">
        <f>BK167</f>
        <v>0</v>
      </c>
      <c r="L167" s="126"/>
      <c r="M167" s="131"/>
      <c r="P167" s="132">
        <f>SUM(P168:P195)</f>
        <v>0</v>
      </c>
      <c r="R167" s="132">
        <f>SUM(R168:R195)</f>
        <v>2.8258640000000002</v>
      </c>
      <c r="T167" s="133">
        <f>SUM(T168:T195)</f>
        <v>0</v>
      </c>
      <c r="AR167" s="127" t="s">
        <v>76</v>
      </c>
      <c r="AT167" s="134" t="s">
        <v>71</v>
      </c>
      <c r="AU167" s="134" t="s">
        <v>76</v>
      </c>
      <c r="AY167" s="127" t="s">
        <v>193</v>
      </c>
      <c r="BK167" s="135">
        <f>SUM(BK168:BK195)</f>
        <v>0</v>
      </c>
    </row>
    <row r="168" spans="2:65" s="1" customFormat="1" ht="24.25" customHeight="1">
      <c r="B168" s="138"/>
      <c r="C168" s="139" t="s">
        <v>386</v>
      </c>
      <c r="D168" s="139" t="s">
        <v>195</v>
      </c>
      <c r="E168" s="140" t="s">
        <v>1630</v>
      </c>
      <c r="F168" s="141" t="s">
        <v>1631</v>
      </c>
      <c r="G168" s="142" t="s">
        <v>319</v>
      </c>
      <c r="H168" s="143">
        <v>4</v>
      </c>
      <c r="I168" s="144"/>
      <c r="J168" s="145">
        <f t="shared" ref="J168:J195" si="20">ROUND(I168*H168,2)</f>
        <v>0</v>
      </c>
      <c r="K168" s="146"/>
      <c r="L168" s="28"/>
      <c r="M168" s="147" t="s">
        <v>1</v>
      </c>
      <c r="N168" s="148" t="s">
        <v>38</v>
      </c>
      <c r="P168" s="149">
        <f t="shared" ref="P168:P195" si="21">O168*H168</f>
        <v>0</v>
      </c>
      <c r="Q168" s="149">
        <v>3.82E-3</v>
      </c>
      <c r="R168" s="149">
        <f t="shared" ref="R168:R195" si="22">Q168*H168</f>
        <v>1.528E-2</v>
      </c>
      <c r="S168" s="149">
        <v>0</v>
      </c>
      <c r="T168" s="150">
        <f t="shared" ref="T168:T195" si="23">S168*H168</f>
        <v>0</v>
      </c>
      <c r="AR168" s="151" t="s">
        <v>109</v>
      </c>
      <c r="AT168" s="151" t="s">
        <v>195</v>
      </c>
      <c r="AU168" s="151" t="s">
        <v>84</v>
      </c>
      <c r="AY168" s="13" t="s">
        <v>193</v>
      </c>
      <c r="BE168" s="152">
        <f t="shared" ref="BE168:BE195" si="24">IF(N168="základná",J168,0)</f>
        <v>0</v>
      </c>
      <c r="BF168" s="152">
        <f t="shared" ref="BF168:BF195" si="25">IF(N168="znížená",J168,0)</f>
        <v>0</v>
      </c>
      <c r="BG168" s="152">
        <f t="shared" ref="BG168:BG195" si="26">IF(N168="zákl. prenesená",J168,0)</f>
        <v>0</v>
      </c>
      <c r="BH168" s="152">
        <f t="shared" ref="BH168:BH195" si="27">IF(N168="zníž. prenesená",J168,0)</f>
        <v>0</v>
      </c>
      <c r="BI168" s="152">
        <f t="shared" ref="BI168:BI195" si="28">IF(N168="nulová",J168,0)</f>
        <v>0</v>
      </c>
      <c r="BJ168" s="13" t="s">
        <v>84</v>
      </c>
      <c r="BK168" s="152">
        <f t="shared" ref="BK168:BK195" si="29">ROUND(I168*H168,2)</f>
        <v>0</v>
      </c>
      <c r="BL168" s="13" t="s">
        <v>109</v>
      </c>
      <c r="BM168" s="151" t="s">
        <v>3099</v>
      </c>
    </row>
    <row r="169" spans="2:65" s="1" customFormat="1" ht="16.5" customHeight="1">
      <c r="B169" s="138"/>
      <c r="C169" s="153" t="s">
        <v>390</v>
      </c>
      <c r="D169" s="153" t="s">
        <v>236</v>
      </c>
      <c r="E169" s="154" t="s">
        <v>1633</v>
      </c>
      <c r="F169" s="155" t="s">
        <v>1634</v>
      </c>
      <c r="G169" s="156" t="s">
        <v>319</v>
      </c>
      <c r="H169" s="157">
        <v>4</v>
      </c>
      <c r="I169" s="158"/>
      <c r="J169" s="159">
        <f t="shared" si="20"/>
        <v>0</v>
      </c>
      <c r="K169" s="160"/>
      <c r="L169" s="161"/>
      <c r="M169" s="162" t="s">
        <v>1</v>
      </c>
      <c r="N169" s="163" t="s">
        <v>38</v>
      </c>
      <c r="P169" s="149">
        <f t="shared" si="21"/>
        <v>0</v>
      </c>
      <c r="Q169" s="149">
        <v>2.5000000000000001E-2</v>
      </c>
      <c r="R169" s="149">
        <f t="shared" si="22"/>
        <v>0.1</v>
      </c>
      <c r="S169" s="149">
        <v>0</v>
      </c>
      <c r="T169" s="150">
        <f t="shared" si="23"/>
        <v>0</v>
      </c>
      <c r="AR169" s="151" t="s">
        <v>163</v>
      </c>
      <c r="AT169" s="151" t="s">
        <v>236</v>
      </c>
      <c r="AU169" s="151" t="s">
        <v>84</v>
      </c>
      <c r="AY169" s="13" t="s">
        <v>193</v>
      </c>
      <c r="BE169" s="152">
        <f t="shared" si="24"/>
        <v>0</v>
      </c>
      <c r="BF169" s="152">
        <f t="shared" si="25"/>
        <v>0</v>
      </c>
      <c r="BG169" s="152">
        <f t="shared" si="26"/>
        <v>0</v>
      </c>
      <c r="BH169" s="152">
        <f t="shared" si="27"/>
        <v>0</v>
      </c>
      <c r="BI169" s="152">
        <f t="shared" si="28"/>
        <v>0</v>
      </c>
      <c r="BJ169" s="13" t="s">
        <v>84</v>
      </c>
      <c r="BK169" s="152">
        <f t="shared" si="29"/>
        <v>0</v>
      </c>
      <c r="BL169" s="13" t="s">
        <v>109</v>
      </c>
      <c r="BM169" s="151" t="s">
        <v>3100</v>
      </c>
    </row>
    <row r="170" spans="2:65" s="1" customFormat="1" ht="24.25" customHeight="1">
      <c r="B170" s="138"/>
      <c r="C170" s="139" t="s">
        <v>394</v>
      </c>
      <c r="D170" s="139" t="s">
        <v>195</v>
      </c>
      <c r="E170" s="140" t="s">
        <v>2139</v>
      </c>
      <c r="F170" s="141" t="s">
        <v>2140</v>
      </c>
      <c r="G170" s="142" t="s">
        <v>319</v>
      </c>
      <c r="H170" s="143">
        <v>1</v>
      </c>
      <c r="I170" s="144"/>
      <c r="J170" s="145">
        <f t="shared" si="20"/>
        <v>0</v>
      </c>
      <c r="K170" s="146"/>
      <c r="L170" s="28"/>
      <c r="M170" s="147" t="s">
        <v>1</v>
      </c>
      <c r="N170" s="148" t="s">
        <v>38</v>
      </c>
      <c r="P170" s="149">
        <f t="shared" si="21"/>
        <v>0</v>
      </c>
      <c r="Q170" s="149">
        <v>3.8240000000000001E-3</v>
      </c>
      <c r="R170" s="149">
        <f t="shared" si="22"/>
        <v>3.8240000000000001E-3</v>
      </c>
      <c r="S170" s="149">
        <v>0</v>
      </c>
      <c r="T170" s="150">
        <f t="shared" si="23"/>
        <v>0</v>
      </c>
      <c r="AR170" s="151" t="s">
        <v>109</v>
      </c>
      <c r="AT170" s="151" t="s">
        <v>195</v>
      </c>
      <c r="AU170" s="151" t="s">
        <v>84</v>
      </c>
      <c r="AY170" s="13" t="s">
        <v>193</v>
      </c>
      <c r="BE170" s="152">
        <f t="shared" si="24"/>
        <v>0</v>
      </c>
      <c r="BF170" s="152">
        <f t="shared" si="25"/>
        <v>0</v>
      </c>
      <c r="BG170" s="152">
        <f t="shared" si="26"/>
        <v>0</v>
      </c>
      <c r="BH170" s="152">
        <f t="shared" si="27"/>
        <v>0</v>
      </c>
      <c r="BI170" s="152">
        <f t="shared" si="28"/>
        <v>0</v>
      </c>
      <c r="BJ170" s="13" t="s">
        <v>84</v>
      </c>
      <c r="BK170" s="152">
        <f t="shared" si="29"/>
        <v>0</v>
      </c>
      <c r="BL170" s="13" t="s">
        <v>109</v>
      </c>
      <c r="BM170" s="151" t="s">
        <v>3101</v>
      </c>
    </row>
    <row r="171" spans="2:65" s="1" customFormat="1" ht="24.25" customHeight="1">
      <c r="B171" s="138"/>
      <c r="C171" s="153" t="s">
        <v>398</v>
      </c>
      <c r="D171" s="153" t="s">
        <v>236</v>
      </c>
      <c r="E171" s="154" t="s">
        <v>2142</v>
      </c>
      <c r="F171" s="155" t="s">
        <v>2143</v>
      </c>
      <c r="G171" s="156" t="s">
        <v>319</v>
      </c>
      <c r="H171" s="157">
        <v>1</v>
      </c>
      <c r="I171" s="158"/>
      <c r="J171" s="159">
        <f t="shared" si="20"/>
        <v>0</v>
      </c>
      <c r="K171" s="160"/>
      <c r="L171" s="161"/>
      <c r="M171" s="162" t="s">
        <v>1</v>
      </c>
      <c r="N171" s="163" t="s">
        <v>38</v>
      </c>
      <c r="P171" s="149">
        <f t="shared" si="21"/>
        <v>0</v>
      </c>
      <c r="Q171" s="149">
        <v>1.4999999999999999E-2</v>
      </c>
      <c r="R171" s="149">
        <f t="shared" si="22"/>
        <v>1.4999999999999999E-2</v>
      </c>
      <c r="S171" s="149">
        <v>0</v>
      </c>
      <c r="T171" s="150">
        <f t="shared" si="23"/>
        <v>0</v>
      </c>
      <c r="AR171" s="151" t="s">
        <v>163</v>
      </c>
      <c r="AT171" s="151" t="s">
        <v>236</v>
      </c>
      <c r="AU171" s="151" t="s">
        <v>84</v>
      </c>
      <c r="AY171" s="13" t="s">
        <v>193</v>
      </c>
      <c r="BE171" s="152">
        <f t="shared" si="24"/>
        <v>0</v>
      </c>
      <c r="BF171" s="152">
        <f t="shared" si="25"/>
        <v>0</v>
      </c>
      <c r="BG171" s="152">
        <f t="shared" si="26"/>
        <v>0</v>
      </c>
      <c r="BH171" s="152">
        <f t="shared" si="27"/>
        <v>0</v>
      </c>
      <c r="BI171" s="152">
        <f t="shared" si="28"/>
        <v>0</v>
      </c>
      <c r="BJ171" s="13" t="s">
        <v>84</v>
      </c>
      <c r="BK171" s="152">
        <f t="shared" si="29"/>
        <v>0</v>
      </c>
      <c r="BL171" s="13" t="s">
        <v>109</v>
      </c>
      <c r="BM171" s="151" t="s">
        <v>3102</v>
      </c>
    </row>
    <row r="172" spans="2:65" s="1" customFormat="1" ht="33" customHeight="1">
      <c r="B172" s="138"/>
      <c r="C172" s="139" t="s">
        <v>402</v>
      </c>
      <c r="D172" s="139" t="s">
        <v>195</v>
      </c>
      <c r="E172" s="140" t="s">
        <v>1649</v>
      </c>
      <c r="F172" s="141" t="s">
        <v>1650</v>
      </c>
      <c r="G172" s="142" t="s">
        <v>257</v>
      </c>
      <c r="H172" s="143">
        <v>250</v>
      </c>
      <c r="I172" s="144"/>
      <c r="J172" s="145">
        <f t="shared" si="20"/>
        <v>0</v>
      </c>
      <c r="K172" s="146"/>
      <c r="L172" s="28"/>
      <c r="M172" s="147" t="s">
        <v>1</v>
      </c>
      <c r="N172" s="148" t="s">
        <v>38</v>
      </c>
      <c r="P172" s="149">
        <f t="shared" si="21"/>
        <v>0</v>
      </c>
      <c r="Q172" s="149">
        <v>0</v>
      </c>
      <c r="R172" s="149">
        <f t="shared" si="22"/>
        <v>0</v>
      </c>
      <c r="S172" s="149">
        <v>0</v>
      </c>
      <c r="T172" s="150">
        <f t="shared" si="23"/>
        <v>0</v>
      </c>
      <c r="AR172" s="151" t="s">
        <v>109</v>
      </c>
      <c r="AT172" s="151" t="s">
        <v>195</v>
      </c>
      <c r="AU172" s="151" t="s">
        <v>84</v>
      </c>
      <c r="AY172" s="13" t="s">
        <v>193</v>
      </c>
      <c r="BE172" s="152">
        <f t="shared" si="24"/>
        <v>0</v>
      </c>
      <c r="BF172" s="152">
        <f t="shared" si="25"/>
        <v>0</v>
      </c>
      <c r="BG172" s="152">
        <f t="shared" si="26"/>
        <v>0</v>
      </c>
      <c r="BH172" s="152">
        <f t="shared" si="27"/>
        <v>0</v>
      </c>
      <c r="BI172" s="152">
        <f t="shared" si="28"/>
        <v>0</v>
      </c>
      <c r="BJ172" s="13" t="s">
        <v>84</v>
      </c>
      <c r="BK172" s="152">
        <f t="shared" si="29"/>
        <v>0</v>
      </c>
      <c r="BL172" s="13" t="s">
        <v>109</v>
      </c>
      <c r="BM172" s="151" t="s">
        <v>3103</v>
      </c>
    </row>
    <row r="173" spans="2:65" s="1" customFormat="1" ht="33" customHeight="1">
      <c r="B173" s="138"/>
      <c r="C173" s="153" t="s">
        <v>406</v>
      </c>
      <c r="D173" s="153" t="s">
        <v>236</v>
      </c>
      <c r="E173" s="154" t="s">
        <v>1652</v>
      </c>
      <c r="F173" s="155" t="s">
        <v>1653</v>
      </c>
      <c r="G173" s="156" t="s">
        <v>257</v>
      </c>
      <c r="H173" s="157">
        <v>250</v>
      </c>
      <c r="I173" s="158"/>
      <c r="J173" s="159">
        <f t="shared" si="20"/>
        <v>0</v>
      </c>
      <c r="K173" s="160"/>
      <c r="L173" s="161"/>
      <c r="M173" s="162" t="s">
        <v>1</v>
      </c>
      <c r="N173" s="163" t="s">
        <v>38</v>
      </c>
      <c r="P173" s="149">
        <f t="shared" si="21"/>
        <v>0</v>
      </c>
      <c r="Q173" s="149">
        <v>2.1900000000000001E-3</v>
      </c>
      <c r="R173" s="149">
        <f t="shared" si="22"/>
        <v>0.54749999999999999</v>
      </c>
      <c r="S173" s="149">
        <v>0</v>
      </c>
      <c r="T173" s="150">
        <f t="shared" si="23"/>
        <v>0</v>
      </c>
      <c r="AR173" s="151" t="s">
        <v>163</v>
      </c>
      <c r="AT173" s="151" t="s">
        <v>236</v>
      </c>
      <c r="AU173" s="151" t="s">
        <v>84</v>
      </c>
      <c r="AY173" s="13" t="s">
        <v>193</v>
      </c>
      <c r="BE173" s="152">
        <f t="shared" si="24"/>
        <v>0</v>
      </c>
      <c r="BF173" s="152">
        <f t="shared" si="25"/>
        <v>0</v>
      </c>
      <c r="BG173" s="152">
        <f t="shared" si="26"/>
        <v>0</v>
      </c>
      <c r="BH173" s="152">
        <f t="shared" si="27"/>
        <v>0</v>
      </c>
      <c r="BI173" s="152">
        <f t="shared" si="28"/>
        <v>0</v>
      </c>
      <c r="BJ173" s="13" t="s">
        <v>84</v>
      </c>
      <c r="BK173" s="152">
        <f t="shared" si="29"/>
        <v>0</v>
      </c>
      <c r="BL173" s="13" t="s">
        <v>109</v>
      </c>
      <c r="BM173" s="151" t="s">
        <v>3104</v>
      </c>
    </row>
    <row r="174" spans="2:65" s="1" customFormat="1" ht="24.25" customHeight="1">
      <c r="B174" s="138"/>
      <c r="C174" s="139" t="s">
        <v>410</v>
      </c>
      <c r="D174" s="139" t="s">
        <v>195</v>
      </c>
      <c r="E174" s="140" t="s">
        <v>1664</v>
      </c>
      <c r="F174" s="141" t="s">
        <v>1665</v>
      </c>
      <c r="G174" s="142" t="s">
        <v>319</v>
      </c>
      <c r="H174" s="143">
        <v>4</v>
      </c>
      <c r="I174" s="144"/>
      <c r="J174" s="145">
        <f t="shared" si="20"/>
        <v>0</v>
      </c>
      <c r="K174" s="146"/>
      <c r="L174" s="28"/>
      <c r="M174" s="147" t="s">
        <v>1</v>
      </c>
      <c r="N174" s="148" t="s">
        <v>38</v>
      </c>
      <c r="P174" s="149">
        <f t="shared" si="21"/>
        <v>0</v>
      </c>
      <c r="Q174" s="149">
        <v>7.9000000000000001E-4</v>
      </c>
      <c r="R174" s="149">
        <f t="shared" si="22"/>
        <v>3.16E-3</v>
      </c>
      <c r="S174" s="149">
        <v>0</v>
      </c>
      <c r="T174" s="150">
        <f t="shared" si="23"/>
        <v>0</v>
      </c>
      <c r="AR174" s="151" t="s">
        <v>109</v>
      </c>
      <c r="AT174" s="151" t="s">
        <v>195</v>
      </c>
      <c r="AU174" s="151" t="s">
        <v>84</v>
      </c>
      <c r="AY174" s="13" t="s">
        <v>193</v>
      </c>
      <c r="BE174" s="152">
        <f t="shared" si="24"/>
        <v>0</v>
      </c>
      <c r="BF174" s="152">
        <f t="shared" si="25"/>
        <v>0</v>
      </c>
      <c r="BG174" s="152">
        <f t="shared" si="26"/>
        <v>0</v>
      </c>
      <c r="BH174" s="152">
        <f t="shared" si="27"/>
        <v>0</v>
      </c>
      <c r="BI174" s="152">
        <f t="shared" si="28"/>
        <v>0</v>
      </c>
      <c r="BJ174" s="13" t="s">
        <v>84</v>
      </c>
      <c r="BK174" s="152">
        <f t="shared" si="29"/>
        <v>0</v>
      </c>
      <c r="BL174" s="13" t="s">
        <v>109</v>
      </c>
      <c r="BM174" s="151" t="s">
        <v>3105</v>
      </c>
    </row>
    <row r="175" spans="2:65" s="1" customFormat="1" ht="16.5" customHeight="1">
      <c r="B175" s="138"/>
      <c r="C175" s="153" t="s">
        <v>414</v>
      </c>
      <c r="D175" s="153" t="s">
        <v>236</v>
      </c>
      <c r="E175" s="154" t="s">
        <v>1667</v>
      </c>
      <c r="F175" s="155" t="s">
        <v>1668</v>
      </c>
      <c r="G175" s="156" t="s">
        <v>319</v>
      </c>
      <c r="H175" s="157">
        <v>4</v>
      </c>
      <c r="I175" s="158"/>
      <c r="J175" s="159">
        <f t="shared" si="20"/>
        <v>0</v>
      </c>
      <c r="K175" s="160"/>
      <c r="L175" s="161"/>
      <c r="M175" s="162" t="s">
        <v>1</v>
      </c>
      <c r="N175" s="163" t="s">
        <v>38</v>
      </c>
      <c r="P175" s="149">
        <f t="shared" si="21"/>
        <v>0</v>
      </c>
      <c r="Q175" s="149">
        <v>2.1999999999999999E-2</v>
      </c>
      <c r="R175" s="149">
        <f t="shared" si="22"/>
        <v>8.7999999999999995E-2</v>
      </c>
      <c r="S175" s="149">
        <v>0</v>
      </c>
      <c r="T175" s="150">
        <f t="shared" si="23"/>
        <v>0</v>
      </c>
      <c r="AR175" s="151" t="s">
        <v>163</v>
      </c>
      <c r="AT175" s="151" t="s">
        <v>236</v>
      </c>
      <c r="AU175" s="151" t="s">
        <v>84</v>
      </c>
      <c r="AY175" s="13" t="s">
        <v>193</v>
      </c>
      <c r="BE175" s="152">
        <f t="shared" si="24"/>
        <v>0</v>
      </c>
      <c r="BF175" s="152">
        <f t="shared" si="25"/>
        <v>0</v>
      </c>
      <c r="BG175" s="152">
        <f t="shared" si="26"/>
        <v>0</v>
      </c>
      <c r="BH175" s="152">
        <f t="shared" si="27"/>
        <v>0</v>
      </c>
      <c r="BI175" s="152">
        <f t="shared" si="28"/>
        <v>0</v>
      </c>
      <c r="BJ175" s="13" t="s">
        <v>84</v>
      </c>
      <c r="BK175" s="152">
        <f t="shared" si="29"/>
        <v>0</v>
      </c>
      <c r="BL175" s="13" t="s">
        <v>109</v>
      </c>
      <c r="BM175" s="151" t="s">
        <v>3106</v>
      </c>
    </row>
    <row r="176" spans="2:65" s="1" customFormat="1" ht="24.25" customHeight="1">
      <c r="B176" s="138"/>
      <c r="C176" s="153" t="s">
        <v>418</v>
      </c>
      <c r="D176" s="153" t="s">
        <v>236</v>
      </c>
      <c r="E176" s="154" t="s">
        <v>1670</v>
      </c>
      <c r="F176" s="155" t="s">
        <v>1671</v>
      </c>
      <c r="G176" s="156" t="s">
        <v>319</v>
      </c>
      <c r="H176" s="157">
        <v>4</v>
      </c>
      <c r="I176" s="158"/>
      <c r="J176" s="159">
        <f t="shared" si="20"/>
        <v>0</v>
      </c>
      <c r="K176" s="160"/>
      <c r="L176" s="161"/>
      <c r="M176" s="162" t="s">
        <v>1</v>
      </c>
      <c r="N176" s="163" t="s">
        <v>38</v>
      </c>
      <c r="P176" s="149">
        <f t="shared" si="21"/>
        <v>0</v>
      </c>
      <c r="Q176" s="149">
        <v>6.3E-3</v>
      </c>
      <c r="R176" s="149">
        <f t="shared" si="22"/>
        <v>2.52E-2</v>
      </c>
      <c r="S176" s="149">
        <v>0</v>
      </c>
      <c r="T176" s="150">
        <f t="shared" si="23"/>
        <v>0</v>
      </c>
      <c r="AR176" s="151" t="s">
        <v>163</v>
      </c>
      <c r="AT176" s="151" t="s">
        <v>236</v>
      </c>
      <c r="AU176" s="151" t="s">
        <v>84</v>
      </c>
      <c r="AY176" s="13" t="s">
        <v>193</v>
      </c>
      <c r="BE176" s="152">
        <f t="shared" si="24"/>
        <v>0</v>
      </c>
      <c r="BF176" s="152">
        <f t="shared" si="25"/>
        <v>0</v>
      </c>
      <c r="BG176" s="152">
        <f t="shared" si="26"/>
        <v>0</v>
      </c>
      <c r="BH176" s="152">
        <f t="shared" si="27"/>
        <v>0</v>
      </c>
      <c r="BI176" s="152">
        <f t="shared" si="28"/>
        <v>0</v>
      </c>
      <c r="BJ176" s="13" t="s">
        <v>84</v>
      </c>
      <c r="BK176" s="152">
        <f t="shared" si="29"/>
        <v>0</v>
      </c>
      <c r="BL176" s="13" t="s">
        <v>109</v>
      </c>
      <c r="BM176" s="151" t="s">
        <v>3107</v>
      </c>
    </row>
    <row r="177" spans="2:65" s="1" customFormat="1" ht="33" customHeight="1">
      <c r="B177" s="138"/>
      <c r="C177" s="139" t="s">
        <v>422</v>
      </c>
      <c r="D177" s="139" t="s">
        <v>195</v>
      </c>
      <c r="E177" s="140" t="s">
        <v>2152</v>
      </c>
      <c r="F177" s="141" t="s">
        <v>2153</v>
      </c>
      <c r="G177" s="142" t="s">
        <v>319</v>
      </c>
      <c r="H177" s="143">
        <v>1</v>
      </c>
      <c r="I177" s="144"/>
      <c r="J177" s="145">
        <f t="shared" si="20"/>
        <v>0</v>
      </c>
      <c r="K177" s="146"/>
      <c r="L177" s="28"/>
      <c r="M177" s="147" t="s">
        <v>1</v>
      </c>
      <c r="N177" s="148" t="s">
        <v>38</v>
      </c>
      <c r="P177" s="149">
        <f t="shared" si="21"/>
        <v>0</v>
      </c>
      <c r="Q177" s="149">
        <v>7.6000000000000004E-4</v>
      </c>
      <c r="R177" s="149">
        <f t="shared" si="22"/>
        <v>7.6000000000000004E-4</v>
      </c>
      <c r="S177" s="149">
        <v>0</v>
      </c>
      <c r="T177" s="150">
        <f t="shared" si="23"/>
        <v>0</v>
      </c>
      <c r="AR177" s="151" t="s">
        <v>109</v>
      </c>
      <c r="AT177" s="151" t="s">
        <v>195</v>
      </c>
      <c r="AU177" s="151" t="s">
        <v>84</v>
      </c>
      <c r="AY177" s="13" t="s">
        <v>193</v>
      </c>
      <c r="BE177" s="152">
        <f t="shared" si="24"/>
        <v>0</v>
      </c>
      <c r="BF177" s="152">
        <f t="shared" si="25"/>
        <v>0</v>
      </c>
      <c r="BG177" s="152">
        <f t="shared" si="26"/>
        <v>0</v>
      </c>
      <c r="BH177" s="152">
        <f t="shared" si="27"/>
        <v>0</v>
      </c>
      <c r="BI177" s="152">
        <f t="shared" si="28"/>
        <v>0</v>
      </c>
      <c r="BJ177" s="13" t="s">
        <v>84</v>
      </c>
      <c r="BK177" s="152">
        <f t="shared" si="29"/>
        <v>0</v>
      </c>
      <c r="BL177" s="13" t="s">
        <v>109</v>
      </c>
      <c r="BM177" s="151" t="s">
        <v>3108</v>
      </c>
    </row>
    <row r="178" spans="2:65" s="1" customFormat="1" ht="24.25" customHeight="1">
      <c r="B178" s="138"/>
      <c r="C178" s="153" t="s">
        <v>427</v>
      </c>
      <c r="D178" s="153" t="s">
        <v>236</v>
      </c>
      <c r="E178" s="154" t="s">
        <v>2155</v>
      </c>
      <c r="F178" s="155" t="s">
        <v>2156</v>
      </c>
      <c r="G178" s="156" t="s">
        <v>319</v>
      </c>
      <c r="H178" s="157">
        <v>1</v>
      </c>
      <c r="I178" s="158"/>
      <c r="J178" s="159">
        <f t="shared" si="20"/>
        <v>0</v>
      </c>
      <c r="K178" s="160"/>
      <c r="L178" s="161"/>
      <c r="M178" s="162" t="s">
        <v>1</v>
      </c>
      <c r="N178" s="163" t="s">
        <v>38</v>
      </c>
      <c r="P178" s="149">
        <f t="shared" si="21"/>
        <v>0</v>
      </c>
      <c r="Q178" s="149">
        <v>3.0200000000000001E-2</v>
      </c>
      <c r="R178" s="149">
        <f t="shared" si="22"/>
        <v>3.0200000000000001E-2</v>
      </c>
      <c r="S178" s="149">
        <v>0</v>
      </c>
      <c r="T178" s="150">
        <f t="shared" si="23"/>
        <v>0</v>
      </c>
      <c r="AR178" s="151" t="s">
        <v>163</v>
      </c>
      <c r="AT178" s="151" t="s">
        <v>236</v>
      </c>
      <c r="AU178" s="151" t="s">
        <v>84</v>
      </c>
      <c r="AY178" s="13" t="s">
        <v>193</v>
      </c>
      <c r="BE178" s="152">
        <f t="shared" si="24"/>
        <v>0</v>
      </c>
      <c r="BF178" s="152">
        <f t="shared" si="25"/>
        <v>0</v>
      </c>
      <c r="BG178" s="152">
        <f t="shared" si="26"/>
        <v>0</v>
      </c>
      <c r="BH178" s="152">
        <f t="shared" si="27"/>
        <v>0</v>
      </c>
      <c r="BI178" s="152">
        <f t="shared" si="28"/>
        <v>0</v>
      </c>
      <c r="BJ178" s="13" t="s">
        <v>84</v>
      </c>
      <c r="BK178" s="152">
        <f t="shared" si="29"/>
        <v>0</v>
      </c>
      <c r="BL178" s="13" t="s">
        <v>109</v>
      </c>
      <c r="BM178" s="151" t="s">
        <v>3109</v>
      </c>
    </row>
    <row r="179" spans="2:65" s="1" customFormat="1" ht="24.25" customHeight="1">
      <c r="B179" s="138"/>
      <c r="C179" s="139" t="s">
        <v>431</v>
      </c>
      <c r="D179" s="139" t="s">
        <v>195</v>
      </c>
      <c r="E179" s="140" t="s">
        <v>1673</v>
      </c>
      <c r="F179" s="141" t="s">
        <v>1674</v>
      </c>
      <c r="G179" s="142" t="s">
        <v>319</v>
      </c>
      <c r="H179" s="143">
        <v>3</v>
      </c>
      <c r="I179" s="144"/>
      <c r="J179" s="145">
        <f t="shared" si="20"/>
        <v>0</v>
      </c>
      <c r="K179" s="146"/>
      <c r="L179" s="28"/>
      <c r="M179" s="147" t="s">
        <v>1</v>
      </c>
      <c r="N179" s="148" t="s">
        <v>38</v>
      </c>
      <c r="P179" s="149">
        <f t="shared" si="21"/>
        <v>0</v>
      </c>
      <c r="Q179" s="149">
        <v>3.4000000000000002E-4</v>
      </c>
      <c r="R179" s="149">
        <f t="shared" si="22"/>
        <v>1.0200000000000001E-3</v>
      </c>
      <c r="S179" s="149">
        <v>0</v>
      </c>
      <c r="T179" s="150">
        <f t="shared" si="23"/>
        <v>0</v>
      </c>
      <c r="AR179" s="151" t="s">
        <v>109</v>
      </c>
      <c r="AT179" s="151" t="s">
        <v>195</v>
      </c>
      <c r="AU179" s="151" t="s">
        <v>84</v>
      </c>
      <c r="AY179" s="13" t="s">
        <v>193</v>
      </c>
      <c r="BE179" s="152">
        <f t="shared" si="24"/>
        <v>0</v>
      </c>
      <c r="BF179" s="152">
        <f t="shared" si="25"/>
        <v>0</v>
      </c>
      <c r="BG179" s="152">
        <f t="shared" si="26"/>
        <v>0</v>
      </c>
      <c r="BH179" s="152">
        <f t="shared" si="27"/>
        <v>0</v>
      </c>
      <c r="BI179" s="152">
        <f t="shared" si="28"/>
        <v>0</v>
      </c>
      <c r="BJ179" s="13" t="s">
        <v>84</v>
      </c>
      <c r="BK179" s="152">
        <f t="shared" si="29"/>
        <v>0</v>
      </c>
      <c r="BL179" s="13" t="s">
        <v>109</v>
      </c>
      <c r="BM179" s="151" t="s">
        <v>3110</v>
      </c>
    </row>
    <row r="180" spans="2:65" s="1" customFormat="1" ht="33" customHeight="1">
      <c r="B180" s="138"/>
      <c r="C180" s="153" t="s">
        <v>435</v>
      </c>
      <c r="D180" s="153" t="s">
        <v>236</v>
      </c>
      <c r="E180" s="154" t="s">
        <v>1676</v>
      </c>
      <c r="F180" s="155" t="s">
        <v>1677</v>
      </c>
      <c r="G180" s="156" t="s">
        <v>319</v>
      </c>
      <c r="H180" s="157">
        <v>3</v>
      </c>
      <c r="I180" s="158"/>
      <c r="J180" s="159">
        <f t="shared" si="20"/>
        <v>0</v>
      </c>
      <c r="K180" s="160"/>
      <c r="L180" s="161"/>
      <c r="M180" s="162" t="s">
        <v>1</v>
      </c>
      <c r="N180" s="163" t="s">
        <v>38</v>
      </c>
      <c r="P180" s="149">
        <f t="shared" si="21"/>
        <v>0</v>
      </c>
      <c r="Q180" s="149">
        <v>3.5499999999999997E-2</v>
      </c>
      <c r="R180" s="149">
        <f t="shared" si="22"/>
        <v>0.10649999999999998</v>
      </c>
      <c r="S180" s="149">
        <v>0</v>
      </c>
      <c r="T180" s="150">
        <f t="shared" si="23"/>
        <v>0</v>
      </c>
      <c r="AR180" s="151" t="s">
        <v>163</v>
      </c>
      <c r="AT180" s="151" t="s">
        <v>236</v>
      </c>
      <c r="AU180" s="151" t="s">
        <v>84</v>
      </c>
      <c r="AY180" s="13" t="s">
        <v>193</v>
      </c>
      <c r="BE180" s="152">
        <f t="shared" si="24"/>
        <v>0</v>
      </c>
      <c r="BF180" s="152">
        <f t="shared" si="25"/>
        <v>0</v>
      </c>
      <c r="BG180" s="152">
        <f t="shared" si="26"/>
        <v>0</v>
      </c>
      <c r="BH180" s="152">
        <f t="shared" si="27"/>
        <v>0</v>
      </c>
      <c r="BI180" s="152">
        <f t="shared" si="28"/>
        <v>0</v>
      </c>
      <c r="BJ180" s="13" t="s">
        <v>84</v>
      </c>
      <c r="BK180" s="152">
        <f t="shared" si="29"/>
        <v>0</v>
      </c>
      <c r="BL180" s="13" t="s">
        <v>109</v>
      </c>
      <c r="BM180" s="151" t="s">
        <v>3111</v>
      </c>
    </row>
    <row r="181" spans="2:65" s="1" customFormat="1" ht="24.25" customHeight="1">
      <c r="B181" s="138"/>
      <c r="C181" s="139" t="s">
        <v>440</v>
      </c>
      <c r="D181" s="139" t="s">
        <v>195</v>
      </c>
      <c r="E181" s="140" t="s">
        <v>1679</v>
      </c>
      <c r="F181" s="141" t="s">
        <v>1680</v>
      </c>
      <c r="G181" s="142" t="s">
        <v>319</v>
      </c>
      <c r="H181" s="143">
        <v>1</v>
      </c>
      <c r="I181" s="144"/>
      <c r="J181" s="145">
        <f t="shared" si="20"/>
        <v>0</v>
      </c>
      <c r="K181" s="146"/>
      <c r="L181" s="28"/>
      <c r="M181" s="147" t="s">
        <v>1</v>
      </c>
      <c r="N181" s="148" t="s">
        <v>38</v>
      </c>
      <c r="P181" s="149">
        <f t="shared" si="21"/>
        <v>0</v>
      </c>
      <c r="Q181" s="149">
        <v>1.58E-3</v>
      </c>
      <c r="R181" s="149">
        <f t="shared" si="22"/>
        <v>1.58E-3</v>
      </c>
      <c r="S181" s="149">
        <v>0</v>
      </c>
      <c r="T181" s="150">
        <f t="shared" si="23"/>
        <v>0</v>
      </c>
      <c r="AR181" s="151" t="s">
        <v>109</v>
      </c>
      <c r="AT181" s="151" t="s">
        <v>195</v>
      </c>
      <c r="AU181" s="151" t="s">
        <v>84</v>
      </c>
      <c r="AY181" s="13" t="s">
        <v>193</v>
      </c>
      <c r="BE181" s="152">
        <f t="shared" si="24"/>
        <v>0</v>
      </c>
      <c r="BF181" s="152">
        <f t="shared" si="25"/>
        <v>0</v>
      </c>
      <c r="BG181" s="152">
        <f t="shared" si="26"/>
        <v>0</v>
      </c>
      <c r="BH181" s="152">
        <f t="shared" si="27"/>
        <v>0</v>
      </c>
      <c r="BI181" s="152">
        <f t="shared" si="28"/>
        <v>0</v>
      </c>
      <c r="BJ181" s="13" t="s">
        <v>84</v>
      </c>
      <c r="BK181" s="152">
        <f t="shared" si="29"/>
        <v>0</v>
      </c>
      <c r="BL181" s="13" t="s">
        <v>109</v>
      </c>
      <c r="BM181" s="151" t="s">
        <v>3112</v>
      </c>
    </row>
    <row r="182" spans="2:65" s="1" customFormat="1" ht="16.5" customHeight="1">
      <c r="B182" s="138"/>
      <c r="C182" s="153" t="s">
        <v>444</v>
      </c>
      <c r="D182" s="153" t="s">
        <v>236</v>
      </c>
      <c r="E182" s="154" t="s">
        <v>1051</v>
      </c>
      <c r="F182" s="155" t="s">
        <v>1052</v>
      </c>
      <c r="G182" s="156" t="s">
        <v>319</v>
      </c>
      <c r="H182" s="157">
        <v>1</v>
      </c>
      <c r="I182" s="158"/>
      <c r="J182" s="159">
        <f t="shared" si="20"/>
        <v>0</v>
      </c>
      <c r="K182" s="160"/>
      <c r="L182" s="161"/>
      <c r="M182" s="162" t="s">
        <v>1</v>
      </c>
      <c r="N182" s="163" t="s">
        <v>38</v>
      </c>
      <c r="P182" s="149">
        <f t="shared" si="21"/>
        <v>0</v>
      </c>
      <c r="Q182" s="149">
        <v>3.1E-2</v>
      </c>
      <c r="R182" s="149">
        <f t="shared" si="22"/>
        <v>3.1E-2</v>
      </c>
      <c r="S182" s="149">
        <v>0</v>
      </c>
      <c r="T182" s="150">
        <f t="shared" si="23"/>
        <v>0</v>
      </c>
      <c r="AR182" s="151" t="s">
        <v>163</v>
      </c>
      <c r="AT182" s="151" t="s">
        <v>236</v>
      </c>
      <c r="AU182" s="151" t="s">
        <v>84</v>
      </c>
      <c r="AY182" s="13" t="s">
        <v>193</v>
      </c>
      <c r="BE182" s="152">
        <f t="shared" si="24"/>
        <v>0</v>
      </c>
      <c r="BF182" s="152">
        <f t="shared" si="25"/>
        <v>0</v>
      </c>
      <c r="BG182" s="152">
        <f t="shared" si="26"/>
        <v>0</v>
      </c>
      <c r="BH182" s="152">
        <f t="shared" si="27"/>
        <v>0</v>
      </c>
      <c r="BI182" s="152">
        <f t="shared" si="28"/>
        <v>0</v>
      </c>
      <c r="BJ182" s="13" t="s">
        <v>84</v>
      </c>
      <c r="BK182" s="152">
        <f t="shared" si="29"/>
        <v>0</v>
      </c>
      <c r="BL182" s="13" t="s">
        <v>109</v>
      </c>
      <c r="BM182" s="151" t="s">
        <v>3113</v>
      </c>
    </row>
    <row r="183" spans="2:65" s="1" customFormat="1" ht="24.25" customHeight="1">
      <c r="B183" s="138"/>
      <c r="C183" s="153" t="s">
        <v>448</v>
      </c>
      <c r="D183" s="153" t="s">
        <v>236</v>
      </c>
      <c r="E183" s="154" t="s">
        <v>1683</v>
      </c>
      <c r="F183" s="155" t="s">
        <v>1684</v>
      </c>
      <c r="G183" s="156" t="s">
        <v>319</v>
      </c>
      <c r="H183" s="157">
        <v>1</v>
      </c>
      <c r="I183" s="158"/>
      <c r="J183" s="159">
        <f t="shared" si="20"/>
        <v>0</v>
      </c>
      <c r="K183" s="160"/>
      <c r="L183" s="161"/>
      <c r="M183" s="162" t="s">
        <v>1</v>
      </c>
      <c r="N183" s="163" t="s">
        <v>38</v>
      </c>
      <c r="P183" s="149">
        <f t="shared" si="21"/>
        <v>0</v>
      </c>
      <c r="Q183" s="149">
        <v>9.4999999999999998E-3</v>
      </c>
      <c r="R183" s="149">
        <f t="shared" si="22"/>
        <v>9.4999999999999998E-3</v>
      </c>
      <c r="S183" s="149">
        <v>0</v>
      </c>
      <c r="T183" s="150">
        <f t="shared" si="23"/>
        <v>0</v>
      </c>
      <c r="AR183" s="151" t="s">
        <v>163</v>
      </c>
      <c r="AT183" s="151" t="s">
        <v>236</v>
      </c>
      <c r="AU183" s="151" t="s">
        <v>84</v>
      </c>
      <c r="AY183" s="13" t="s">
        <v>193</v>
      </c>
      <c r="BE183" s="152">
        <f t="shared" si="24"/>
        <v>0</v>
      </c>
      <c r="BF183" s="152">
        <f t="shared" si="25"/>
        <v>0</v>
      </c>
      <c r="BG183" s="152">
        <f t="shared" si="26"/>
        <v>0</v>
      </c>
      <c r="BH183" s="152">
        <f t="shared" si="27"/>
        <v>0</v>
      </c>
      <c r="BI183" s="152">
        <f t="shared" si="28"/>
        <v>0</v>
      </c>
      <c r="BJ183" s="13" t="s">
        <v>84</v>
      </c>
      <c r="BK183" s="152">
        <f t="shared" si="29"/>
        <v>0</v>
      </c>
      <c r="BL183" s="13" t="s">
        <v>109</v>
      </c>
      <c r="BM183" s="151" t="s">
        <v>3114</v>
      </c>
    </row>
    <row r="184" spans="2:65" s="1" customFormat="1" ht="24.25" customHeight="1">
      <c r="B184" s="138"/>
      <c r="C184" s="139" t="s">
        <v>452</v>
      </c>
      <c r="D184" s="139" t="s">
        <v>195</v>
      </c>
      <c r="E184" s="140" t="s">
        <v>1686</v>
      </c>
      <c r="F184" s="141" t="s">
        <v>1687</v>
      </c>
      <c r="G184" s="142" t="s">
        <v>257</v>
      </c>
      <c r="H184" s="143">
        <v>250</v>
      </c>
      <c r="I184" s="144"/>
      <c r="J184" s="145">
        <f t="shared" si="20"/>
        <v>0</v>
      </c>
      <c r="K184" s="146"/>
      <c r="L184" s="28"/>
      <c r="M184" s="147" t="s">
        <v>1</v>
      </c>
      <c r="N184" s="148" t="s">
        <v>38</v>
      </c>
      <c r="P184" s="149">
        <f t="shared" si="21"/>
        <v>0</v>
      </c>
      <c r="Q184" s="149">
        <v>0</v>
      </c>
      <c r="R184" s="149">
        <f t="shared" si="22"/>
        <v>0</v>
      </c>
      <c r="S184" s="149">
        <v>0</v>
      </c>
      <c r="T184" s="150">
        <f t="shared" si="23"/>
        <v>0</v>
      </c>
      <c r="AR184" s="151" t="s">
        <v>109</v>
      </c>
      <c r="AT184" s="151" t="s">
        <v>195</v>
      </c>
      <c r="AU184" s="151" t="s">
        <v>84</v>
      </c>
      <c r="AY184" s="13" t="s">
        <v>193</v>
      </c>
      <c r="BE184" s="152">
        <f t="shared" si="24"/>
        <v>0</v>
      </c>
      <c r="BF184" s="152">
        <f t="shared" si="25"/>
        <v>0</v>
      </c>
      <c r="BG184" s="152">
        <f t="shared" si="26"/>
        <v>0</v>
      </c>
      <c r="BH184" s="152">
        <f t="shared" si="27"/>
        <v>0</v>
      </c>
      <c r="BI184" s="152">
        <f t="shared" si="28"/>
        <v>0</v>
      </c>
      <c r="BJ184" s="13" t="s">
        <v>84</v>
      </c>
      <c r="BK184" s="152">
        <f t="shared" si="29"/>
        <v>0</v>
      </c>
      <c r="BL184" s="13" t="s">
        <v>109</v>
      </c>
      <c r="BM184" s="151" t="s">
        <v>3115</v>
      </c>
    </row>
    <row r="185" spans="2:65" s="1" customFormat="1" ht="24.25" customHeight="1">
      <c r="B185" s="138"/>
      <c r="C185" s="139" t="s">
        <v>457</v>
      </c>
      <c r="D185" s="139" t="s">
        <v>195</v>
      </c>
      <c r="E185" s="140" t="s">
        <v>1689</v>
      </c>
      <c r="F185" s="141" t="s">
        <v>1690</v>
      </c>
      <c r="G185" s="142" t="s">
        <v>257</v>
      </c>
      <c r="H185" s="143">
        <v>250</v>
      </c>
      <c r="I185" s="144"/>
      <c r="J185" s="145">
        <f t="shared" si="20"/>
        <v>0</v>
      </c>
      <c r="K185" s="146"/>
      <c r="L185" s="28"/>
      <c r="M185" s="147" t="s">
        <v>1</v>
      </c>
      <c r="N185" s="148" t="s">
        <v>38</v>
      </c>
      <c r="P185" s="149">
        <f t="shared" si="21"/>
        <v>0</v>
      </c>
      <c r="Q185" s="149">
        <v>0</v>
      </c>
      <c r="R185" s="149">
        <f t="shared" si="22"/>
        <v>0</v>
      </c>
      <c r="S185" s="149">
        <v>0</v>
      </c>
      <c r="T185" s="150">
        <f t="shared" si="23"/>
        <v>0</v>
      </c>
      <c r="AR185" s="151" t="s">
        <v>109</v>
      </c>
      <c r="AT185" s="151" t="s">
        <v>195</v>
      </c>
      <c r="AU185" s="151" t="s">
        <v>84</v>
      </c>
      <c r="AY185" s="13" t="s">
        <v>193</v>
      </c>
      <c r="BE185" s="152">
        <f t="shared" si="24"/>
        <v>0</v>
      </c>
      <c r="BF185" s="152">
        <f t="shared" si="25"/>
        <v>0</v>
      </c>
      <c r="BG185" s="152">
        <f t="shared" si="26"/>
        <v>0</v>
      </c>
      <c r="BH185" s="152">
        <f t="shared" si="27"/>
        <v>0</v>
      </c>
      <c r="BI185" s="152">
        <f t="shared" si="28"/>
        <v>0</v>
      </c>
      <c r="BJ185" s="13" t="s">
        <v>84</v>
      </c>
      <c r="BK185" s="152">
        <f t="shared" si="29"/>
        <v>0</v>
      </c>
      <c r="BL185" s="13" t="s">
        <v>109</v>
      </c>
      <c r="BM185" s="151" t="s">
        <v>3116</v>
      </c>
    </row>
    <row r="186" spans="2:65" s="1" customFormat="1" ht="16.5" customHeight="1">
      <c r="B186" s="138"/>
      <c r="C186" s="139" t="s">
        <v>461</v>
      </c>
      <c r="D186" s="139" t="s">
        <v>195</v>
      </c>
      <c r="E186" s="140" t="s">
        <v>1718</v>
      </c>
      <c r="F186" s="141" t="s">
        <v>1719</v>
      </c>
      <c r="G186" s="142" t="s">
        <v>319</v>
      </c>
      <c r="H186" s="143">
        <v>5</v>
      </c>
      <c r="I186" s="144"/>
      <c r="J186" s="145">
        <f t="shared" si="20"/>
        <v>0</v>
      </c>
      <c r="K186" s="146"/>
      <c r="L186" s="28"/>
      <c r="M186" s="147" t="s">
        <v>1</v>
      </c>
      <c r="N186" s="148" t="s">
        <v>38</v>
      </c>
      <c r="P186" s="149">
        <f t="shared" si="21"/>
        <v>0</v>
      </c>
      <c r="Q186" s="149">
        <v>0.10419</v>
      </c>
      <c r="R186" s="149">
        <f t="shared" si="22"/>
        <v>0.52095000000000002</v>
      </c>
      <c r="S186" s="149">
        <v>0</v>
      </c>
      <c r="T186" s="150">
        <f t="shared" si="23"/>
        <v>0</v>
      </c>
      <c r="AR186" s="151" t="s">
        <v>109</v>
      </c>
      <c r="AT186" s="151" t="s">
        <v>195</v>
      </c>
      <c r="AU186" s="151" t="s">
        <v>84</v>
      </c>
      <c r="AY186" s="13" t="s">
        <v>193</v>
      </c>
      <c r="BE186" s="152">
        <f t="shared" si="24"/>
        <v>0</v>
      </c>
      <c r="BF186" s="152">
        <f t="shared" si="25"/>
        <v>0</v>
      </c>
      <c r="BG186" s="152">
        <f t="shared" si="26"/>
        <v>0</v>
      </c>
      <c r="BH186" s="152">
        <f t="shared" si="27"/>
        <v>0</v>
      </c>
      <c r="BI186" s="152">
        <f t="shared" si="28"/>
        <v>0</v>
      </c>
      <c r="BJ186" s="13" t="s">
        <v>84</v>
      </c>
      <c r="BK186" s="152">
        <f t="shared" si="29"/>
        <v>0</v>
      </c>
      <c r="BL186" s="13" t="s">
        <v>109</v>
      </c>
      <c r="BM186" s="151" t="s">
        <v>3117</v>
      </c>
    </row>
    <row r="187" spans="2:65" s="1" customFormat="1" ht="16.5" customHeight="1">
      <c r="B187" s="138"/>
      <c r="C187" s="153" t="s">
        <v>465</v>
      </c>
      <c r="D187" s="153" t="s">
        <v>236</v>
      </c>
      <c r="E187" s="154" t="s">
        <v>1721</v>
      </c>
      <c r="F187" s="155" t="s">
        <v>1722</v>
      </c>
      <c r="G187" s="156" t="s">
        <v>319</v>
      </c>
      <c r="H187" s="157">
        <v>5</v>
      </c>
      <c r="I187" s="158"/>
      <c r="J187" s="159">
        <f t="shared" si="20"/>
        <v>0</v>
      </c>
      <c r="K187" s="160"/>
      <c r="L187" s="161"/>
      <c r="M187" s="162" t="s">
        <v>1</v>
      </c>
      <c r="N187" s="163" t="s">
        <v>38</v>
      </c>
      <c r="P187" s="149">
        <f t="shared" si="21"/>
        <v>0</v>
      </c>
      <c r="Q187" s="149">
        <v>1.6E-2</v>
      </c>
      <c r="R187" s="149">
        <f t="shared" si="22"/>
        <v>0.08</v>
      </c>
      <c r="S187" s="149">
        <v>0</v>
      </c>
      <c r="T187" s="150">
        <f t="shared" si="23"/>
        <v>0</v>
      </c>
      <c r="AR187" s="151" t="s">
        <v>163</v>
      </c>
      <c r="AT187" s="151" t="s">
        <v>236</v>
      </c>
      <c r="AU187" s="151" t="s">
        <v>84</v>
      </c>
      <c r="AY187" s="13" t="s">
        <v>193</v>
      </c>
      <c r="BE187" s="152">
        <f t="shared" si="24"/>
        <v>0</v>
      </c>
      <c r="BF187" s="152">
        <f t="shared" si="25"/>
        <v>0</v>
      </c>
      <c r="BG187" s="152">
        <f t="shared" si="26"/>
        <v>0</v>
      </c>
      <c r="BH187" s="152">
        <f t="shared" si="27"/>
        <v>0</v>
      </c>
      <c r="BI187" s="152">
        <f t="shared" si="28"/>
        <v>0</v>
      </c>
      <c r="BJ187" s="13" t="s">
        <v>84</v>
      </c>
      <c r="BK187" s="152">
        <f t="shared" si="29"/>
        <v>0</v>
      </c>
      <c r="BL187" s="13" t="s">
        <v>109</v>
      </c>
      <c r="BM187" s="151" t="s">
        <v>3118</v>
      </c>
    </row>
    <row r="188" spans="2:65" s="1" customFormat="1" ht="16.5" customHeight="1">
      <c r="B188" s="138"/>
      <c r="C188" s="139" t="s">
        <v>469</v>
      </c>
      <c r="D188" s="139" t="s">
        <v>195</v>
      </c>
      <c r="E188" s="140" t="s">
        <v>1724</v>
      </c>
      <c r="F188" s="141" t="s">
        <v>1725</v>
      </c>
      <c r="G188" s="142" t="s">
        <v>319</v>
      </c>
      <c r="H188" s="143">
        <v>3</v>
      </c>
      <c r="I188" s="144"/>
      <c r="J188" s="145">
        <f t="shared" si="20"/>
        <v>0</v>
      </c>
      <c r="K188" s="146"/>
      <c r="L188" s="28"/>
      <c r="M188" s="147" t="s">
        <v>1</v>
      </c>
      <c r="N188" s="148" t="s">
        <v>38</v>
      </c>
      <c r="P188" s="149">
        <f t="shared" si="21"/>
        <v>0</v>
      </c>
      <c r="Q188" s="149">
        <v>0.27825</v>
      </c>
      <c r="R188" s="149">
        <f t="shared" si="22"/>
        <v>0.83474999999999999</v>
      </c>
      <c r="S188" s="149">
        <v>0</v>
      </c>
      <c r="T188" s="150">
        <f t="shared" si="23"/>
        <v>0</v>
      </c>
      <c r="AR188" s="151" t="s">
        <v>109</v>
      </c>
      <c r="AT188" s="151" t="s">
        <v>195</v>
      </c>
      <c r="AU188" s="151" t="s">
        <v>84</v>
      </c>
      <c r="AY188" s="13" t="s">
        <v>193</v>
      </c>
      <c r="BE188" s="152">
        <f t="shared" si="24"/>
        <v>0</v>
      </c>
      <c r="BF188" s="152">
        <f t="shared" si="25"/>
        <v>0</v>
      </c>
      <c r="BG188" s="152">
        <f t="shared" si="26"/>
        <v>0</v>
      </c>
      <c r="BH188" s="152">
        <f t="shared" si="27"/>
        <v>0</v>
      </c>
      <c r="BI188" s="152">
        <f t="shared" si="28"/>
        <v>0</v>
      </c>
      <c r="BJ188" s="13" t="s">
        <v>84</v>
      </c>
      <c r="BK188" s="152">
        <f t="shared" si="29"/>
        <v>0</v>
      </c>
      <c r="BL188" s="13" t="s">
        <v>109</v>
      </c>
      <c r="BM188" s="151" t="s">
        <v>3119</v>
      </c>
    </row>
    <row r="189" spans="2:65" s="1" customFormat="1" ht="24.25" customHeight="1">
      <c r="B189" s="138"/>
      <c r="C189" s="153" t="s">
        <v>473</v>
      </c>
      <c r="D189" s="153" t="s">
        <v>236</v>
      </c>
      <c r="E189" s="154" t="s">
        <v>1727</v>
      </c>
      <c r="F189" s="155" t="s">
        <v>1728</v>
      </c>
      <c r="G189" s="156" t="s">
        <v>319</v>
      </c>
      <c r="H189" s="157">
        <v>3</v>
      </c>
      <c r="I189" s="158"/>
      <c r="J189" s="159">
        <f t="shared" si="20"/>
        <v>0</v>
      </c>
      <c r="K189" s="160"/>
      <c r="L189" s="161"/>
      <c r="M189" s="162" t="s">
        <v>1</v>
      </c>
      <c r="N189" s="163" t="s">
        <v>38</v>
      </c>
      <c r="P189" s="149">
        <f t="shared" si="21"/>
        <v>0</v>
      </c>
      <c r="Q189" s="149">
        <v>3.2000000000000001E-2</v>
      </c>
      <c r="R189" s="149">
        <f t="shared" si="22"/>
        <v>9.6000000000000002E-2</v>
      </c>
      <c r="S189" s="149">
        <v>0</v>
      </c>
      <c r="T189" s="150">
        <f t="shared" si="23"/>
        <v>0</v>
      </c>
      <c r="AR189" s="151" t="s">
        <v>163</v>
      </c>
      <c r="AT189" s="151" t="s">
        <v>236</v>
      </c>
      <c r="AU189" s="151" t="s">
        <v>84</v>
      </c>
      <c r="AY189" s="13" t="s">
        <v>193</v>
      </c>
      <c r="BE189" s="152">
        <f t="shared" si="24"/>
        <v>0</v>
      </c>
      <c r="BF189" s="152">
        <f t="shared" si="25"/>
        <v>0</v>
      </c>
      <c r="BG189" s="152">
        <f t="shared" si="26"/>
        <v>0</v>
      </c>
      <c r="BH189" s="152">
        <f t="shared" si="27"/>
        <v>0</v>
      </c>
      <c r="BI189" s="152">
        <f t="shared" si="28"/>
        <v>0</v>
      </c>
      <c r="BJ189" s="13" t="s">
        <v>84</v>
      </c>
      <c r="BK189" s="152">
        <f t="shared" si="29"/>
        <v>0</v>
      </c>
      <c r="BL189" s="13" t="s">
        <v>109</v>
      </c>
      <c r="BM189" s="151" t="s">
        <v>3120</v>
      </c>
    </row>
    <row r="190" spans="2:65" s="1" customFormat="1" ht="16.5" customHeight="1">
      <c r="B190" s="138"/>
      <c r="C190" s="139" t="s">
        <v>479</v>
      </c>
      <c r="D190" s="139" t="s">
        <v>195</v>
      </c>
      <c r="E190" s="140" t="s">
        <v>2181</v>
      </c>
      <c r="F190" s="141" t="s">
        <v>2182</v>
      </c>
      <c r="G190" s="142" t="s">
        <v>319</v>
      </c>
      <c r="H190" s="143">
        <v>1</v>
      </c>
      <c r="I190" s="144"/>
      <c r="J190" s="145">
        <f t="shared" si="20"/>
        <v>0</v>
      </c>
      <c r="K190" s="146"/>
      <c r="L190" s="28"/>
      <c r="M190" s="147" t="s">
        <v>1</v>
      </c>
      <c r="N190" s="148" t="s">
        <v>38</v>
      </c>
      <c r="P190" s="149">
        <f t="shared" si="21"/>
        <v>0</v>
      </c>
      <c r="Q190" s="149">
        <v>0.27825</v>
      </c>
      <c r="R190" s="149">
        <f t="shared" si="22"/>
        <v>0.27825</v>
      </c>
      <c r="S190" s="149">
        <v>0</v>
      </c>
      <c r="T190" s="150">
        <f t="shared" si="23"/>
        <v>0</v>
      </c>
      <c r="AR190" s="151" t="s">
        <v>109</v>
      </c>
      <c r="AT190" s="151" t="s">
        <v>195</v>
      </c>
      <c r="AU190" s="151" t="s">
        <v>84</v>
      </c>
      <c r="AY190" s="13" t="s">
        <v>193</v>
      </c>
      <c r="BE190" s="152">
        <f t="shared" si="24"/>
        <v>0</v>
      </c>
      <c r="BF190" s="152">
        <f t="shared" si="25"/>
        <v>0</v>
      </c>
      <c r="BG190" s="152">
        <f t="shared" si="26"/>
        <v>0</v>
      </c>
      <c r="BH190" s="152">
        <f t="shared" si="27"/>
        <v>0</v>
      </c>
      <c r="BI190" s="152">
        <f t="shared" si="28"/>
        <v>0</v>
      </c>
      <c r="BJ190" s="13" t="s">
        <v>84</v>
      </c>
      <c r="BK190" s="152">
        <f t="shared" si="29"/>
        <v>0</v>
      </c>
      <c r="BL190" s="13" t="s">
        <v>109</v>
      </c>
      <c r="BM190" s="151" t="s">
        <v>3121</v>
      </c>
    </row>
    <row r="191" spans="2:65" s="1" customFormat="1" ht="24.25" customHeight="1">
      <c r="B191" s="138"/>
      <c r="C191" s="153" t="s">
        <v>487</v>
      </c>
      <c r="D191" s="153" t="s">
        <v>236</v>
      </c>
      <c r="E191" s="154" t="s">
        <v>2184</v>
      </c>
      <c r="F191" s="155" t="s">
        <v>2185</v>
      </c>
      <c r="G191" s="156" t="s">
        <v>319</v>
      </c>
      <c r="H191" s="157">
        <v>1</v>
      </c>
      <c r="I191" s="158"/>
      <c r="J191" s="159">
        <f t="shared" si="20"/>
        <v>0</v>
      </c>
      <c r="K191" s="160"/>
      <c r="L191" s="161"/>
      <c r="M191" s="162" t="s">
        <v>1</v>
      </c>
      <c r="N191" s="163" t="s">
        <v>38</v>
      </c>
      <c r="P191" s="149">
        <f t="shared" si="21"/>
        <v>0</v>
      </c>
      <c r="Q191" s="149">
        <v>0</v>
      </c>
      <c r="R191" s="149">
        <f t="shared" si="22"/>
        <v>0</v>
      </c>
      <c r="S191" s="149">
        <v>0</v>
      </c>
      <c r="T191" s="150">
        <f t="shared" si="23"/>
        <v>0</v>
      </c>
      <c r="AR191" s="151" t="s">
        <v>163</v>
      </c>
      <c r="AT191" s="151" t="s">
        <v>236</v>
      </c>
      <c r="AU191" s="151" t="s">
        <v>84</v>
      </c>
      <c r="AY191" s="13" t="s">
        <v>193</v>
      </c>
      <c r="BE191" s="152">
        <f t="shared" si="24"/>
        <v>0</v>
      </c>
      <c r="BF191" s="152">
        <f t="shared" si="25"/>
        <v>0</v>
      </c>
      <c r="BG191" s="152">
        <f t="shared" si="26"/>
        <v>0</v>
      </c>
      <c r="BH191" s="152">
        <f t="shared" si="27"/>
        <v>0</v>
      </c>
      <c r="BI191" s="152">
        <f t="shared" si="28"/>
        <v>0</v>
      </c>
      <c r="BJ191" s="13" t="s">
        <v>84</v>
      </c>
      <c r="BK191" s="152">
        <f t="shared" si="29"/>
        <v>0</v>
      </c>
      <c r="BL191" s="13" t="s">
        <v>109</v>
      </c>
      <c r="BM191" s="151" t="s">
        <v>3122</v>
      </c>
    </row>
    <row r="192" spans="2:65" s="1" customFormat="1" ht="33" customHeight="1">
      <c r="B192" s="138"/>
      <c r="C192" s="139" t="s">
        <v>491</v>
      </c>
      <c r="D192" s="139" t="s">
        <v>195</v>
      </c>
      <c r="E192" s="140" t="s">
        <v>1730</v>
      </c>
      <c r="F192" s="141" t="s">
        <v>1731</v>
      </c>
      <c r="G192" s="142" t="s">
        <v>319</v>
      </c>
      <c r="H192" s="143">
        <v>1</v>
      </c>
      <c r="I192" s="144"/>
      <c r="J192" s="145">
        <f t="shared" si="20"/>
        <v>0</v>
      </c>
      <c r="K192" s="146"/>
      <c r="L192" s="28"/>
      <c r="M192" s="147" t="s">
        <v>1</v>
      </c>
      <c r="N192" s="148" t="s">
        <v>38</v>
      </c>
      <c r="P192" s="149">
        <f t="shared" si="21"/>
        <v>0</v>
      </c>
      <c r="Q192" s="149">
        <v>2.4000000000000001E-4</v>
      </c>
      <c r="R192" s="149">
        <f t="shared" si="22"/>
        <v>2.4000000000000001E-4</v>
      </c>
      <c r="S192" s="149">
        <v>0</v>
      </c>
      <c r="T192" s="150">
        <f t="shared" si="23"/>
        <v>0</v>
      </c>
      <c r="AR192" s="151" t="s">
        <v>109</v>
      </c>
      <c r="AT192" s="151" t="s">
        <v>195</v>
      </c>
      <c r="AU192" s="151" t="s">
        <v>84</v>
      </c>
      <c r="AY192" s="13" t="s">
        <v>193</v>
      </c>
      <c r="BE192" s="152">
        <f t="shared" si="24"/>
        <v>0</v>
      </c>
      <c r="BF192" s="152">
        <f t="shared" si="25"/>
        <v>0</v>
      </c>
      <c r="BG192" s="152">
        <f t="shared" si="26"/>
        <v>0</v>
      </c>
      <c r="BH192" s="152">
        <f t="shared" si="27"/>
        <v>0</v>
      </c>
      <c r="BI192" s="152">
        <f t="shared" si="28"/>
        <v>0</v>
      </c>
      <c r="BJ192" s="13" t="s">
        <v>84</v>
      </c>
      <c r="BK192" s="152">
        <f t="shared" si="29"/>
        <v>0</v>
      </c>
      <c r="BL192" s="13" t="s">
        <v>109</v>
      </c>
      <c r="BM192" s="151" t="s">
        <v>3123</v>
      </c>
    </row>
    <row r="193" spans="2:65" s="1" customFormat="1" ht="37.75" customHeight="1">
      <c r="B193" s="138"/>
      <c r="C193" s="153" t="s">
        <v>495</v>
      </c>
      <c r="D193" s="153" t="s">
        <v>236</v>
      </c>
      <c r="E193" s="154" t="s">
        <v>1733</v>
      </c>
      <c r="F193" s="155" t="s">
        <v>1734</v>
      </c>
      <c r="G193" s="156" t="s">
        <v>319</v>
      </c>
      <c r="H193" s="157">
        <v>1</v>
      </c>
      <c r="I193" s="158"/>
      <c r="J193" s="159">
        <f t="shared" si="20"/>
        <v>0</v>
      </c>
      <c r="K193" s="160"/>
      <c r="L193" s="161"/>
      <c r="M193" s="162" t="s">
        <v>1</v>
      </c>
      <c r="N193" s="163" t="s">
        <v>38</v>
      </c>
      <c r="P193" s="149">
        <f t="shared" si="21"/>
        <v>0</v>
      </c>
      <c r="Q193" s="149">
        <v>7.0000000000000001E-3</v>
      </c>
      <c r="R193" s="149">
        <f t="shared" si="22"/>
        <v>7.0000000000000001E-3</v>
      </c>
      <c r="S193" s="149">
        <v>0</v>
      </c>
      <c r="T193" s="150">
        <f t="shared" si="23"/>
        <v>0</v>
      </c>
      <c r="AR193" s="151" t="s">
        <v>163</v>
      </c>
      <c r="AT193" s="151" t="s">
        <v>236</v>
      </c>
      <c r="AU193" s="151" t="s">
        <v>84</v>
      </c>
      <c r="AY193" s="13" t="s">
        <v>193</v>
      </c>
      <c r="BE193" s="152">
        <f t="shared" si="24"/>
        <v>0</v>
      </c>
      <c r="BF193" s="152">
        <f t="shared" si="25"/>
        <v>0</v>
      </c>
      <c r="BG193" s="152">
        <f t="shared" si="26"/>
        <v>0</v>
      </c>
      <c r="BH193" s="152">
        <f t="shared" si="27"/>
        <v>0</v>
      </c>
      <c r="BI193" s="152">
        <f t="shared" si="28"/>
        <v>0</v>
      </c>
      <c r="BJ193" s="13" t="s">
        <v>84</v>
      </c>
      <c r="BK193" s="152">
        <f t="shared" si="29"/>
        <v>0</v>
      </c>
      <c r="BL193" s="13" t="s">
        <v>109</v>
      </c>
      <c r="BM193" s="151" t="s">
        <v>3124</v>
      </c>
    </row>
    <row r="194" spans="2:65" s="1" customFormat="1" ht="24.25" customHeight="1">
      <c r="B194" s="138"/>
      <c r="C194" s="153" t="s">
        <v>499</v>
      </c>
      <c r="D194" s="153" t="s">
        <v>236</v>
      </c>
      <c r="E194" s="154" t="s">
        <v>1736</v>
      </c>
      <c r="F194" s="155" t="s">
        <v>1737</v>
      </c>
      <c r="G194" s="156" t="s">
        <v>319</v>
      </c>
      <c r="H194" s="157">
        <v>1</v>
      </c>
      <c r="I194" s="158"/>
      <c r="J194" s="159">
        <f t="shared" si="20"/>
        <v>0</v>
      </c>
      <c r="K194" s="160"/>
      <c r="L194" s="161"/>
      <c r="M194" s="162" t="s">
        <v>1</v>
      </c>
      <c r="N194" s="163" t="s">
        <v>38</v>
      </c>
      <c r="P194" s="149">
        <f t="shared" si="21"/>
        <v>0</v>
      </c>
      <c r="Q194" s="149">
        <v>6.3E-3</v>
      </c>
      <c r="R194" s="149">
        <f t="shared" si="22"/>
        <v>6.3E-3</v>
      </c>
      <c r="S194" s="149">
        <v>0</v>
      </c>
      <c r="T194" s="150">
        <f t="shared" si="23"/>
        <v>0</v>
      </c>
      <c r="AR194" s="151" t="s">
        <v>163</v>
      </c>
      <c r="AT194" s="151" t="s">
        <v>236</v>
      </c>
      <c r="AU194" s="151" t="s">
        <v>84</v>
      </c>
      <c r="AY194" s="13" t="s">
        <v>193</v>
      </c>
      <c r="BE194" s="152">
        <f t="shared" si="24"/>
        <v>0</v>
      </c>
      <c r="BF194" s="152">
        <f t="shared" si="25"/>
        <v>0</v>
      </c>
      <c r="BG194" s="152">
        <f t="shared" si="26"/>
        <v>0</v>
      </c>
      <c r="BH194" s="152">
        <f t="shared" si="27"/>
        <v>0</v>
      </c>
      <c r="BI194" s="152">
        <f t="shared" si="28"/>
        <v>0</v>
      </c>
      <c r="BJ194" s="13" t="s">
        <v>84</v>
      </c>
      <c r="BK194" s="152">
        <f t="shared" si="29"/>
        <v>0</v>
      </c>
      <c r="BL194" s="13" t="s">
        <v>109</v>
      </c>
      <c r="BM194" s="151" t="s">
        <v>3125</v>
      </c>
    </row>
    <row r="195" spans="2:65" s="1" customFormat="1" ht="16.5" customHeight="1">
      <c r="B195" s="138"/>
      <c r="C195" s="139" t="s">
        <v>503</v>
      </c>
      <c r="D195" s="139" t="s">
        <v>195</v>
      </c>
      <c r="E195" s="140" t="s">
        <v>1739</v>
      </c>
      <c r="F195" s="141" t="s">
        <v>1740</v>
      </c>
      <c r="G195" s="142" t="s">
        <v>257</v>
      </c>
      <c r="H195" s="143">
        <v>265</v>
      </c>
      <c r="I195" s="144"/>
      <c r="J195" s="145">
        <f t="shared" si="20"/>
        <v>0</v>
      </c>
      <c r="K195" s="146"/>
      <c r="L195" s="28"/>
      <c r="M195" s="147" t="s">
        <v>1</v>
      </c>
      <c r="N195" s="148" t="s">
        <v>38</v>
      </c>
      <c r="P195" s="149">
        <f t="shared" si="21"/>
        <v>0</v>
      </c>
      <c r="Q195" s="149">
        <v>9.0000000000000006E-5</v>
      </c>
      <c r="R195" s="149">
        <f t="shared" si="22"/>
        <v>2.3850000000000003E-2</v>
      </c>
      <c r="S195" s="149">
        <v>0</v>
      </c>
      <c r="T195" s="150">
        <f t="shared" si="23"/>
        <v>0</v>
      </c>
      <c r="AR195" s="151" t="s">
        <v>109</v>
      </c>
      <c r="AT195" s="151" t="s">
        <v>195</v>
      </c>
      <c r="AU195" s="151" t="s">
        <v>84</v>
      </c>
      <c r="AY195" s="13" t="s">
        <v>193</v>
      </c>
      <c r="BE195" s="152">
        <f t="shared" si="24"/>
        <v>0</v>
      </c>
      <c r="BF195" s="152">
        <f t="shared" si="25"/>
        <v>0</v>
      </c>
      <c r="BG195" s="152">
        <f t="shared" si="26"/>
        <v>0</v>
      </c>
      <c r="BH195" s="152">
        <f t="shared" si="27"/>
        <v>0</v>
      </c>
      <c r="BI195" s="152">
        <f t="shared" si="28"/>
        <v>0</v>
      </c>
      <c r="BJ195" s="13" t="s">
        <v>84</v>
      </c>
      <c r="BK195" s="152">
        <f t="shared" si="29"/>
        <v>0</v>
      </c>
      <c r="BL195" s="13" t="s">
        <v>109</v>
      </c>
      <c r="BM195" s="151" t="s">
        <v>3126</v>
      </c>
    </row>
    <row r="196" spans="2:65" s="11" customFormat="1" ht="22.75" customHeight="1">
      <c r="B196" s="126"/>
      <c r="D196" s="127" t="s">
        <v>71</v>
      </c>
      <c r="E196" s="136" t="s">
        <v>221</v>
      </c>
      <c r="F196" s="136" t="s">
        <v>456</v>
      </c>
      <c r="I196" s="129"/>
      <c r="J196" s="137">
        <f>BK196</f>
        <v>0</v>
      </c>
      <c r="L196" s="126"/>
      <c r="M196" s="131"/>
      <c r="P196" s="132">
        <f>SUM(P197:P202)</f>
        <v>0</v>
      </c>
      <c r="R196" s="132">
        <f>SUM(R197:R202)</f>
        <v>0</v>
      </c>
      <c r="T196" s="133">
        <f>SUM(T197:T202)</f>
        <v>0</v>
      </c>
      <c r="AR196" s="127" t="s">
        <v>76</v>
      </c>
      <c r="AT196" s="134" t="s">
        <v>71</v>
      </c>
      <c r="AU196" s="134" t="s">
        <v>76</v>
      </c>
      <c r="AY196" s="127" t="s">
        <v>193</v>
      </c>
      <c r="BK196" s="135">
        <f>SUM(BK197:BK202)</f>
        <v>0</v>
      </c>
    </row>
    <row r="197" spans="2:65" s="1" customFormat="1" ht="24.25" customHeight="1">
      <c r="B197" s="138"/>
      <c r="C197" s="139" t="s">
        <v>507</v>
      </c>
      <c r="D197" s="139" t="s">
        <v>195</v>
      </c>
      <c r="E197" s="140" t="s">
        <v>2197</v>
      </c>
      <c r="F197" s="141" t="s">
        <v>2198</v>
      </c>
      <c r="G197" s="142" t="s">
        <v>257</v>
      </c>
      <c r="H197" s="143">
        <v>500</v>
      </c>
      <c r="I197" s="144"/>
      <c r="J197" s="145">
        <f t="shared" ref="J197:J202" si="30">ROUND(I197*H197,2)</f>
        <v>0</v>
      </c>
      <c r="K197" s="146"/>
      <c r="L197" s="28"/>
      <c r="M197" s="147" t="s">
        <v>1</v>
      </c>
      <c r="N197" s="148" t="s">
        <v>38</v>
      </c>
      <c r="P197" s="149">
        <f t="shared" ref="P197:P202" si="31">O197*H197</f>
        <v>0</v>
      </c>
      <c r="Q197" s="149">
        <v>0</v>
      </c>
      <c r="R197" s="149">
        <f t="shared" ref="R197:R202" si="32">Q197*H197</f>
        <v>0</v>
      </c>
      <c r="S197" s="149">
        <v>0</v>
      </c>
      <c r="T197" s="150">
        <f t="shared" ref="T197:T202" si="33">S197*H197</f>
        <v>0</v>
      </c>
      <c r="AR197" s="151" t="s">
        <v>109</v>
      </c>
      <c r="AT197" s="151" t="s">
        <v>195</v>
      </c>
      <c r="AU197" s="151" t="s">
        <v>84</v>
      </c>
      <c r="AY197" s="13" t="s">
        <v>193</v>
      </c>
      <c r="BE197" s="152">
        <f t="shared" ref="BE197:BE202" si="34">IF(N197="základná",J197,0)</f>
        <v>0</v>
      </c>
      <c r="BF197" s="152">
        <f t="shared" ref="BF197:BF202" si="35">IF(N197="znížená",J197,0)</f>
        <v>0</v>
      </c>
      <c r="BG197" s="152">
        <f t="shared" ref="BG197:BG202" si="36">IF(N197="zákl. prenesená",J197,0)</f>
        <v>0</v>
      </c>
      <c r="BH197" s="152">
        <f t="shared" ref="BH197:BH202" si="37">IF(N197="zníž. prenesená",J197,0)</f>
        <v>0</v>
      </c>
      <c r="BI197" s="152">
        <f t="shared" ref="BI197:BI202" si="38">IF(N197="nulová",J197,0)</f>
        <v>0</v>
      </c>
      <c r="BJ197" s="13" t="s">
        <v>84</v>
      </c>
      <c r="BK197" s="152">
        <f t="shared" ref="BK197:BK202" si="39">ROUND(I197*H197,2)</f>
        <v>0</v>
      </c>
      <c r="BL197" s="13" t="s">
        <v>109</v>
      </c>
      <c r="BM197" s="151" t="s">
        <v>3127</v>
      </c>
    </row>
    <row r="198" spans="2:65" s="1" customFormat="1" ht="24.25" customHeight="1">
      <c r="B198" s="138"/>
      <c r="C198" s="139" t="s">
        <v>511</v>
      </c>
      <c r="D198" s="139" t="s">
        <v>195</v>
      </c>
      <c r="E198" s="140" t="s">
        <v>1742</v>
      </c>
      <c r="F198" s="141" t="s">
        <v>1743</v>
      </c>
      <c r="G198" s="142" t="s">
        <v>296</v>
      </c>
      <c r="H198" s="143">
        <v>191.125</v>
      </c>
      <c r="I198" s="144"/>
      <c r="J198" s="145">
        <f t="shared" si="30"/>
        <v>0</v>
      </c>
      <c r="K198" s="146"/>
      <c r="L198" s="28"/>
      <c r="M198" s="147" t="s">
        <v>1</v>
      </c>
      <c r="N198" s="148" t="s">
        <v>38</v>
      </c>
      <c r="P198" s="149">
        <f t="shared" si="31"/>
        <v>0</v>
      </c>
      <c r="Q198" s="149">
        <v>0</v>
      </c>
      <c r="R198" s="149">
        <f t="shared" si="32"/>
        <v>0</v>
      </c>
      <c r="S198" s="149">
        <v>0</v>
      </c>
      <c r="T198" s="150">
        <f t="shared" si="33"/>
        <v>0</v>
      </c>
      <c r="AR198" s="151" t="s">
        <v>109</v>
      </c>
      <c r="AT198" s="151" t="s">
        <v>195</v>
      </c>
      <c r="AU198" s="151" t="s">
        <v>84</v>
      </c>
      <c r="AY198" s="13" t="s">
        <v>193</v>
      </c>
      <c r="BE198" s="152">
        <f t="shared" si="34"/>
        <v>0</v>
      </c>
      <c r="BF198" s="152">
        <f t="shared" si="35"/>
        <v>0</v>
      </c>
      <c r="BG198" s="152">
        <f t="shared" si="36"/>
        <v>0</v>
      </c>
      <c r="BH198" s="152">
        <f t="shared" si="37"/>
        <v>0</v>
      </c>
      <c r="BI198" s="152">
        <f t="shared" si="38"/>
        <v>0</v>
      </c>
      <c r="BJ198" s="13" t="s">
        <v>84</v>
      </c>
      <c r="BK198" s="152">
        <f t="shared" si="39"/>
        <v>0</v>
      </c>
      <c r="BL198" s="13" t="s">
        <v>109</v>
      </c>
      <c r="BM198" s="151" t="s">
        <v>3128</v>
      </c>
    </row>
    <row r="199" spans="2:65" s="1" customFormat="1" ht="24.25" customHeight="1">
      <c r="B199" s="138"/>
      <c r="C199" s="139" t="s">
        <v>515</v>
      </c>
      <c r="D199" s="139" t="s">
        <v>195</v>
      </c>
      <c r="E199" s="140" t="s">
        <v>1745</v>
      </c>
      <c r="F199" s="141" t="s">
        <v>1746</v>
      </c>
      <c r="G199" s="142" t="s">
        <v>296</v>
      </c>
      <c r="H199" s="143">
        <v>1720.125</v>
      </c>
      <c r="I199" s="144"/>
      <c r="J199" s="145">
        <f t="shared" si="30"/>
        <v>0</v>
      </c>
      <c r="K199" s="146"/>
      <c r="L199" s="28"/>
      <c r="M199" s="147" t="s">
        <v>1</v>
      </c>
      <c r="N199" s="148" t="s">
        <v>38</v>
      </c>
      <c r="P199" s="149">
        <f t="shared" si="31"/>
        <v>0</v>
      </c>
      <c r="Q199" s="149">
        <v>0</v>
      </c>
      <c r="R199" s="149">
        <f t="shared" si="32"/>
        <v>0</v>
      </c>
      <c r="S199" s="149">
        <v>0</v>
      </c>
      <c r="T199" s="150">
        <f t="shared" si="33"/>
        <v>0</v>
      </c>
      <c r="AR199" s="151" t="s">
        <v>109</v>
      </c>
      <c r="AT199" s="151" t="s">
        <v>195</v>
      </c>
      <c r="AU199" s="151" t="s">
        <v>84</v>
      </c>
      <c r="AY199" s="13" t="s">
        <v>193</v>
      </c>
      <c r="BE199" s="152">
        <f t="shared" si="34"/>
        <v>0</v>
      </c>
      <c r="BF199" s="152">
        <f t="shared" si="35"/>
        <v>0</v>
      </c>
      <c r="BG199" s="152">
        <f t="shared" si="36"/>
        <v>0</v>
      </c>
      <c r="BH199" s="152">
        <f t="shared" si="37"/>
        <v>0</v>
      </c>
      <c r="BI199" s="152">
        <f t="shared" si="38"/>
        <v>0</v>
      </c>
      <c r="BJ199" s="13" t="s">
        <v>84</v>
      </c>
      <c r="BK199" s="152">
        <f t="shared" si="39"/>
        <v>0</v>
      </c>
      <c r="BL199" s="13" t="s">
        <v>109</v>
      </c>
      <c r="BM199" s="151" t="s">
        <v>3129</v>
      </c>
    </row>
    <row r="200" spans="2:65" s="1" customFormat="1" ht="24.25" customHeight="1">
      <c r="B200" s="138"/>
      <c r="C200" s="139" t="s">
        <v>519</v>
      </c>
      <c r="D200" s="139" t="s">
        <v>195</v>
      </c>
      <c r="E200" s="140" t="s">
        <v>1748</v>
      </c>
      <c r="F200" s="141" t="s">
        <v>1749</v>
      </c>
      <c r="G200" s="142" t="s">
        <v>296</v>
      </c>
      <c r="H200" s="143">
        <v>191.125</v>
      </c>
      <c r="I200" s="144"/>
      <c r="J200" s="145">
        <f t="shared" si="30"/>
        <v>0</v>
      </c>
      <c r="K200" s="146"/>
      <c r="L200" s="28"/>
      <c r="M200" s="147" t="s">
        <v>1</v>
      </c>
      <c r="N200" s="148" t="s">
        <v>38</v>
      </c>
      <c r="P200" s="149">
        <f t="shared" si="31"/>
        <v>0</v>
      </c>
      <c r="Q200" s="149">
        <v>0</v>
      </c>
      <c r="R200" s="149">
        <f t="shared" si="32"/>
        <v>0</v>
      </c>
      <c r="S200" s="149">
        <v>0</v>
      </c>
      <c r="T200" s="150">
        <f t="shared" si="33"/>
        <v>0</v>
      </c>
      <c r="AR200" s="151" t="s">
        <v>109</v>
      </c>
      <c r="AT200" s="151" t="s">
        <v>195</v>
      </c>
      <c r="AU200" s="151" t="s">
        <v>84</v>
      </c>
      <c r="AY200" s="13" t="s">
        <v>193</v>
      </c>
      <c r="BE200" s="152">
        <f t="shared" si="34"/>
        <v>0</v>
      </c>
      <c r="BF200" s="152">
        <f t="shared" si="35"/>
        <v>0</v>
      </c>
      <c r="BG200" s="152">
        <f t="shared" si="36"/>
        <v>0</v>
      </c>
      <c r="BH200" s="152">
        <f t="shared" si="37"/>
        <v>0</v>
      </c>
      <c r="BI200" s="152">
        <f t="shared" si="38"/>
        <v>0</v>
      </c>
      <c r="BJ200" s="13" t="s">
        <v>84</v>
      </c>
      <c r="BK200" s="152">
        <f t="shared" si="39"/>
        <v>0</v>
      </c>
      <c r="BL200" s="13" t="s">
        <v>109</v>
      </c>
      <c r="BM200" s="151" t="s">
        <v>3130</v>
      </c>
    </row>
    <row r="201" spans="2:65" s="1" customFormat="1" ht="24.25" customHeight="1">
      <c r="B201" s="138"/>
      <c r="C201" s="139" t="s">
        <v>525</v>
      </c>
      <c r="D201" s="139" t="s">
        <v>195</v>
      </c>
      <c r="E201" s="140" t="s">
        <v>1751</v>
      </c>
      <c r="F201" s="141" t="s">
        <v>2204</v>
      </c>
      <c r="G201" s="142" t="s">
        <v>296</v>
      </c>
      <c r="H201" s="143">
        <v>191.125</v>
      </c>
      <c r="I201" s="144"/>
      <c r="J201" s="145">
        <f t="shared" si="30"/>
        <v>0</v>
      </c>
      <c r="K201" s="146"/>
      <c r="L201" s="28"/>
      <c r="M201" s="147" t="s">
        <v>1</v>
      </c>
      <c r="N201" s="148" t="s">
        <v>38</v>
      </c>
      <c r="P201" s="149">
        <f t="shared" si="31"/>
        <v>0</v>
      </c>
      <c r="Q201" s="149">
        <v>0</v>
      </c>
      <c r="R201" s="149">
        <f t="shared" si="32"/>
        <v>0</v>
      </c>
      <c r="S201" s="149">
        <v>0</v>
      </c>
      <c r="T201" s="150">
        <f t="shared" si="33"/>
        <v>0</v>
      </c>
      <c r="AR201" s="151" t="s">
        <v>109</v>
      </c>
      <c r="AT201" s="151" t="s">
        <v>195</v>
      </c>
      <c r="AU201" s="151" t="s">
        <v>84</v>
      </c>
      <c r="AY201" s="13" t="s">
        <v>193</v>
      </c>
      <c r="BE201" s="152">
        <f t="shared" si="34"/>
        <v>0</v>
      </c>
      <c r="BF201" s="152">
        <f t="shared" si="35"/>
        <v>0</v>
      </c>
      <c r="BG201" s="152">
        <f t="shared" si="36"/>
        <v>0</v>
      </c>
      <c r="BH201" s="152">
        <f t="shared" si="37"/>
        <v>0</v>
      </c>
      <c r="BI201" s="152">
        <f t="shared" si="38"/>
        <v>0</v>
      </c>
      <c r="BJ201" s="13" t="s">
        <v>84</v>
      </c>
      <c r="BK201" s="152">
        <f t="shared" si="39"/>
        <v>0</v>
      </c>
      <c r="BL201" s="13" t="s">
        <v>109</v>
      </c>
      <c r="BM201" s="151" t="s">
        <v>3131</v>
      </c>
    </row>
    <row r="202" spans="2:65" s="1" customFormat="1" ht="24.25" customHeight="1">
      <c r="B202" s="138"/>
      <c r="C202" s="139" t="s">
        <v>529</v>
      </c>
      <c r="D202" s="139" t="s">
        <v>195</v>
      </c>
      <c r="E202" s="140" t="s">
        <v>1754</v>
      </c>
      <c r="F202" s="141" t="s">
        <v>1755</v>
      </c>
      <c r="G202" s="142" t="s">
        <v>296</v>
      </c>
      <c r="H202" s="143">
        <v>191.125</v>
      </c>
      <c r="I202" s="144"/>
      <c r="J202" s="145">
        <f t="shared" si="30"/>
        <v>0</v>
      </c>
      <c r="K202" s="146"/>
      <c r="L202" s="28"/>
      <c r="M202" s="147" t="s">
        <v>1</v>
      </c>
      <c r="N202" s="148" t="s">
        <v>38</v>
      </c>
      <c r="P202" s="149">
        <f t="shared" si="31"/>
        <v>0</v>
      </c>
      <c r="Q202" s="149">
        <v>0</v>
      </c>
      <c r="R202" s="149">
        <f t="shared" si="32"/>
        <v>0</v>
      </c>
      <c r="S202" s="149">
        <v>0</v>
      </c>
      <c r="T202" s="150">
        <f t="shared" si="33"/>
        <v>0</v>
      </c>
      <c r="AR202" s="151" t="s">
        <v>109</v>
      </c>
      <c r="AT202" s="151" t="s">
        <v>195</v>
      </c>
      <c r="AU202" s="151" t="s">
        <v>84</v>
      </c>
      <c r="AY202" s="13" t="s">
        <v>193</v>
      </c>
      <c r="BE202" s="152">
        <f t="shared" si="34"/>
        <v>0</v>
      </c>
      <c r="BF202" s="152">
        <f t="shared" si="35"/>
        <v>0</v>
      </c>
      <c r="BG202" s="152">
        <f t="shared" si="36"/>
        <v>0</v>
      </c>
      <c r="BH202" s="152">
        <f t="shared" si="37"/>
        <v>0</v>
      </c>
      <c r="BI202" s="152">
        <f t="shared" si="38"/>
        <v>0</v>
      </c>
      <c r="BJ202" s="13" t="s">
        <v>84</v>
      </c>
      <c r="BK202" s="152">
        <f t="shared" si="39"/>
        <v>0</v>
      </c>
      <c r="BL202" s="13" t="s">
        <v>109</v>
      </c>
      <c r="BM202" s="151" t="s">
        <v>3132</v>
      </c>
    </row>
    <row r="203" spans="2:65" s="11" customFormat="1" ht="22.75" customHeight="1">
      <c r="B203" s="126"/>
      <c r="D203" s="127" t="s">
        <v>71</v>
      </c>
      <c r="E203" s="136" t="s">
        <v>477</v>
      </c>
      <c r="F203" s="136" t="s">
        <v>478</v>
      </c>
      <c r="I203" s="129"/>
      <c r="J203" s="137">
        <f>BK203</f>
        <v>0</v>
      </c>
      <c r="L203" s="126"/>
      <c r="M203" s="131"/>
      <c r="P203" s="132">
        <f>P204</f>
        <v>0</v>
      </c>
      <c r="R203" s="132">
        <f>R204</f>
        <v>0</v>
      </c>
      <c r="T203" s="133">
        <f>T204</f>
        <v>0</v>
      </c>
      <c r="AR203" s="127" t="s">
        <v>76</v>
      </c>
      <c r="AT203" s="134" t="s">
        <v>71</v>
      </c>
      <c r="AU203" s="134" t="s">
        <v>76</v>
      </c>
      <c r="AY203" s="127" t="s">
        <v>193</v>
      </c>
      <c r="BK203" s="135">
        <f>BK204</f>
        <v>0</v>
      </c>
    </row>
    <row r="204" spans="2:65" s="1" customFormat="1" ht="33" customHeight="1">
      <c r="B204" s="138"/>
      <c r="C204" s="139" t="s">
        <v>533</v>
      </c>
      <c r="D204" s="139" t="s">
        <v>195</v>
      </c>
      <c r="E204" s="140" t="s">
        <v>1757</v>
      </c>
      <c r="F204" s="141" t="s">
        <v>1758</v>
      </c>
      <c r="G204" s="142" t="s">
        <v>296</v>
      </c>
      <c r="H204" s="143">
        <v>488.27699999999999</v>
      </c>
      <c r="I204" s="144"/>
      <c r="J204" s="145">
        <f>ROUND(I204*H204,2)</f>
        <v>0</v>
      </c>
      <c r="K204" s="146"/>
      <c r="L204" s="28"/>
      <c r="M204" s="147" t="s">
        <v>1</v>
      </c>
      <c r="N204" s="148" t="s">
        <v>38</v>
      </c>
      <c r="P204" s="149">
        <f>O204*H204</f>
        <v>0</v>
      </c>
      <c r="Q204" s="149">
        <v>0</v>
      </c>
      <c r="R204" s="149">
        <f>Q204*H204</f>
        <v>0</v>
      </c>
      <c r="S204" s="149">
        <v>0</v>
      </c>
      <c r="T204" s="150">
        <f>S204*H204</f>
        <v>0</v>
      </c>
      <c r="AR204" s="151" t="s">
        <v>109</v>
      </c>
      <c r="AT204" s="151" t="s">
        <v>195</v>
      </c>
      <c r="AU204" s="151" t="s">
        <v>84</v>
      </c>
      <c r="AY204" s="13" t="s">
        <v>193</v>
      </c>
      <c r="BE204" s="152">
        <f>IF(N204="základná",J204,0)</f>
        <v>0</v>
      </c>
      <c r="BF204" s="152">
        <f>IF(N204="znížená",J204,0)</f>
        <v>0</v>
      </c>
      <c r="BG204" s="152">
        <f>IF(N204="zákl. prenesená",J204,0)</f>
        <v>0</v>
      </c>
      <c r="BH204" s="152">
        <f>IF(N204="zníž. prenesená",J204,0)</f>
        <v>0</v>
      </c>
      <c r="BI204" s="152">
        <f>IF(N204="nulová",J204,0)</f>
        <v>0</v>
      </c>
      <c r="BJ204" s="13" t="s">
        <v>84</v>
      </c>
      <c r="BK204" s="152">
        <f>ROUND(I204*H204,2)</f>
        <v>0</v>
      </c>
      <c r="BL204" s="13" t="s">
        <v>109</v>
      </c>
      <c r="BM204" s="151" t="s">
        <v>3133</v>
      </c>
    </row>
    <row r="205" spans="2:65" s="11" customFormat="1" ht="26" customHeight="1">
      <c r="B205" s="126"/>
      <c r="D205" s="127" t="s">
        <v>71</v>
      </c>
      <c r="E205" s="128" t="s">
        <v>236</v>
      </c>
      <c r="F205" s="128" t="s">
        <v>1098</v>
      </c>
      <c r="I205" s="129"/>
      <c r="J205" s="130">
        <f>BK205</f>
        <v>0</v>
      </c>
      <c r="L205" s="126"/>
      <c r="M205" s="131"/>
      <c r="P205" s="132">
        <f>P206+P208</f>
        <v>0</v>
      </c>
      <c r="R205" s="132">
        <f>R206+R208</f>
        <v>1.873E-2</v>
      </c>
      <c r="T205" s="133">
        <f>T206+T208</f>
        <v>0</v>
      </c>
      <c r="AR205" s="127" t="s">
        <v>106</v>
      </c>
      <c r="AT205" s="134" t="s">
        <v>71</v>
      </c>
      <c r="AU205" s="134" t="s">
        <v>72</v>
      </c>
      <c r="AY205" s="127" t="s">
        <v>193</v>
      </c>
      <c r="BK205" s="135">
        <f>BK206+BK208</f>
        <v>0</v>
      </c>
    </row>
    <row r="206" spans="2:65" s="11" customFormat="1" ht="22.75" customHeight="1">
      <c r="B206" s="126"/>
      <c r="D206" s="127" t="s">
        <v>71</v>
      </c>
      <c r="E206" s="136" t="s">
        <v>1170</v>
      </c>
      <c r="F206" s="136" t="s">
        <v>1171</v>
      </c>
      <c r="I206" s="129"/>
      <c r="J206" s="137">
        <f>BK206</f>
        <v>0</v>
      </c>
      <c r="L206" s="126"/>
      <c r="M206" s="131"/>
      <c r="P206" s="132">
        <f>P207</f>
        <v>0</v>
      </c>
      <c r="R206" s="132">
        <f>R207</f>
        <v>0</v>
      </c>
      <c r="T206" s="133">
        <f>T207</f>
        <v>0</v>
      </c>
      <c r="AR206" s="127" t="s">
        <v>106</v>
      </c>
      <c r="AT206" s="134" t="s">
        <v>71</v>
      </c>
      <c r="AU206" s="134" t="s">
        <v>76</v>
      </c>
      <c r="AY206" s="127" t="s">
        <v>193</v>
      </c>
      <c r="BK206" s="135">
        <f>BK207</f>
        <v>0</v>
      </c>
    </row>
    <row r="207" spans="2:65" s="1" customFormat="1" ht="16.5" customHeight="1">
      <c r="B207" s="138"/>
      <c r="C207" s="139" t="s">
        <v>539</v>
      </c>
      <c r="D207" s="139" t="s">
        <v>195</v>
      </c>
      <c r="E207" s="140" t="s">
        <v>1802</v>
      </c>
      <c r="F207" s="141" t="s">
        <v>1803</v>
      </c>
      <c r="G207" s="142" t="s">
        <v>319</v>
      </c>
      <c r="H207" s="143">
        <v>10</v>
      </c>
      <c r="I207" s="144"/>
      <c r="J207" s="145">
        <f>ROUND(I207*H207,2)</f>
        <v>0</v>
      </c>
      <c r="K207" s="146"/>
      <c r="L207" s="28"/>
      <c r="M207" s="147" t="s">
        <v>1</v>
      </c>
      <c r="N207" s="148" t="s">
        <v>38</v>
      </c>
      <c r="P207" s="149">
        <f>O207*H207</f>
        <v>0</v>
      </c>
      <c r="Q207" s="149">
        <v>0</v>
      </c>
      <c r="R207" s="149">
        <f>Q207*H207</f>
        <v>0</v>
      </c>
      <c r="S207" s="149">
        <v>0</v>
      </c>
      <c r="T207" s="150">
        <f>S207*H207</f>
        <v>0</v>
      </c>
      <c r="AR207" s="151" t="s">
        <v>519</v>
      </c>
      <c r="AT207" s="151" t="s">
        <v>195</v>
      </c>
      <c r="AU207" s="151" t="s">
        <v>84</v>
      </c>
      <c r="AY207" s="13" t="s">
        <v>193</v>
      </c>
      <c r="BE207" s="152">
        <f>IF(N207="základná",J207,0)</f>
        <v>0</v>
      </c>
      <c r="BF207" s="152">
        <f>IF(N207="znížená",J207,0)</f>
        <v>0</v>
      </c>
      <c r="BG207" s="152">
        <f>IF(N207="zákl. prenesená",J207,0)</f>
        <v>0</v>
      </c>
      <c r="BH207" s="152">
        <f>IF(N207="zníž. prenesená",J207,0)</f>
        <v>0</v>
      </c>
      <c r="BI207" s="152">
        <f>IF(N207="nulová",J207,0)</f>
        <v>0</v>
      </c>
      <c r="BJ207" s="13" t="s">
        <v>84</v>
      </c>
      <c r="BK207" s="152">
        <f>ROUND(I207*H207,2)</f>
        <v>0</v>
      </c>
      <c r="BL207" s="13" t="s">
        <v>519</v>
      </c>
      <c r="BM207" s="151" t="s">
        <v>3134</v>
      </c>
    </row>
    <row r="208" spans="2:65" s="11" customFormat="1" ht="22.75" customHeight="1">
      <c r="B208" s="126"/>
      <c r="D208" s="127" t="s">
        <v>71</v>
      </c>
      <c r="E208" s="136" t="s">
        <v>1099</v>
      </c>
      <c r="F208" s="136" t="s">
        <v>1100</v>
      </c>
      <c r="I208" s="129"/>
      <c r="J208" s="137">
        <f>BK208</f>
        <v>0</v>
      </c>
      <c r="L208" s="126"/>
      <c r="M208" s="131"/>
      <c r="P208" s="132">
        <f>SUM(P209:P224)</f>
        <v>0</v>
      </c>
      <c r="R208" s="132">
        <f>SUM(R209:R224)</f>
        <v>1.873E-2</v>
      </c>
      <c r="T208" s="133">
        <f>SUM(T209:T224)</f>
        <v>0</v>
      </c>
      <c r="AR208" s="127" t="s">
        <v>106</v>
      </c>
      <c r="AT208" s="134" t="s">
        <v>71</v>
      </c>
      <c r="AU208" s="134" t="s">
        <v>76</v>
      </c>
      <c r="AY208" s="127" t="s">
        <v>193</v>
      </c>
      <c r="BK208" s="135">
        <f>SUM(BK209:BK224)</f>
        <v>0</v>
      </c>
    </row>
    <row r="209" spans="2:65" s="1" customFormat="1" ht="21.75" customHeight="1">
      <c r="B209" s="138"/>
      <c r="C209" s="139" t="s">
        <v>543</v>
      </c>
      <c r="D209" s="139" t="s">
        <v>195</v>
      </c>
      <c r="E209" s="140" t="s">
        <v>1814</v>
      </c>
      <c r="F209" s="141" t="s">
        <v>1815</v>
      </c>
      <c r="G209" s="142" t="s">
        <v>319</v>
      </c>
      <c r="H209" s="143">
        <v>3</v>
      </c>
      <c r="I209" s="144"/>
      <c r="J209" s="145">
        <f t="shared" ref="J209:J224" si="40">ROUND(I209*H209,2)</f>
        <v>0</v>
      </c>
      <c r="K209" s="146"/>
      <c r="L209" s="28"/>
      <c r="M209" s="147" t="s">
        <v>1</v>
      </c>
      <c r="N209" s="148" t="s">
        <v>38</v>
      </c>
      <c r="P209" s="149">
        <f t="shared" ref="P209:P224" si="41">O209*H209</f>
        <v>0</v>
      </c>
      <c r="Q209" s="149">
        <v>0</v>
      </c>
      <c r="R209" s="149">
        <f t="shared" ref="R209:R224" si="42">Q209*H209</f>
        <v>0</v>
      </c>
      <c r="S209" s="149">
        <v>0</v>
      </c>
      <c r="T209" s="150">
        <f t="shared" ref="T209:T224" si="43">S209*H209</f>
        <v>0</v>
      </c>
      <c r="AR209" s="151" t="s">
        <v>519</v>
      </c>
      <c r="AT209" s="151" t="s">
        <v>195</v>
      </c>
      <c r="AU209" s="151" t="s">
        <v>84</v>
      </c>
      <c r="AY209" s="13" t="s">
        <v>193</v>
      </c>
      <c r="BE209" s="152">
        <f t="shared" ref="BE209:BE224" si="44">IF(N209="základná",J209,0)</f>
        <v>0</v>
      </c>
      <c r="BF209" s="152">
        <f t="shared" ref="BF209:BF224" si="45">IF(N209="znížená",J209,0)</f>
        <v>0</v>
      </c>
      <c r="BG209" s="152">
        <f t="shared" ref="BG209:BG224" si="46">IF(N209="zákl. prenesená",J209,0)</f>
        <v>0</v>
      </c>
      <c r="BH209" s="152">
        <f t="shared" ref="BH209:BH224" si="47">IF(N209="zníž. prenesená",J209,0)</f>
        <v>0</v>
      </c>
      <c r="BI209" s="152">
        <f t="shared" ref="BI209:BI224" si="48">IF(N209="nulová",J209,0)</f>
        <v>0</v>
      </c>
      <c r="BJ209" s="13" t="s">
        <v>84</v>
      </c>
      <c r="BK209" s="152">
        <f t="shared" ref="BK209:BK224" si="49">ROUND(I209*H209,2)</f>
        <v>0</v>
      </c>
      <c r="BL209" s="13" t="s">
        <v>519</v>
      </c>
      <c r="BM209" s="151" t="s">
        <v>3135</v>
      </c>
    </row>
    <row r="210" spans="2:65" s="1" customFormat="1" ht="24.25" customHeight="1">
      <c r="B210" s="138"/>
      <c r="C210" s="153" t="s">
        <v>547</v>
      </c>
      <c r="D210" s="153" t="s">
        <v>236</v>
      </c>
      <c r="E210" s="154" t="s">
        <v>1817</v>
      </c>
      <c r="F210" s="155" t="s">
        <v>1818</v>
      </c>
      <c r="G210" s="156" t="s">
        <v>319</v>
      </c>
      <c r="H210" s="157">
        <v>3</v>
      </c>
      <c r="I210" s="158"/>
      <c r="J210" s="159">
        <f t="shared" si="40"/>
        <v>0</v>
      </c>
      <c r="K210" s="160"/>
      <c r="L210" s="161"/>
      <c r="M210" s="162" t="s">
        <v>1</v>
      </c>
      <c r="N210" s="163" t="s">
        <v>38</v>
      </c>
      <c r="P210" s="149">
        <f t="shared" si="41"/>
        <v>0</v>
      </c>
      <c r="Q210" s="149">
        <v>7.1000000000000002E-4</v>
      </c>
      <c r="R210" s="149">
        <f t="shared" si="42"/>
        <v>2.1299999999999999E-3</v>
      </c>
      <c r="S210" s="149">
        <v>0</v>
      </c>
      <c r="T210" s="150">
        <f t="shared" si="43"/>
        <v>0</v>
      </c>
      <c r="AR210" s="151" t="s">
        <v>972</v>
      </c>
      <c r="AT210" s="151" t="s">
        <v>236</v>
      </c>
      <c r="AU210" s="151" t="s">
        <v>84</v>
      </c>
      <c r="AY210" s="13" t="s">
        <v>193</v>
      </c>
      <c r="BE210" s="152">
        <f t="shared" si="44"/>
        <v>0</v>
      </c>
      <c r="BF210" s="152">
        <f t="shared" si="45"/>
        <v>0</v>
      </c>
      <c r="BG210" s="152">
        <f t="shared" si="46"/>
        <v>0</v>
      </c>
      <c r="BH210" s="152">
        <f t="shared" si="47"/>
        <v>0</v>
      </c>
      <c r="BI210" s="152">
        <f t="shared" si="48"/>
        <v>0</v>
      </c>
      <c r="BJ210" s="13" t="s">
        <v>84</v>
      </c>
      <c r="BK210" s="152">
        <f t="shared" si="49"/>
        <v>0</v>
      </c>
      <c r="BL210" s="13" t="s">
        <v>972</v>
      </c>
      <c r="BM210" s="151" t="s">
        <v>3136</v>
      </c>
    </row>
    <row r="211" spans="2:65" s="1" customFormat="1" ht="24.25" customHeight="1">
      <c r="B211" s="138"/>
      <c r="C211" s="139" t="s">
        <v>551</v>
      </c>
      <c r="D211" s="139" t="s">
        <v>195</v>
      </c>
      <c r="E211" s="140" t="s">
        <v>2220</v>
      </c>
      <c r="F211" s="141" t="s">
        <v>2221</v>
      </c>
      <c r="G211" s="142" t="s">
        <v>319</v>
      </c>
      <c r="H211" s="143">
        <v>1</v>
      </c>
      <c r="I211" s="144"/>
      <c r="J211" s="145">
        <f t="shared" si="40"/>
        <v>0</v>
      </c>
      <c r="K211" s="146"/>
      <c r="L211" s="28"/>
      <c r="M211" s="147" t="s">
        <v>1</v>
      </c>
      <c r="N211" s="148" t="s">
        <v>38</v>
      </c>
      <c r="P211" s="149">
        <f t="shared" si="41"/>
        <v>0</v>
      </c>
      <c r="Q211" s="149">
        <v>0</v>
      </c>
      <c r="R211" s="149">
        <f t="shared" si="42"/>
        <v>0</v>
      </c>
      <c r="S211" s="149">
        <v>0</v>
      </c>
      <c r="T211" s="150">
        <f t="shared" si="43"/>
        <v>0</v>
      </c>
      <c r="AR211" s="151" t="s">
        <v>519</v>
      </c>
      <c r="AT211" s="151" t="s">
        <v>195</v>
      </c>
      <c r="AU211" s="151" t="s">
        <v>84</v>
      </c>
      <c r="AY211" s="13" t="s">
        <v>193</v>
      </c>
      <c r="BE211" s="152">
        <f t="shared" si="44"/>
        <v>0</v>
      </c>
      <c r="BF211" s="152">
        <f t="shared" si="45"/>
        <v>0</v>
      </c>
      <c r="BG211" s="152">
        <f t="shared" si="46"/>
        <v>0</v>
      </c>
      <c r="BH211" s="152">
        <f t="shared" si="47"/>
        <v>0</v>
      </c>
      <c r="BI211" s="152">
        <f t="shared" si="48"/>
        <v>0</v>
      </c>
      <c r="BJ211" s="13" t="s">
        <v>84</v>
      </c>
      <c r="BK211" s="152">
        <f t="shared" si="49"/>
        <v>0</v>
      </c>
      <c r="BL211" s="13" t="s">
        <v>519</v>
      </c>
      <c r="BM211" s="151" t="s">
        <v>3137</v>
      </c>
    </row>
    <row r="212" spans="2:65" s="1" customFormat="1" ht="24.25" customHeight="1">
      <c r="B212" s="138"/>
      <c r="C212" s="153" t="s">
        <v>555</v>
      </c>
      <c r="D212" s="153" t="s">
        <v>236</v>
      </c>
      <c r="E212" s="154" t="s">
        <v>2223</v>
      </c>
      <c r="F212" s="155" t="s">
        <v>2224</v>
      </c>
      <c r="G212" s="156" t="s">
        <v>319</v>
      </c>
      <c r="H212" s="157">
        <v>1</v>
      </c>
      <c r="I212" s="158"/>
      <c r="J212" s="159">
        <f t="shared" si="40"/>
        <v>0</v>
      </c>
      <c r="K212" s="160"/>
      <c r="L212" s="161"/>
      <c r="M212" s="162" t="s">
        <v>1</v>
      </c>
      <c r="N212" s="163" t="s">
        <v>38</v>
      </c>
      <c r="P212" s="149">
        <f t="shared" si="41"/>
        <v>0</v>
      </c>
      <c r="Q212" s="149">
        <v>8.9999999999999998E-4</v>
      </c>
      <c r="R212" s="149">
        <f t="shared" si="42"/>
        <v>8.9999999999999998E-4</v>
      </c>
      <c r="S212" s="149">
        <v>0</v>
      </c>
      <c r="T212" s="150">
        <f t="shared" si="43"/>
        <v>0</v>
      </c>
      <c r="AR212" s="151" t="s">
        <v>972</v>
      </c>
      <c r="AT212" s="151" t="s">
        <v>236</v>
      </c>
      <c r="AU212" s="151" t="s">
        <v>84</v>
      </c>
      <c r="AY212" s="13" t="s">
        <v>193</v>
      </c>
      <c r="BE212" s="152">
        <f t="shared" si="44"/>
        <v>0</v>
      </c>
      <c r="BF212" s="152">
        <f t="shared" si="45"/>
        <v>0</v>
      </c>
      <c r="BG212" s="152">
        <f t="shared" si="46"/>
        <v>0</v>
      </c>
      <c r="BH212" s="152">
        <f t="shared" si="47"/>
        <v>0</v>
      </c>
      <c r="BI212" s="152">
        <f t="shared" si="48"/>
        <v>0</v>
      </c>
      <c r="BJ212" s="13" t="s">
        <v>84</v>
      </c>
      <c r="BK212" s="152">
        <f t="shared" si="49"/>
        <v>0</v>
      </c>
      <c r="BL212" s="13" t="s">
        <v>972</v>
      </c>
      <c r="BM212" s="151" t="s">
        <v>3138</v>
      </c>
    </row>
    <row r="213" spans="2:65" s="1" customFormat="1" ht="24.25" customHeight="1">
      <c r="B213" s="138"/>
      <c r="C213" s="139" t="s">
        <v>562</v>
      </c>
      <c r="D213" s="139" t="s">
        <v>195</v>
      </c>
      <c r="E213" s="140" t="s">
        <v>1834</v>
      </c>
      <c r="F213" s="141" t="s">
        <v>1835</v>
      </c>
      <c r="G213" s="142" t="s">
        <v>319</v>
      </c>
      <c r="H213" s="143">
        <v>1</v>
      </c>
      <c r="I213" s="144"/>
      <c r="J213" s="145">
        <f t="shared" si="40"/>
        <v>0</v>
      </c>
      <c r="K213" s="146"/>
      <c r="L213" s="28"/>
      <c r="M213" s="147" t="s">
        <v>1</v>
      </c>
      <c r="N213" s="148" t="s">
        <v>38</v>
      </c>
      <c r="P213" s="149">
        <f t="shared" si="41"/>
        <v>0</v>
      </c>
      <c r="Q213" s="149">
        <v>0</v>
      </c>
      <c r="R213" s="149">
        <f t="shared" si="42"/>
        <v>0</v>
      </c>
      <c r="S213" s="149">
        <v>0</v>
      </c>
      <c r="T213" s="150">
        <f t="shared" si="43"/>
        <v>0</v>
      </c>
      <c r="AR213" s="151" t="s">
        <v>519</v>
      </c>
      <c r="AT213" s="151" t="s">
        <v>195</v>
      </c>
      <c r="AU213" s="151" t="s">
        <v>84</v>
      </c>
      <c r="AY213" s="13" t="s">
        <v>193</v>
      </c>
      <c r="BE213" s="152">
        <f t="shared" si="44"/>
        <v>0</v>
      </c>
      <c r="BF213" s="152">
        <f t="shared" si="45"/>
        <v>0</v>
      </c>
      <c r="BG213" s="152">
        <f t="shared" si="46"/>
        <v>0</v>
      </c>
      <c r="BH213" s="152">
        <f t="shared" si="47"/>
        <v>0</v>
      </c>
      <c r="BI213" s="152">
        <f t="shared" si="48"/>
        <v>0</v>
      </c>
      <c r="BJ213" s="13" t="s">
        <v>84</v>
      </c>
      <c r="BK213" s="152">
        <f t="shared" si="49"/>
        <v>0</v>
      </c>
      <c r="BL213" s="13" t="s">
        <v>519</v>
      </c>
      <c r="BM213" s="151" t="s">
        <v>3139</v>
      </c>
    </row>
    <row r="214" spans="2:65" s="1" customFormat="1" ht="24.25" customHeight="1">
      <c r="B214" s="138"/>
      <c r="C214" s="153" t="s">
        <v>566</v>
      </c>
      <c r="D214" s="153" t="s">
        <v>236</v>
      </c>
      <c r="E214" s="154" t="s">
        <v>1838</v>
      </c>
      <c r="F214" s="155" t="s">
        <v>1839</v>
      </c>
      <c r="G214" s="156" t="s">
        <v>319</v>
      </c>
      <c r="H214" s="157">
        <v>1</v>
      </c>
      <c r="I214" s="158"/>
      <c r="J214" s="159">
        <f t="shared" si="40"/>
        <v>0</v>
      </c>
      <c r="K214" s="160"/>
      <c r="L214" s="161"/>
      <c r="M214" s="162" t="s">
        <v>1</v>
      </c>
      <c r="N214" s="163" t="s">
        <v>38</v>
      </c>
      <c r="P214" s="149">
        <f t="shared" si="41"/>
        <v>0</v>
      </c>
      <c r="Q214" s="149">
        <v>1.2600000000000001E-3</v>
      </c>
      <c r="R214" s="149">
        <f t="shared" si="42"/>
        <v>1.2600000000000001E-3</v>
      </c>
      <c r="S214" s="149">
        <v>0</v>
      </c>
      <c r="T214" s="150">
        <f t="shared" si="43"/>
        <v>0</v>
      </c>
      <c r="AR214" s="151" t="s">
        <v>972</v>
      </c>
      <c r="AT214" s="151" t="s">
        <v>236</v>
      </c>
      <c r="AU214" s="151" t="s">
        <v>84</v>
      </c>
      <c r="AY214" s="13" t="s">
        <v>193</v>
      </c>
      <c r="BE214" s="152">
        <f t="shared" si="44"/>
        <v>0</v>
      </c>
      <c r="BF214" s="152">
        <f t="shared" si="45"/>
        <v>0</v>
      </c>
      <c r="BG214" s="152">
        <f t="shared" si="46"/>
        <v>0</v>
      </c>
      <c r="BH214" s="152">
        <f t="shared" si="47"/>
        <v>0</v>
      </c>
      <c r="BI214" s="152">
        <f t="shared" si="48"/>
        <v>0</v>
      </c>
      <c r="BJ214" s="13" t="s">
        <v>84</v>
      </c>
      <c r="BK214" s="152">
        <f t="shared" si="49"/>
        <v>0</v>
      </c>
      <c r="BL214" s="13" t="s">
        <v>972</v>
      </c>
      <c r="BM214" s="151" t="s">
        <v>3140</v>
      </c>
    </row>
    <row r="215" spans="2:65" s="1" customFormat="1" ht="24.25" customHeight="1">
      <c r="B215" s="138"/>
      <c r="C215" s="139" t="s">
        <v>572</v>
      </c>
      <c r="D215" s="139" t="s">
        <v>195</v>
      </c>
      <c r="E215" s="140" t="s">
        <v>1826</v>
      </c>
      <c r="F215" s="141" t="s">
        <v>1827</v>
      </c>
      <c r="G215" s="142" t="s">
        <v>319</v>
      </c>
      <c r="H215" s="143">
        <v>3</v>
      </c>
      <c r="I215" s="144"/>
      <c r="J215" s="145">
        <f t="shared" si="40"/>
        <v>0</v>
      </c>
      <c r="K215" s="146"/>
      <c r="L215" s="28"/>
      <c r="M215" s="147" t="s">
        <v>1</v>
      </c>
      <c r="N215" s="148" t="s">
        <v>38</v>
      </c>
      <c r="P215" s="149">
        <f t="shared" si="41"/>
        <v>0</v>
      </c>
      <c r="Q215" s="149">
        <v>0</v>
      </c>
      <c r="R215" s="149">
        <f t="shared" si="42"/>
        <v>0</v>
      </c>
      <c r="S215" s="149">
        <v>0</v>
      </c>
      <c r="T215" s="150">
        <f t="shared" si="43"/>
        <v>0</v>
      </c>
      <c r="AR215" s="151" t="s">
        <v>519</v>
      </c>
      <c r="AT215" s="151" t="s">
        <v>195</v>
      </c>
      <c r="AU215" s="151" t="s">
        <v>84</v>
      </c>
      <c r="AY215" s="13" t="s">
        <v>193</v>
      </c>
      <c r="BE215" s="152">
        <f t="shared" si="44"/>
        <v>0</v>
      </c>
      <c r="BF215" s="152">
        <f t="shared" si="45"/>
        <v>0</v>
      </c>
      <c r="BG215" s="152">
        <f t="shared" si="46"/>
        <v>0</v>
      </c>
      <c r="BH215" s="152">
        <f t="shared" si="47"/>
        <v>0</v>
      </c>
      <c r="BI215" s="152">
        <f t="shared" si="48"/>
        <v>0</v>
      </c>
      <c r="BJ215" s="13" t="s">
        <v>84</v>
      </c>
      <c r="BK215" s="152">
        <f t="shared" si="49"/>
        <v>0</v>
      </c>
      <c r="BL215" s="13" t="s">
        <v>519</v>
      </c>
      <c r="BM215" s="151" t="s">
        <v>3141</v>
      </c>
    </row>
    <row r="216" spans="2:65" s="1" customFormat="1" ht="24.25" customHeight="1">
      <c r="B216" s="138"/>
      <c r="C216" s="153" t="s">
        <v>576</v>
      </c>
      <c r="D216" s="153" t="s">
        <v>236</v>
      </c>
      <c r="E216" s="154" t="s">
        <v>1830</v>
      </c>
      <c r="F216" s="155" t="s">
        <v>1831</v>
      </c>
      <c r="G216" s="156" t="s">
        <v>319</v>
      </c>
      <c r="H216" s="157">
        <v>3</v>
      </c>
      <c r="I216" s="158"/>
      <c r="J216" s="159">
        <f t="shared" si="40"/>
        <v>0</v>
      </c>
      <c r="K216" s="160"/>
      <c r="L216" s="161"/>
      <c r="M216" s="162" t="s">
        <v>1</v>
      </c>
      <c r="N216" s="163" t="s">
        <v>38</v>
      </c>
      <c r="P216" s="149">
        <f t="shared" si="41"/>
        <v>0</v>
      </c>
      <c r="Q216" s="149">
        <v>9.2000000000000003E-4</v>
      </c>
      <c r="R216" s="149">
        <f t="shared" si="42"/>
        <v>2.7600000000000003E-3</v>
      </c>
      <c r="S216" s="149">
        <v>0</v>
      </c>
      <c r="T216" s="150">
        <f t="shared" si="43"/>
        <v>0</v>
      </c>
      <c r="AR216" s="151" t="s">
        <v>972</v>
      </c>
      <c r="AT216" s="151" t="s">
        <v>236</v>
      </c>
      <c r="AU216" s="151" t="s">
        <v>84</v>
      </c>
      <c r="AY216" s="13" t="s">
        <v>193</v>
      </c>
      <c r="BE216" s="152">
        <f t="shared" si="44"/>
        <v>0</v>
      </c>
      <c r="BF216" s="152">
        <f t="shared" si="45"/>
        <v>0</v>
      </c>
      <c r="BG216" s="152">
        <f t="shared" si="46"/>
        <v>0</v>
      </c>
      <c r="BH216" s="152">
        <f t="shared" si="47"/>
        <v>0</v>
      </c>
      <c r="BI216" s="152">
        <f t="shared" si="48"/>
        <v>0</v>
      </c>
      <c r="BJ216" s="13" t="s">
        <v>84</v>
      </c>
      <c r="BK216" s="152">
        <f t="shared" si="49"/>
        <v>0</v>
      </c>
      <c r="BL216" s="13" t="s">
        <v>972</v>
      </c>
      <c r="BM216" s="151" t="s">
        <v>3142</v>
      </c>
    </row>
    <row r="217" spans="2:65" s="1" customFormat="1" ht="24.25" customHeight="1">
      <c r="B217" s="138"/>
      <c r="C217" s="139" t="s">
        <v>580</v>
      </c>
      <c r="D217" s="139" t="s">
        <v>195</v>
      </c>
      <c r="E217" s="140" t="s">
        <v>1858</v>
      </c>
      <c r="F217" s="141" t="s">
        <v>1859</v>
      </c>
      <c r="G217" s="142" t="s">
        <v>319</v>
      </c>
      <c r="H217" s="143">
        <v>2</v>
      </c>
      <c r="I217" s="144"/>
      <c r="J217" s="145">
        <f t="shared" si="40"/>
        <v>0</v>
      </c>
      <c r="K217" s="146"/>
      <c r="L217" s="28"/>
      <c r="M217" s="147" t="s">
        <v>1</v>
      </c>
      <c r="N217" s="148" t="s">
        <v>38</v>
      </c>
      <c r="P217" s="149">
        <f t="shared" si="41"/>
        <v>0</v>
      </c>
      <c r="Q217" s="149">
        <v>0</v>
      </c>
      <c r="R217" s="149">
        <f t="shared" si="42"/>
        <v>0</v>
      </c>
      <c r="S217" s="149">
        <v>0</v>
      </c>
      <c r="T217" s="150">
        <f t="shared" si="43"/>
        <v>0</v>
      </c>
      <c r="AR217" s="151" t="s">
        <v>519</v>
      </c>
      <c r="AT217" s="151" t="s">
        <v>195</v>
      </c>
      <c r="AU217" s="151" t="s">
        <v>84</v>
      </c>
      <c r="AY217" s="13" t="s">
        <v>193</v>
      </c>
      <c r="BE217" s="152">
        <f t="shared" si="44"/>
        <v>0</v>
      </c>
      <c r="BF217" s="152">
        <f t="shared" si="45"/>
        <v>0</v>
      </c>
      <c r="BG217" s="152">
        <f t="shared" si="46"/>
        <v>0</v>
      </c>
      <c r="BH217" s="152">
        <f t="shared" si="47"/>
        <v>0</v>
      </c>
      <c r="BI217" s="152">
        <f t="shared" si="48"/>
        <v>0</v>
      </c>
      <c r="BJ217" s="13" t="s">
        <v>84</v>
      </c>
      <c r="BK217" s="152">
        <f t="shared" si="49"/>
        <v>0</v>
      </c>
      <c r="BL217" s="13" t="s">
        <v>519</v>
      </c>
      <c r="BM217" s="151" t="s">
        <v>3143</v>
      </c>
    </row>
    <row r="218" spans="2:65" s="1" customFormat="1" ht="24.25" customHeight="1">
      <c r="B218" s="138"/>
      <c r="C218" s="153" t="s">
        <v>586</v>
      </c>
      <c r="D218" s="153" t="s">
        <v>236</v>
      </c>
      <c r="E218" s="154" t="s">
        <v>1862</v>
      </c>
      <c r="F218" s="155" t="s">
        <v>1863</v>
      </c>
      <c r="G218" s="156" t="s">
        <v>319</v>
      </c>
      <c r="H218" s="157">
        <v>2</v>
      </c>
      <c r="I218" s="158"/>
      <c r="J218" s="159">
        <f t="shared" si="40"/>
        <v>0</v>
      </c>
      <c r="K218" s="160"/>
      <c r="L218" s="161"/>
      <c r="M218" s="162" t="s">
        <v>1</v>
      </c>
      <c r="N218" s="163" t="s">
        <v>38</v>
      </c>
      <c r="P218" s="149">
        <f t="shared" si="41"/>
        <v>0</v>
      </c>
      <c r="Q218" s="149">
        <v>1.2600000000000001E-3</v>
      </c>
      <c r="R218" s="149">
        <f t="shared" si="42"/>
        <v>2.5200000000000001E-3</v>
      </c>
      <c r="S218" s="149">
        <v>0</v>
      </c>
      <c r="T218" s="150">
        <f t="shared" si="43"/>
        <v>0</v>
      </c>
      <c r="AR218" s="151" t="s">
        <v>972</v>
      </c>
      <c r="AT218" s="151" t="s">
        <v>236</v>
      </c>
      <c r="AU218" s="151" t="s">
        <v>84</v>
      </c>
      <c r="AY218" s="13" t="s">
        <v>193</v>
      </c>
      <c r="BE218" s="152">
        <f t="shared" si="44"/>
        <v>0</v>
      </c>
      <c r="BF218" s="152">
        <f t="shared" si="45"/>
        <v>0</v>
      </c>
      <c r="BG218" s="152">
        <f t="shared" si="46"/>
        <v>0</v>
      </c>
      <c r="BH218" s="152">
        <f t="shared" si="47"/>
        <v>0</v>
      </c>
      <c r="BI218" s="152">
        <f t="shared" si="48"/>
        <v>0</v>
      </c>
      <c r="BJ218" s="13" t="s">
        <v>84</v>
      </c>
      <c r="BK218" s="152">
        <f t="shared" si="49"/>
        <v>0</v>
      </c>
      <c r="BL218" s="13" t="s">
        <v>972</v>
      </c>
      <c r="BM218" s="151" t="s">
        <v>3144</v>
      </c>
    </row>
    <row r="219" spans="2:65" s="1" customFormat="1" ht="24.25" customHeight="1">
      <c r="B219" s="138"/>
      <c r="C219" s="139" t="s">
        <v>590</v>
      </c>
      <c r="D219" s="139" t="s">
        <v>195</v>
      </c>
      <c r="E219" s="140" t="s">
        <v>1866</v>
      </c>
      <c r="F219" s="141" t="s">
        <v>1867</v>
      </c>
      <c r="G219" s="142" t="s">
        <v>319</v>
      </c>
      <c r="H219" s="143">
        <v>2</v>
      </c>
      <c r="I219" s="144"/>
      <c r="J219" s="145">
        <f t="shared" si="40"/>
        <v>0</v>
      </c>
      <c r="K219" s="146"/>
      <c r="L219" s="28"/>
      <c r="M219" s="147" t="s">
        <v>1</v>
      </c>
      <c r="N219" s="148" t="s">
        <v>38</v>
      </c>
      <c r="P219" s="149">
        <f t="shared" si="41"/>
        <v>0</v>
      </c>
      <c r="Q219" s="149">
        <v>0</v>
      </c>
      <c r="R219" s="149">
        <f t="shared" si="42"/>
        <v>0</v>
      </c>
      <c r="S219" s="149">
        <v>0</v>
      </c>
      <c r="T219" s="150">
        <f t="shared" si="43"/>
        <v>0</v>
      </c>
      <c r="AR219" s="151" t="s">
        <v>519</v>
      </c>
      <c r="AT219" s="151" t="s">
        <v>195</v>
      </c>
      <c r="AU219" s="151" t="s">
        <v>84</v>
      </c>
      <c r="AY219" s="13" t="s">
        <v>193</v>
      </c>
      <c r="BE219" s="152">
        <f t="shared" si="44"/>
        <v>0</v>
      </c>
      <c r="BF219" s="152">
        <f t="shared" si="45"/>
        <v>0</v>
      </c>
      <c r="BG219" s="152">
        <f t="shared" si="46"/>
        <v>0</v>
      </c>
      <c r="BH219" s="152">
        <f t="shared" si="47"/>
        <v>0</v>
      </c>
      <c r="BI219" s="152">
        <f t="shared" si="48"/>
        <v>0</v>
      </c>
      <c r="BJ219" s="13" t="s">
        <v>84</v>
      </c>
      <c r="BK219" s="152">
        <f t="shared" si="49"/>
        <v>0</v>
      </c>
      <c r="BL219" s="13" t="s">
        <v>519</v>
      </c>
      <c r="BM219" s="151" t="s">
        <v>3145</v>
      </c>
    </row>
    <row r="220" spans="2:65" s="1" customFormat="1" ht="24.25" customHeight="1">
      <c r="B220" s="138"/>
      <c r="C220" s="153" t="s">
        <v>594</v>
      </c>
      <c r="D220" s="153" t="s">
        <v>236</v>
      </c>
      <c r="E220" s="154" t="s">
        <v>1869</v>
      </c>
      <c r="F220" s="155" t="s">
        <v>1870</v>
      </c>
      <c r="G220" s="156" t="s">
        <v>319</v>
      </c>
      <c r="H220" s="157">
        <v>2</v>
      </c>
      <c r="I220" s="158"/>
      <c r="J220" s="159">
        <f t="shared" si="40"/>
        <v>0</v>
      </c>
      <c r="K220" s="160"/>
      <c r="L220" s="161"/>
      <c r="M220" s="162" t="s">
        <v>1</v>
      </c>
      <c r="N220" s="163" t="s">
        <v>38</v>
      </c>
      <c r="P220" s="149">
        <f t="shared" si="41"/>
        <v>0</v>
      </c>
      <c r="Q220" s="149">
        <v>3.31E-3</v>
      </c>
      <c r="R220" s="149">
        <f t="shared" si="42"/>
        <v>6.62E-3</v>
      </c>
      <c r="S220" s="149">
        <v>0</v>
      </c>
      <c r="T220" s="150">
        <f t="shared" si="43"/>
        <v>0</v>
      </c>
      <c r="AR220" s="151" t="s">
        <v>972</v>
      </c>
      <c r="AT220" s="151" t="s">
        <v>236</v>
      </c>
      <c r="AU220" s="151" t="s">
        <v>84</v>
      </c>
      <c r="AY220" s="13" t="s">
        <v>193</v>
      </c>
      <c r="BE220" s="152">
        <f t="shared" si="44"/>
        <v>0</v>
      </c>
      <c r="BF220" s="152">
        <f t="shared" si="45"/>
        <v>0</v>
      </c>
      <c r="BG220" s="152">
        <f t="shared" si="46"/>
        <v>0</v>
      </c>
      <c r="BH220" s="152">
        <f t="shared" si="47"/>
        <v>0</v>
      </c>
      <c r="BI220" s="152">
        <f t="shared" si="48"/>
        <v>0</v>
      </c>
      <c r="BJ220" s="13" t="s">
        <v>84</v>
      </c>
      <c r="BK220" s="152">
        <f t="shared" si="49"/>
        <v>0</v>
      </c>
      <c r="BL220" s="13" t="s">
        <v>972</v>
      </c>
      <c r="BM220" s="151" t="s">
        <v>3146</v>
      </c>
    </row>
    <row r="221" spans="2:65" s="1" customFormat="1" ht="24.25" customHeight="1">
      <c r="B221" s="138"/>
      <c r="C221" s="139" t="s">
        <v>598</v>
      </c>
      <c r="D221" s="139" t="s">
        <v>195</v>
      </c>
      <c r="E221" s="140" t="s">
        <v>2256</v>
      </c>
      <c r="F221" s="141" t="s">
        <v>2257</v>
      </c>
      <c r="G221" s="142" t="s">
        <v>319</v>
      </c>
      <c r="H221" s="143">
        <v>1</v>
      </c>
      <c r="I221" s="144"/>
      <c r="J221" s="145">
        <f t="shared" si="40"/>
        <v>0</v>
      </c>
      <c r="K221" s="146"/>
      <c r="L221" s="28"/>
      <c r="M221" s="147" t="s">
        <v>1</v>
      </c>
      <c r="N221" s="148" t="s">
        <v>38</v>
      </c>
      <c r="P221" s="149">
        <f t="shared" si="41"/>
        <v>0</v>
      </c>
      <c r="Q221" s="149">
        <v>0</v>
      </c>
      <c r="R221" s="149">
        <f t="shared" si="42"/>
        <v>0</v>
      </c>
      <c r="S221" s="149">
        <v>0</v>
      </c>
      <c r="T221" s="150">
        <f t="shared" si="43"/>
        <v>0</v>
      </c>
      <c r="AR221" s="151" t="s">
        <v>519</v>
      </c>
      <c r="AT221" s="151" t="s">
        <v>195</v>
      </c>
      <c r="AU221" s="151" t="s">
        <v>84</v>
      </c>
      <c r="AY221" s="13" t="s">
        <v>193</v>
      </c>
      <c r="BE221" s="152">
        <f t="shared" si="44"/>
        <v>0</v>
      </c>
      <c r="BF221" s="152">
        <f t="shared" si="45"/>
        <v>0</v>
      </c>
      <c r="BG221" s="152">
        <f t="shared" si="46"/>
        <v>0</v>
      </c>
      <c r="BH221" s="152">
        <f t="shared" si="47"/>
        <v>0</v>
      </c>
      <c r="BI221" s="152">
        <f t="shared" si="48"/>
        <v>0</v>
      </c>
      <c r="BJ221" s="13" t="s">
        <v>84</v>
      </c>
      <c r="BK221" s="152">
        <f t="shared" si="49"/>
        <v>0</v>
      </c>
      <c r="BL221" s="13" t="s">
        <v>519</v>
      </c>
      <c r="BM221" s="151" t="s">
        <v>3147</v>
      </c>
    </row>
    <row r="222" spans="2:65" s="1" customFormat="1" ht="24.25" customHeight="1">
      <c r="B222" s="138"/>
      <c r="C222" s="153" t="s">
        <v>602</v>
      </c>
      <c r="D222" s="153" t="s">
        <v>236</v>
      </c>
      <c r="E222" s="154" t="s">
        <v>2259</v>
      </c>
      <c r="F222" s="155" t="s">
        <v>2260</v>
      </c>
      <c r="G222" s="156" t="s">
        <v>319</v>
      </c>
      <c r="H222" s="157">
        <v>1</v>
      </c>
      <c r="I222" s="158"/>
      <c r="J222" s="159">
        <f t="shared" si="40"/>
        <v>0</v>
      </c>
      <c r="K222" s="160"/>
      <c r="L222" s="161"/>
      <c r="M222" s="162" t="s">
        <v>1</v>
      </c>
      <c r="N222" s="163" t="s">
        <v>38</v>
      </c>
      <c r="P222" s="149">
        <f t="shared" si="41"/>
        <v>0</v>
      </c>
      <c r="Q222" s="149">
        <v>2.5400000000000002E-3</v>
      </c>
      <c r="R222" s="149">
        <f t="shared" si="42"/>
        <v>2.5400000000000002E-3</v>
      </c>
      <c r="S222" s="149">
        <v>0</v>
      </c>
      <c r="T222" s="150">
        <f t="shared" si="43"/>
        <v>0</v>
      </c>
      <c r="AR222" s="151" t="s">
        <v>972</v>
      </c>
      <c r="AT222" s="151" t="s">
        <v>236</v>
      </c>
      <c r="AU222" s="151" t="s">
        <v>84</v>
      </c>
      <c r="AY222" s="13" t="s">
        <v>193</v>
      </c>
      <c r="BE222" s="152">
        <f t="shared" si="44"/>
        <v>0</v>
      </c>
      <c r="BF222" s="152">
        <f t="shared" si="45"/>
        <v>0</v>
      </c>
      <c r="BG222" s="152">
        <f t="shared" si="46"/>
        <v>0</v>
      </c>
      <c r="BH222" s="152">
        <f t="shared" si="47"/>
        <v>0</v>
      </c>
      <c r="BI222" s="152">
        <f t="shared" si="48"/>
        <v>0</v>
      </c>
      <c r="BJ222" s="13" t="s">
        <v>84</v>
      </c>
      <c r="BK222" s="152">
        <f t="shared" si="49"/>
        <v>0</v>
      </c>
      <c r="BL222" s="13" t="s">
        <v>972</v>
      </c>
      <c r="BM222" s="151" t="s">
        <v>3148</v>
      </c>
    </row>
    <row r="223" spans="2:65" s="1" customFormat="1" ht="16.5" customHeight="1">
      <c r="B223" s="138"/>
      <c r="C223" s="139" t="s">
        <v>606</v>
      </c>
      <c r="D223" s="139" t="s">
        <v>195</v>
      </c>
      <c r="E223" s="140" t="s">
        <v>1873</v>
      </c>
      <c r="F223" s="141" t="s">
        <v>1874</v>
      </c>
      <c r="G223" s="142" t="s">
        <v>319</v>
      </c>
      <c r="H223" s="143">
        <v>3</v>
      </c>
      <c r="I223" s="144"/>
      <c r="J223" s="145">
        <f t="shared" si="40"/>
        <v>0</v>
      </c>
      <c r="K223" s="146"/>
      <c r="L223" s="28"/>
      <c r="M223" s="147" t="s">
        <v>1</v>
      </c>
      <c r="N223" s="148" t="s">
        <v>38</v>
      </c>
      <c r="P223" s="149">
        <f t="shared" si="41"/>
        <v>0</v>
      </c>
      <c r="Q223" s="149">
        <v>0</v>
      </c>
      <c r="R223" s="149">
        <f t="shared" si="42"/>
        <v>0</v>
      </c>
      <c r="S223" s="149">
        <v>0</v>
      </c>
      <c r="T223" s="150">
        <f t="shared" si="43"/>
        <v>0</v>
      </c>
      <c r="AR223" s="151" t="s">
        <v>519</v>
      </c>
      <c r="AT223" s="151" t="s">
        <v>195</v>
      </c>
      <c r="AU223" s="151" t="s">
        <v>84</v>
      </c>
      <c r="AY223" s="13" t="s">
        <v>193</v>
      </c>
      <c r="BE223" s="152">
        <f t="shared" si="44"/>
        <v>0</v>
      </c>
      <c r="BF223" s="152">
        <f t="shared" si="45"/>
        <v>0</v>
      </c>
      <c r="BG223" s="152">
        <f t="shared" si="46"/>
        <v>0</v>
      </c>
      <c r="BH223" s="152">
        <f t="shared" si="47"/>
        <v>0</v>
      </c>
      <c r="BI223" s="152">
        <f t="shared" si="48"/>
        <v>0</v>
      </c>
      <c r="BJ223" s="13" t="s">
        <v>84</v>
      </c>
      <c r="BK223" s="152">
        <f t="shared" si="49"/>
        <v>0</v>
      </c>
      <c r="BL223" s="13" t="s">
        <v>519</v>
      </c>
      <c r="BM223" s="151" t="s">
        <v>3149</v>
      </c>
    </row>
    <row r="224" spans="2:65" s="1" customFormat="1" ht="16.5" customHeight="1">
      <c r="B224" s="138"/>
      <c r="C224" s="153" t="s">
        <v>831</v>
      </c>
      <c r="D224" s="153" t="s">
        <v>236</v>
      </c>
      <c r="E224" s="154" t="s">
        <v>1877</v>
      </c>
      <c r="F224" s="155" t="s">
        <v>1878</v>
      </c>
      <c r="G224" s="156" t="s">
        <v>319</v>
      </c>
      <c r="H224" s="157">
        <v>3</v>
      </c>
      <c r="I224" s="158"/>
      <c r="J224" s="159">
        <f t="shared" si="40"/>
        <v>0</v>
      </c>
      <c r="K224" s="160"/>
      <c r="L224" s="161"/>
      <c r="M224" s="170" t="s">
        <v>1</v>
      </c>
      <c r="N224" s="171" t="s">
        <v>38</v>
      </c>
      <c r="O224" s="166"/>
      <c r="P224" s="167">
        <f t="shared" si="41"/>
        <v>0</v>
      </c>
      <c r="Q224" s="167">
        <v>0</v>
      </c>
      <c r="R224" s="167">
        <f t="shared" si="42"/>
        <v>0</v>
      </c>
      <c r="S224" s="167">
        <v>0</v>
      </c>
      <c r="T224" s="168">
        <f t="shared" si="43"/>
        <v>0</v>
      </c>
      <c r="AR224" s="151" t="s">
        <v>163</v>
      </c>
      <c r="AT224" s="151" t="s">
        <v>236</v>
      </c>
      <c r="AU224" s="151" t="s">
        <v>84</v>
      </c>
      <c r="AY224" s="13" t="s">
        <v>193</v>
      </c>
      <c r="BE224" s="152">
        <f t="shared" si="44"/>
        <v>0</v>
      </c>
      <c r="BF224" s="152">
        <f t="shared" si="45"/>
        <v>0</v>
      </c>
      <c r="BG224" s="152">
        <f t="shared" si="46"/>
        <v>0</v>
      </c>
      <c r="BH224" s="152">
        <f t="shared" si="47"/>
        <v>0</v>
      </c>
      <c r="BI224" s="152">
        <f t="shared" si="48"/>
        <v>0</v>
      </c>
      <c r="BJ224" s="13" t="s">
        <v>84</v>
      </c>
      <c r="BK224" s="152">
        <f t="shared" si="49"/>
        <v>0</v>
      </c>
      <c r="BL224" s="13" t="s">
        <v>109</v>
      </c>
      <c r="BM224" s="151" t="s">
        <v>3150</v>
      </c>
    </row>
    <row r="225" spans="2:12" s="1" customFormat="1" ht="7" customHeight="1">
      <c r="B225" s="43"/>
      <c r="C225" s="44"/>
      <c r="D225" s="44"/>
      <c r="E225" s="44"/>
      <c r="F225" s="44"/>
      <c r="G225" s="44"/>
      <c r="H225" s="44"/>
      <c r="I225" s="44"/>
      <c r="J225" s="44"/>
      <c r="K225" s="44"/>
      <c r="L225" s="28"/>
    </row>
  </sheetData>
  <autoFilter ref="C129:K224" xr:uid="{00000000-0009-0000-0000-000016000000}"/>
  <mergeCells count="12">
    <mergeCell ref="E122:H122"/>
    <mergeCell ref="L2:V2"/>
    <mergeCell ref="E85:H85"/>
    <mergeCell ref="E87:H87"/>
    <mergeCell ref="E89:H89"/>
    <mergeCell ref="E118:H118"/>
    <mergeCell ref="E120:H120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B2:BM213"/>
  <sheetViews>
    <sheetView showGridLines="0" workbookViewId="0">
      <selection activeCell="I36" sqref="I36:I38"/>
    </sheetView>
  </sheetViews>
  <sheetFormatPr baseColWidth="10" defaultRowHeight="11"/>
  <cols>
    <col min="1" max="1" width="8.25" customWidth="1"/>
    <col min="2" max="2" width="1.25" customWidth="1"/>
    <col min="3" max="4" width="4.25" customWidth="1"/>
    <col min="5" max="5" width="17.25" customWidth="1"/>
    <col min="6" max="6" width="50.75" customWidth="1"/>
    <col min="7" max="7" width="7.5" customWidth="1"/>
    <col min="8" max="8" width="14" customWidth="1"/>
    <col min="9" max="9" width="15.75" customWidth="1"/>
    <col min="10" max="10" width="22.25" customWidth="1"/>
    <col min="11" max="11" width="22.25" hidden="1" customWidth="1"/>
    <col min="12" max="12" width="9.25" customWidth="1"/>
    <col min="13" max="13" width="10.75" hidden="1" customWidth="1"/>
    <col min="14" max="14" width="9.25" hidden="1"/>
    <col min="15" max="20" width="14.25" hidden="1" customWidth="1"/>
    <col min="21" max="21" width="16.25" hidden="1" customWidth="1"/>
    <col min="22" max="22" width="12.25" customWidth="1"/>
    <col min="23" max="23" width="16.25" customWidth="1"/>
    <col min="24" max="24" width="12.25" customWidth="1"/>
    <col min="25" max="25" width="15" customWidth="1"/>
    <col min="26" max="26" width="11" customWidth="1"/>
    <col min="27" max="27" width="15" customWidth="1"/>
    <col min="28" max="28" width="16.25" customWidth="1"/>
    <col min="29" max="29" width="11" customWidth="1"/>
    <col min="30" max="30" width="15" customWidth="1"/>
    <col min="31" max="31" width="16.25" customWidth="1"/>
    <col min="44" max="65" width="9.25" hidden="1"/>
  </cols>
  <sheetData>
    <row r="2" spans="2:46" ht="37" customHeight="1">
      <c r="L2" s="210" t="s">
        <v>5</v>
      </c>
      <c r="M2" s="211"/>
      <c r="N2" s="211"/>
      <c r="O2" s="211"/>
      <c r="P2" s="211"/>
      <c r="Q2" s="211"/>
      <c r="R2" s="211"/>
      <c r="S2" s="211"/>
      <c r="T2" s="211"/>
      <c r="U2" s="211"/>
      <c r="V2" s="211"/>
      <c r="AT2" s="13" t="s">
        <v>153</v>
      </c>
    </row>
    <row r="3" spans="2:46" ht="7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72</v>
      </c>
    </row>
    <row r="4" spans="2:46" ht="25" customHeight="1">
      <c r="B4" s="16"/>
      <c r="D4" s="17" t="s">
        <v>166</v>
      </c>
      <c r="L4" s="16"/>
      <c r="M4" s="92" t="s">
        <v>9</v>
      </c>
      <c r="AT4" s="13" t="s">
        <v>3</v>
      </c>
    </row>
    <row r="5" spans="2:46" ht="7" customHeight="1">
      <c r="B5" s="16"/>
      <c r="L5" s="16"/>
    </row>
    <row r="6" spans="2:46" ht="12" customHeight="1">
      <c r="B6" s="16"/>
      <c r="D6" s="23" t="s">
        <v>15</v>
      </c>
      <c r="L6" s="16"/>
    </row>
    <row r="7" spans="2:46" ht="16.5" customHeight="1">
      <c r="B7" s="16"/>
      <c r="E7" s="231" t="str">
        <f>'Rekapitulácia stavby'!K6</f>
        <v>Rokycany - Infraštruktúra, 100 Zásobovanie vodou</v>
      </c>
      <c r="F7" s="232"/>
      <c r="G7" s="232"/>
      <c r="H7" s="232"/>
      <c r="L7" s="16"/>
    </row>
    <row r="8" spans="2:46" ht="12" customHeight="1">
      <c r="B8" s="16"/>
      <c r="D8" s="23" t="s">
        <v>167</v>
      </c>
      <c r="L8" s="16"/>
    </row>
    <row r="9" spans="2:46" s="1" customFormat="1" ht="16.5" customHeight="1">
      <c r="B9" s="28"/>
      <c r="E9" s="231" t="s">
        <v>1977</v>
      </c>
      <c r="F9" s="230"/>
      <c r="G9" s="230"/>
      <c r="H9" s="230"/>
      <c r="L9" s="28"/>
    </row>
    <row r="10" spans="2:46" s="1" customFormat="1" ht="12" customHeight="1">
      <c r="B10" s="28"/>
      <c r="D10" s="23" t="s">
        <v>169</v>
      </c>
      <c r="L10" s="28"/>
    </row>
    <row r="11" spans="2:46" s="1" customFormat="1" ht="16.5" customHeight="1">
      <c r="B11" s="28"/>
      <c r="E11" s="187" t="s">
        <v>3151</v>
      </c>
      <c r="F11" s="230"/>
      <c r="G11" s="230"/>
      <c r="H11" s="230"/>
      <c r="L11" s="28"/>
    </row>
    <row r="12" spans="2:46" s="1" customFormat="1">
      <c r="B12" s="28"/>
      <c r="L12" s="28"/>
    </row>
    <row r="13" spans="2:46" s="1" customFormat="1" ht="12" customHeight="1">
      <c r="B13" s="28"/>
      <c r="D13" s="23" t="s">
        <v>17</v>
      </c>
      <c r="F13" s="21" t="s">
        <v>1</v>
      </c>
      <c r="I13" s="23" t="s">
        <v>18</v>
      </c>
      <c r="J13" s="21" t="s">
        <v>1</v>
      </c>
      <c r="L13" s="28"/>
    </row>
    <row r="14" spans="2:46" s="1" customFormat="1" ht="12" customHeight="1">
      <c r="B14" s="28"/>
      <c r="D14" s="23" t="s">
        <v>19</v>
      </c>
      <c r="F14" s="21" t="s">
        <v>20</v>
      </c>
      <c r="I14" s="23" t="s">
        <v>21</v>
      </c>
      <c r="J14" s="51" t="str">
        <f>'Rekapitulácia stavby'!AN8</f>
        <v>Vyplň údaj</v>
      </c>
      <c r="L14" s="28"/>
    </row>
    <row r="15" spans="2:46" s="1" customFormat="1" ht="10.75" customHeight="1">
      <c r="B15" s="28"/>
      <c r="L15" s="28"/>
    </row>
    <row r="16" spans="2:46" s="1" customFormat="1" ht="12" customHeight="1">
      <c r="B16" s="28"/>
      <c r="D16" s="23" t="s">
        <v>22</v>
      </c>
      <c r="I16" s="23" t="s">
        <v>23</v>
      </c>
      <c r="J16" s="21" t="str">
        <f>IF('Rekapitulácia stavby'!AN10="","",'Rekapitulácia stavby'!AN10)</f>
        <v/>
      </c>
      <c r="L16" s="28"/>
    </row>
    <row r="17" spans="2:12" s="1" customFormat="1" ht="18" customHeight="1">
      <c r="B17" s="28"/>
      <c r="E17" s="21" t="str">
        <f>IF('Rekapitulácia stavby'!E11="","",'Rekapitulácia stavby'!E11)</f>
        <v xml:space="preserve"> </v>
      </c>
      <c r="I17" s="23" t="s">
        <v>25</v>
      </c>
      <c r="J17" s="21" t="str">
        <f>IF('Rekapitulácia stavby'!AN11="","",'Rekapitulácia stavby'!AN11)</f>
        <v/>
      </c>
      <c r="L17" s="28"/>
    </row>
    <row r="18" spans="2:12" s="1" customFormat="1" ht="7" customHeight="1">
      <c r="B18" s="28"/>
      <c r="L18" s="28"/>
    </row>
    <row r="19" spans="2:12" s="1" customFormat="1" ht="12" customHeight="1">
      <c r="B19" s="28"/>
      <c r="D19" s="23" t="s">
        <v>26</v>
      </c>
      <c r="I19" s="23" t="s">
        <v>23</v>
      </c>
      <c r="J19" s="179" t="str">
        <f>'Rekapitulácia stavby'!AN13</f>
        <v>Vyplň údaj</v>
      </c>
      <c r="L19" s="28"/>
    </row>
    <row r="20" spans="2:12" s="1" customFormat="1" ht="18" customHeight="1">
      <c r="B20" s="28"/>
      <c r="E20" s="233" t="str">
        <f>'Rekapitulácia stavby'!E14</f>
        <v>Vyplň údaj</v>
      </c>
      <c r="F20" s="215"/>
      <c r="G20" s="215"/>
      <c r="H20" s="215"/>
      <c r="I20" s="23" t="s">
        <v>25</v>
      </c>
      <c r="J20" s="179" t="str">
        <f>'Rekapitulácia stavby'!AN14</f>
        <v>Vyplň údaj</v>
      </c>
      <c r="L20" s="28"/>
    </row>
    <row r="21" spans="2:12" s="1" customFormat="1" ht="7" customHeight="1">
      <c r="B21" s="28"/>
      <c r="L21" s="28"/>
    </row>
    <row r="22" spans="2:12" s="1" customFormat="1" ht="12" customHeight="1">
      <c r="B22" s="28"/>
      <c r="D22" s="23" t="s">
        <v>28</v>
      </c>
      <c r="I22" s="23" t="s">
        <v>23</v>
      </c>
      <c r="J22" s="21" t="str">
        <f>IF('Rekapitulácia stavby'!AN16="","",'Rekapitulácia stavby'!AN16)</f>
        <v/>
      </c>
      <c r="L22" s="28"/>
    </row>
    <row r="23" spans="2:12" s="1" customFormat="1" ht="18" customHeight="1">
      <c r="B23" s="28"/>
      <c r="E23" s="21" t="str">
        <f>IF('Rekapitulácia stavby'!E17="","",'Rekapitulácia stavby'!E17)</f>
        <v xml:space="preserve"> </v>
      </c>
      <c r="I23" s="23" t="s">
        <v>25</v>
      </c>
      <c r="J23" s="21" t="str">
        <f>IF('Rekapitulácia stavby'!AN17="","",'Rekapitulácia stavby'!AN17)</f>
        <v/>
      </c>
      <c r="L23" s="28"/>
    </row>
    <row r="24" spans="2:12" s="1" customFormat="1" ht="7" customHeight="1">
      <c r="B24" s="28"/>
      <c r="L24" s="28"/>
    </row>
    <row r="25" spans="2:12" s="1" customFormat="1" ht="12" customHeight="1">
      <c r="B25" s="28"/>
      <c r="D25" s="23" t="s">
        <v>30</v>
      </c>
      <c r="I25" s="23" t="s">
        <v>23</v>
      </c>
      <c r="J25" s="21" t="str">
        <f>IF('Rekapitulácia stavby'!AN19="","",'Rekapitulácia stavby'!AN19)</f>
        <v/>
      </c>
      <c r="L25" s="28"/>
    </row>
    <row r="26" spans="2:12" s="1" customFormat="1" ht="18" customHeight="1">
      <c r="B26" s="28"/>
      <c r="E26" s="21" t="str">
        <f>IF('Rekapitulácia stavby'!E20="","",'Rekapitulácia stavby'!E20)</f>
        <v xml:space="preserve"> </v>
      </c>
      <c r="I26" s="23" t="s">
        <v>25</v>
      </c>
      <c r="J26" s="21" t="str">
        <f>IF('Rekapitulácia stavby'!AN20="","",'Rekapitulácia stavby'!AN20)</f>
        <v/>
      </c>
      <c r="L26" s="28"/>
    </row>
    <row r="27" spans="2:12" s="1" customFormat="1" ht="7" customHeight="1">
      <c r="B27" s="28"/>
      <c r="L27" s="28"/>
    </row>
    <row r="28" spans="2:12" s="1" customFormat="1" ht="12" customHeight="1">
      <c r="B28" s="28"/>
      <c r="D28" s="23" t="s">
        <v>31</v>
      </c>
      <c r="L28" s="28"/>
    </row>
    <row r="29" spans="2:12" s="7" customFormat="1" ht="16.5" customHeight="1">
      <c r="B29" s="93"/>
      <c r="E29" s="219" t="s">
        <v>1</v>
      </c>
      <c r="F29" s="219"/>
      <c r="G29" s="219"/>
      <c r="H29" s="219"/>
      <c r="L29" s="93"/>
    </row>
    <row r="30" spans="2:12" s="1" customFormat="1" ht="7" customHeight="1">
      <c r="B30" s="28"/>
      <c r="L30" s="28"/>
    </row>
    <row r="31" spans="2:12" s="1" customFormat="1" ht="7" customHeight="1">
      <c r="B31" s="28"/>
      <c r="D31" s="52"/>
      <c r="E31" s="52"/>
      <c r="F31" s="52"/>
      <c r="G31" s="52"/>
      <c r="H31" s="52"/>
      <c r="I31" s="52"/>
      <c r="J31" s="52"/>
      <c r="K31" s="52"/>
      <c r="L31" s="28"/>
    </row>
    <row r="32" spans="2:12" s="1" customFormat="1" ht="25.5" customHeight="1">
      <c r="B32" s="28"/>
      <c r="D32" s="94" t="s">
        <v>32</v>
      </c>
      <c r="J32" s="65">
        <f>ROUND(J130, 2)</f>
        <v>0</v>
      </c>
      <c r="L32" s="28"/>
    </row>
    <row r="33" spans="2:12" s="1" customFormat="1" ht="7" customHeight="1">
      <c r="B33" s="28"/>
      <c r="D33" s="52"/>
      <c r="E33" s="52"/>
      <c r="F33" s="52"/>
      <c r="G33" s="52"/>
      <c r="H33" s="52"/>
      <c r="I33" s="52"/>
      <c r="J33" s="52"/>
      <c r="K33" s="52"/>
      <c r="L33" s="28"/>
    </row>
    <row r="34" spans="2:12" s="1" customFormat="1" ht="14.5" customHeight="1">
      <c r="B34" s="28"/>
      <c r="F34" s="31" t="s">
        <v>34</v>
      </c>
      <c r="I34" s="31" t="s">
        <v>33</v>
      </c>
      <c r="J34" s="31" t="s">
        <v>35</v>
      </c>
      <c r="L34" s="28"/>
    </row>
    <row r="35" spans="2:12" s="1" customFormat="1" ht="14.5" customHeight="1">
      <c r="B35" s="28"/>
      <c r="D35" s="54" t="s">
        <v>36</v>
      </c>
      <c r="E35" s="33" t="s">
        <v>37</v>
      </c>
      <c r="F35" s="95">
        <f>ROUND((SUM(BE130:BE212)),  2)</f>
        <v>0</v>
      </c>
      <c r="G35" s="96"/>
      <c r="H35" s="96"/>
      <c r="I35" s="97">
        <v>0.23</v>
      </c>
      <c r="J35" s="95">
        <f>ROUND(((SUM(BE130:BE212))*I35),  2)</f>
        <v>0</v>
      </c>
      <c r="L35" s="28"/>
    </row>
    <row r="36" spans="2:12" s="1" customFormat="1" ht="14.5" customHeight="1">
      <c r="B36" s="28"/>
      <c r="E36" s="33" t="s">
        <v>38</v>
      </c>
      <c r="F36" s="85">
        <f>ROUND((SUM(BF130:BF212)),  2)</f>
        <v>0</v>
      </c>
      <c r="I36" s="178">
        <v>0.23</v>
      </c>
      <c r="J36" s="85">
        <f>ROUND(((SUM(BF130:BF212))*I36),  2)</f>
        <v>0</v>
      </c>
      <c r="L36" s="28"/>
    </row>
    <row r="37" spans="2:12" s="1" customFormat="1" ht="14.5" customHeight="1">
      <c r="B37" s="28"/>
      <c r="E37" s="23" t="s">
        <v>39</v>
      </c>
      <c r="F37" s="85">
        <f>ROUND((SUM(BG130:BG212)),  2)</f>
        <v>0</v>
      </c>
      <c r="I37" s="178">
        <v>0.23</v>
      </c>
      <c r="J37" s="85">
        <f>0</f>
        <v>0</v>
      </c>
      <c r="L37" s="28"/>
    </row>
    <row r="38" spans="2:12" s="1" customFormat="1" ht="14.5" customHeight="1">
      <c r="B38" s="28"/>
      <c r="E38" s="23" t="s">
        <v>40</v>
      </c>
      <c r="F38" s="85">
        <f>ROUND((SUM(BH130:BH212)),  2)</f>
        <v>0</v>
      </c>
      <c r="I38" s="178">
        <v>0.23</v>
      </c>
      <c r="J38" s="85">
        <f>0</f>
        <v>0</v>
      </c>
      <c r="L38" s="28"/>
    </row>
    <row r="39" spans="2:12" s="1" customFormat="1" ht="14.5" customHeight="1">
      <c r="B39" s="28"/>
      <c r="E39" s="33" t="s">
        <v>41</v>
      </c>
      <c r="F39" s="95">
        <f>ROUND((SUM(BI130:BI212)),  2)</f>
        <v>0</v>
      </c>
      <c r="G39" s="96"/>
      <c r="H39" s="96"/>
      <c r="I39" s="97">
        <v>0</v>
      </c>
      <c r="J39" s="95">
        <f>0</f>
        <v>0</v>
      </c>
      <c r="L39" s="28"/>
    </row>
    <row r="40" spans="2:12" s="1" customFormat="1" ht="7" customHeight="1">
      <c r="B40" s="28"/>
      <c r="L40" s="28"/>
    </row>
    <row r="41" spans="2:12" s="1" customFormat="1" ht="25.5" customHeight="1">
      <c r="B41" s="28"/>
      <c r="C41" s="98"/>
      <c r="D41" s="99" t="s">
        <v>42</v>
      </c>
      <c r="E41" s="56"/>
      <c r="F41" s="56"/>
      <c r="G41" s="100" t="s">
        <v>43</v>
      </c>
      <c r="H41" s="101" t="s">
        <v>44</v>
      </c>
      <c r="I41" s="56"/>
      <c r="J41" s="102">
        <f>SUM(J32:J39)</f>
        <v>0</v>
      </c>
      <c r="K41" s="103"/>
      <c r="L41" s="28"/>
    </row>
    <row r="42" spans="2:12" s="1" customFormat="1" ht="14.5" customHeight="1">
      <c r="B42" s="28"/>
      <c r="L42" s="28"/>
    </row>
    <row r="43" spans="2:12" ht="14.5" customHeight="1">
      <c r="B43" s="16"/>
      <c r="L43" s="16"/>
    </row>
    <row r="44" spans="2:12" ht="14.5" customHeight="1">
      <c r="B44" s="16"/>
      <c r="L44" s="16"/>
    </row>
    <row r="45" spans="2:12" ht="14.5" customHeight="1">
      <c r="B45" s="16"/>
      <c r="L45" s="16"/>
    </row>
    <row r="46" spans="2:12" ht="14.5" customHeight="1">
      <c r="B46" s="16"/>
      <c r="L46" s="16"/>
    </row>
    <row r="47" spans="2:12" ht="14.5" customHeight="1">
      <c r="B47" s="16"/>
      <c r="L47" s="16"/>
    </row>
    <row r="48" spans="2:12" ht="14.5" customHeight="1">
      <c r="B48" s="16"/>
      <c r="L48" s="16"/>
    </row>
    <row r="49" spans="2:12" ht="14.5" customHeight="1">
      <c r="B49" s="16"/>
      <c r="L49" s="16"/>
    </row>
    <row r="50" spans="2:12" s="1" customFormat="1" ht="14.5" customHeight="1">
      <c r="B50" s="28"/>
      <c r="D50" s="40" t="s">
        <v>45</v>
      </c>
      <c r="E50" s="41"/>
      <c r="F50" s="41"/>
      <c r="G50" s="40" t="s">
        <v>46</v>
      </c>
      <c r="H50" s="41"/>
      <c r="I50" s="41"/>
      <c r="J50" s="41"/>
      <c r="K50" s="41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3">
      <c r="B61" s="28"/>
      <c r="D61" s="42" t="s">
        <v>47</v>
      </c>
      <c r="E61" s="30"/>
      <c r="F61" s="104" t="s">
        <v>48</v>
      </c>
      <c r="G61" s="42" t="s">
        <v>47</v>
      </c>
      <c r="H61" s="30"/>
      <c r="I61" s="30"/>
      <c r="J61" s="105" t="s">
        <v>48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3">
      <c r="B65" s="28"/>
      <c r="D65" s="40" t="s">
        <v>49</v>
      </c>
      <c r="E65" s="41"/>
      <c r="F65" s="41"/>
      <c r="G65" s="40" t="s">
        <v>50</v>
      </c>
      <c r="H65" s="41"/>
      <c r="I65" s="41"/>
      <c r="J65" s="41"/>
      <c r="K65" s="41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3">
      <c r="B76" s="28"/>
      <c r="D76" s="42" t="s">
        <v>47</v>
      </c>
      <c r="E76" s="30"/>
      <c r="F76" s="104" t="s">
        <v>48</v>
      </c>
      <c r="G76" s="42" t="s">
        <v>47</v>
      </c>
      <c r="H76" s="30"/>
      <c r="I76" s="30"/>
      <c r="J76" s="105" t="s">
        <v>48</v>
      </c>
      <c r="K76" s="30"/>
      <c r="L76" s="28"/>
    </row>
    <row r="77" spans="2:12" s="1" customFormat="1" ht="14.5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28"/>
    </row>
    <row r="81" spans="2:12" s="1" customFormat="1" ht="7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28"/>
    </row>
    <row r="82" spans="2:12" s="1" customFormat="1" ht="25" customHeight="1">
      <c r="B82" s="28"/>
      <c r="C82" s="17" t="s">
        <v>171</v>
      </c>
      <c r="L82" s="28"/>
    </row>
    <row r="83" spans="2:12" s="1" customFormat="1" ht="7" customHeight="1">
      <c r="B83" s="28"/>
      <c r="L83" s="28"/>
    </row>
    <row r="84" spans="2:12" s="1" customFormat="1" ht="12" customHeight="1">
      <c r="B84" s="28"/>
      <c r="C84" s="23" t="s">
        <v>15</v>
      </c>
      <c r="L84" s="28"/>
    </row>
    <row r="85" spans="2:12" s="1" customFormat="1" ht="16.5" customHeight="1">
      <c r="B85" s="28"/>
      <c r="E85" s="231" t="str">
        <f>E7</f>
        <v>Rokycany - Infraštruktúra, 100 Zásobovanie vodou</v>
      </c>
      <c r="F85" s="232"/>
      <c r="G85" s="232"/>
      <c r="H85" s="232"/>
      <c r="L85" s="28"/>
    </row>
    <row r="86" spans="2:12" ht="12" customHeight="1">
      <c r="B86" s="16"/>
      <c r="C86" s="23" t="s">
        <v>167</v>
      </c>
      <c r="L86" s="16"/>
    </row>
    <row r="87" spans="2:12" s="1" customFormat="1" ht="16.5" customHeight="1">
      <c r="B87" s="28"/>
      <c r="E87" s="231" t="s">
        <v>1977</v>
      </c>
      <c r="F87" s="230"/>
      <c r="G87" s="230"/>
      <c r="H87" s="230"/>
      <c r="L87" s="28"/>
    </row>
    <row r="88" spans="2:12" s="1" customFormat="1" ht="12" customHeight="1">
      <c r="B88" s="28"/>
      <c r="C88" s="23" t="s">
        <v>169</v>
      </c>
      <c r="L88" s="28"/>
    </row>
    <row r="89" spans="2:12" s="1" customFormat="1" ht="16.5" customHeight="1">
      <c r="B89" s="28"/>
      <c r="E89" s="187" t="str">
        <f>E11</f>
        <v>512 - Potrubie A-4</v>
      </c>
      <c r="F89" s="230"/>
      <c r="G89" s="230"/>
      <c r="H89" s="230"/>
      <c r="L89" s="28"/>
    </row>
    <row r="90" spans="2:12" s="1" customFormat="1" ht="7" customHeight="1">
      <c r="B90" s="28"/>
      <c r="L90" s="28"/>
    </row>
    <row r="91" spans="2:12" s="1" customFormat="1" ht="12" customHeight="1">
      <c r="B91" s="28"/>
      <c r="C91" s="23" t="s">
        <v>19</v>
      </c>
      <c r="F91" s="21" t="str">
        <f>F14</f>
        <v>Rokycany</v>
      </c>
      <c r="I91" s="23" t="s">
        <v>21</v>
      </c>
      <c r="J91" s="51" t="str">
        <f>IF(J14="","",J14)</f>
        <v>Vyplň údaj</v>
      </c>
      <c r="L91" s="28"/>
    </row>
    <row r="92" spans="2:12" s="1" customFormat="1" ht="7" customHeight="1">
      <c r="B92" s="28"/>
      <c r="L92" s="28"/>
    </row>
    <row r="93" spans="2:12" s="1" customFormat="1" ht="15.25" customHeight="1">
      <c r="B93" s="28"/>
      <c r="C93" s="23" t="s">
        <v>22</v>
      </c>
      <c r="F93" s="21" t="str">
        <f>E17</f>
        <v xml:space="preserve"> </v>
      </c>
      <c r="I93" s="23" t="s">
        <v>28</v>
      </c>
      <c r="J93" s="26" t="str">
        <f>E23</f>
        <v xml:space="preserve"> </v>
      </c>
      <c r="L93" s="28"/>
    </row>
    <row r="94" spans="2:12" s="1" customFormat="1" ht="15.25" customHeight="1">
      <c r="B94" s="28"/>
      <c r="C94" s="23" t="s">
        <v>26</v>
      </c>
      <c r="F94" s="21" t="str">
        <f>IF(E20="","",E20)</f>
        <v>Vyplň údaj</v>
      </c>
      <c r="I94" s="23" t="s">
        <v>30</v>
      </c>
      <c r="J94" s="26" t="str">
        <f>E26</f>
        <v xml:space="preserve"> </v>
      </c>
      <c r="L94" s="28"/>
    </row>
    <row r="95" spans="2:12" s="1" customFormat="1" ht="10.25" customHeight="1">
      <c r="B95" s="28"/>
      <c r="L95" s="28"/>
    </row>
    <row r="96" spans="2:12" s="1" customFormat="1" ht="29.25" customHeight="1">
      <c r="B96" s="28"/>
      <c r="C96" s="106" t="s">
        <v>172</v>
      </c>
      <c r="D96" s="98"/>
      <c r="E96" s="98"/>
      <c r="F96" s="98"/>
      <c r="G96" s="98"/>
      <c r="H96" s="98"/>
      <c r="I96" s="98"/>
      <c r="J96" s="107" t="s">
        <v>173</v>
      </c>
      <c r="K96" s="98"/>
      <c r="L96" s="28"/>
    </row>
    <row r="97" spans="2:47" s="1" customFormat="1" ht="10.25" customHeight="1">
      <c r="B97" s="28"/>
      <c r="L97" s="28"/>
    </row>
    <row r="98" spans="2:47" s="1" customFormat="1" ht="22.75" customHeight="1">
      <c r="B98" s="28"/>
      <c r="C98" s="108" t="s">
        <v>174</v>
      </c>
      <c r="J98" s="65">
        <f>J130</f>
        <v>0</v>
      </c>
      <c r="L98" s="28"/>
      <c r="AU98" s="13" t="s">
        <v>175</v>
      </c>
    </row>
    <row r="99" spans="2:47" s="8" customFormat="1" ht="25" customHeight="1">
      <c r="B99" s="109"/>
      <c r="D99" s="110" t="s">
        <v>176</v>
      </c>
      <c r="E99" s="111"/>
      <c r="F99" s="111"/>
      <c r="G99" s="111"/>
      <c r="H99" s="111"/>
      <c r="I99" s="111"/>
      <c r="J99" s="112">
        <f>J131</f>
        <v>0</v>
      </c>
      <c r="L99" s="109"/>
    </row>
    <row r="100" spans="2:47" s="9" customFormat="1" ht="20" customHeight="1">
      <c r="B100" s="113"/>
      <c r="D100" s="114" t="s">
        <v>177</v>
      </c>
      <c r="E100" s="115"/>
      <c r="F100" s="115"/>
      <c r="G100" s="115"/>
      <c r="H100" s="115"/>
      <c r="I100" s="115"/>
      <c r="J100" s="116">
        <f>J132</f>
        <v>0</v>
      </c>
      <c r="L100" s="113"/>
    </row>
    <row r="101" spans="2:47" s="9" customFormat="1" ht="20" customHeight="1">
      <c r="B101" s="113"/>
      <c r="D101" s="114" t="s">
        <v>261</v>
      </c>
      <c r="E101" s="115"/>
      <c r="F101" s="115"/>
      <c r="G101" s="115"/>
      <c r="H101" s="115"/>
      <c r="I101" s="115"/>
      <c r="J101" s="116">
        <f>J155</f>
        <v>0</v>
      </c>
      <c r="L101" s="113"/>
    </row>
    <row r="102" spans="2:47" s="9" customFormat="1" ht="20" customHeight="1">
      <c r="B102" s="113"/>
      <c r="D102" s="114" t="s">
        <v>262</v>
      </c>
      <c r="E102" s="115"/>
      <c r="F102" s="115"/>
      <c r="G102" s="115"/>
      <c r="H102" s="115"/>
      <c r="I102" s="115"/>
      <c r="J102" s="116">
        <f>J159</f>
        <v>0</v>
      </c>
      <c r="L102" s="113"/>
    </row>
    <row r="103" spans="2:47" s="9" customFormat="1" ht="20" customHeight="1">
      <c r="B103" s="113"/>
      <c r="D103" s="114" t="s">
        <v>611</v>
      </c>
      <c r="E103" s="115"/>
      <c r="F103" s="115"/>
      <c r="G103" s="115"/>
      <c r="H103" s="115"/>
      <c r="I103" s="115"/>
      <c r="J103" s="116">
        <f>J162</f>
        <v>0</v>
      </c>
      <c r="L103" s="113"/>
    </row>
    <row r="104" spans="2:47" s="9" customFormat="1" ht="20" customHeight="1">
      <c r="B104" s="113"/>
      <c r="D104" s="114" t="s">
        <v>264</v>
      </c>
      <c r="E104" s="115"/>
      <c r="F104" s="115"/>
      <c r="G104" s="115"/>
      <c r="H104" s="115"/>
      <c r="I104" s="115"/>
      <c r="J104" s="116">
        <f>J191</f>
        <v>0</v>
      </c>
      <c r="L104" s="113"/>
    </row>
    <row r="105" spans="2:47" s="9" customFormat="1" ht="20" customHeight="1">
      <c r="B105" s="113"/>
      <c r="D105" s="114" t="s">
        <v>265</v>
      </c>
      <c r="E105" s="115"/>
      <c r="F105" s="115"/>
      <c r="G105" s="115"/>
      <c r="H105" s="115"/>
      <c r="I105" s="115"/>
      <c r="J105" s="116">
        <f>J197</f>
        <v>0</v>
      </c>
      <c r="L105" s="113"/>
    </row>
    <row r="106" spans="2:47" s="8" customFormat="1" ht="25" customHeight="1">
      <c r="B106" s="109"/>
      <c r="D106" s="110" t="s">
        <v>959</v>
      </c>
      <c r="E106" s="111"/>
      <c r="F106" s="111"/>
      <c r="G106" s="111"/>
      <c r="H106" s="111"/>
      <c r="I106" s="111"/>
      <c r="J106" s="112">
        <f>J199</f>
        <v>0</v>
      </c>
      <c r="L106" s="109"/>
    </row>
    <row r="107" spans="2:47" s="9" customFormat="1" ht="20" customHeight="1">
      <c r="B107" s="113"/>
      <c r="D107" s="114" t="s">
        <v>1163</v>
      </c>
      <c r="E107" s="115"/>
      <c r="F107" s="115"/>
      <c r="G107" s="115"/>
      <c r="H107" s="115"/>
      <c r="I107" s="115"/>
      <c r="J107" s="116">
        <f>J200</f>
        <v>0</v>
      </c>
      <c r="L107" s="113"/>
    </row>
    <row r="108" spans="2:47" s="9" customFormat="1" ht="20" customHeight="1">
      <c r="B108" s="113"/>
      <c r="D108" s="114" t="s">
        <v>960</v>
      </c>
      <c r="E108" s="115"/>
      <c r="F108" s="115"/>
      <c r="G108" s="115"/>
      <c r="H108" s="115"/>
      <c r="I108" s="115"/>
      <c r="J108" s="116">
        <f>J202</f>
        <v>0</v>
      </c>
      <c r="L108" s="113"/>
    </row>
    <row r="109" spans="2:47" s="1" customFormat="1" ht="21.75" customHeight="1">
      <c r="B109" s="28"/>
      <c r="L109" s="28"/>
    </row>
    <row r="110" spans="2:47" s="1" customFormat="1" ht="7" customHeight="1">
      <c r="B110" s="43"/>
      <c r="C110" s="44"/>
      <c r="D110" s="44"/>
      <c r="E110" s="44"/>
      <c r="F110" s="44"/>
      <c r="G110" s="44"/>
      <c r="H110" s="44"/>
      <c r="I110" s="44"/>
      <c r="J110" s="44"/>
      <c r="K110" s="44"/>
      <c r="L110" s="28"/>
    </row>
    <row r="114" spans="2:12" s="1" customFormat="1" ht="7" customHeight="1">
      <c r="B114" s="45"/>
      <c r="C114" s="46"/>
      <c r="D114" s="46"/>
      <c r="E114" s="46"/>
      <c r="F114" s="46"/>
      <c r="G114" s="46"/>
      <c r="H114" s="46"/>
      <c r="I114" s="46"/>
      <c r="J114" s="46"/>
      <c r="K114" s="46"/>
      <c r="L114" s="28"/>
    </row>
    <row r="115" spans="2:12" s="1" customFormat="1" ht="25" customHeight="1">
      <c r="B115" s="28"/>
      <c r="C115" s="17" t="s">
        <v>179</v>
      </c>
      <c r="L115" s="28"/>
    </row>
    <row r="116" spans="2:12" s="1" customFormat="1" ht="7" customHeight="1">
      <c r="B116" s="28"/>
      <c r="L116" s="28"/>
    </row>
    <row r="117" spans="2:12" s="1" customFormat="1" ht="12" customHeight="1">
      <c r="B117" s="28"/>
      <c r="C117" s="23" t="s">
        <v>15</v>
      </c>
      <c r="L117" s="28"/>
    </row>
    <row r="118" spans="2:12" s="1" customFormat="1" ht="16.5" customHeight="1">
      <c r="B118" s="28"/>
      <c r="E118" s="231" t="str">
        <f>E7</f>
        <v>Rokycany - Infraštruktúra, 100 Zásobovanie vodou</v>
      </c>
      <c r="F118" s="232"/>
      <c r="G118" s="232"/>
      <c r="H118" s="232"/>
      <c r="L118" s="28"/>
    </row>
    <row r="119" spans="2:12" ht="12" customHeight="1">
      <c r="B119" s="16"/>
      <c r="C119" s="23" t="s">
        <v>167</v>
      </c>
      <c r="L119" s="16"/>
    </row>
    <row r="120" spans="2:12" s="1" customFormat="1" ht="16.5" customHeight="1">
      <c r="B120" s="28"/>
      <c r="E120" s="231" t="s">
        <v>1977</v>
      </c>
      <c r="F120" s="230"/>
      <c r="G120" s="230"/>
      <c r="H120" s="230"/>
      <c r="L120" s="28"/>
    </row>
    <row r="121" spans="2:12" s="1" customFormat="1" ht="12" customHeight="1">
      <c r="B121" s="28"/>
      <c r="C121" s="23" t="s">
        <v>169</v>
      </c>
      <c r="L121" s="28"/>
    </row>
    <row r="122" spans="2:12" s="1" customFormat="1" ht="16.5" customHeight="1">
      <c r="B122" s="28"/>
      <c r="E122" s="187" t="str">
        <f>E11</f>
        <v>512 - Potrubie A-4</v>
      </c>
      <c r="F122" s="230"/>
      <c r="G122" s="230"/>
      <c r="H122" s="230"/>
      <c r="L122" s="28"/>
    </row>
    <row r="123" spans="2:12" s="1" customFormat="1" ht="7" customHeight="1">
      <c r="B123" s="28"/>
      <c r="L123" s="28"/>
    </row>
    <row r="124" spans="2:12" s="1" customFormat="1" ht="12" customHeight="1">
      <c r="B124" s="28"/>
      <c r="C124" s="23" t="s">
        <v>19</v>
      </c>
      <c r="F124" s="21" t="str">
        <f>F14</f>
        <v>Rokycany</v>
      </c>
      <c r="I124" s="23" t="s">
        <v>21</v>
      </c>
      <c r="J124" s="51" t="str">
        <f>IF(J14="","",J14)</f>
        <v>Vyplň údaj</v>
      </c>
      <c r="L124" s="28"/>
    </row>
    <row r="125" spans="2:12" s="1" customFormat="1" ht="7" customHeight="1">
      <c r="B125" s="28"/>
      <c r="L125" s="28"/>
    </row>
    <row r="126" spans="2:12" s="1" customFormat="1" ht="15.25" customHeight="1">
      <c r="B126" s="28"/>
      <c r="C126" s="23" t="s">
        <v>22</v>
      </c>
      <c r="F126" s="21" t="str">
        <f>E17</f>
        <v xml:space="preserve"> </v>
      </c>
      <c r="I126" s="23" t="s">
        <v>28</v>
      </c>
      <c r="J126" s="26" t="str">
        <f>E23</f>
        <v xml:space="preserve"> </v>
      </c>
      <c r="L126" s="28"/>
    </row>
    <row r="127" spans="2:12" s="1" customFormat="1" ht="15.25" customHeight="1">
      <c r="B127" s="28"/>
      <c r="C127" s="23" t="s">
        <v>26</v>
      </c>
      <c r="F127" s="21" t="str">
        <f>IF(E20="","",E20)</f>
        <v>Vyplň údaj</v>
      </c>
      <c r="I127" s="23" t="s">
        <v>30</v>
      </c>
      <c r="J127" s="26" t="str">
        <f>E26</f>
        <v xml:space="preserve"> </v>
      </c>
      <c r="L127" s="28"/>
    </row>
    <row r="128" spans="2:12" s="1" customFormat="1" ht="10.25" customHeight="1">
      <c r="B128" s="28"/>
      <c r="L128" s="28"/>
    </row>
    <row r="129" spans="2:65" s="10" customFormat="1" ht="29.25" customHeight="1">
      <c r="B129" s="117"/>
      <c r="C129" s="118" t="s">
        <v>180</v>
      </c>
      <c r="D129" s="119" t="s">
        <v>57</v>
      </c>
      <c r="E129" s="119" t="s">
        <v>53</v>
      </c>
      <c r="F129" s="119" t="s">
        <v>54</v>
      </c>
      <c r="G129" s="119" t="s">
        <v>181</v>
      </c>
      <c r="H129" s="119" t="s">
        <v>182</v>
      </c>
      <c r="I129" s="119" t="s">
        <v>183</v>
      </c>
      <c r="J129" s="120" t="s">
        <v>173</v>
      </c>
      <c r="K129" s="121" t="s">
        <v>184</v>
      </c>
      <c r="L129" s="117"/>
      <c r="M129" s="58" t="s">
        <v>1</v>
      </c>
      <c r="N129" s="59" t="s">
        <v>36</v>
      </c>
      <c r="O129" s="59" t="s">
        <v>185</v>
      </c>
      <c r="P129" s="59" t="s">
        <v>186</v>
      </c>
      <c r="Q129" s="59" t="s">
        <v>187</v>
      </c>
      <c r="R129" s="59" t="s">
        <v>188</v>
      </c>
      <c r="S129" s="59" t="s">
        <v>189</v>
      </c>
      <c r="T129" s="60" t="s">
        <v>190</v>
      </c>
    </row>
    <row r="130" spans="2:65" s="1" customFormat="1" ht="22.75" customHeight="1">
      <c r="B130" s="28"/>
      <c r="C130" s="63" t="s">
        <v>174</v>
      </c>
      <c r="J130" s="122">
        <f>BK130</f>
        <v>0</v>
      </c>
      <c r="L130" s="28"/>
      <c r="M130" s="61"/>
      <c r="N130" s="52"/>
      <c r="O130" s="52"/>
      <c r="P130" s="123">
        <f>P131+P199</f>
        <v>0</v>
      </c>
      <c r="Q130" s="52"/>
      <c r="R130" s="123">
        <f>R131+R199</f>
        <v>110.06940481299999</v>
      </c>
      <c r="S130" s="52"/>
      <c r="T130" s="124">
        <f>T131+T199</f>
        <v>28.45975</v>
      </c>
      <c r="AT130" s="13" t="s">
        <v>71</v>
      </c>
      <c r="AU130" s="13" t="s">
        <v>175</v>
      </c>
      <c r="BK130" s="125">
        <f>BK131+BK199</f>
        <v>0</v>
      </c>
    </row>
    <row r="131" spans="2:65" s="11" customFormat="1" ht="26" customHeight="1">
      <c r="B131" s="126"/>
      <c r="D131" s="127" t="s">
        <v>71</v>
      </c>
      <c r="E131" s="128" t="s">
        <v>191</v>
      </c>
      <c r="F131" s="128" t="s">
        <v>192</v>
      </c>
      <c r="I131" s="129"/>
      <c r="J131" s="130">
        <f>BK131</f>
        <v>0</v>
      </c>
      <c r="L131" s="126"/>
      <c r="M131" s="131"/>
      <c r="P131" s="132">
        <f>P132+P155+P159+P162+P191+P197</f>
        <v>0</v>
      </c>
      <c r="R131" s="132">
        <f>R132+R155+R159+R162+R191+R197</f>
        <v>110.058634813</v>
      </c>
      <c r="T131" s="133">
        <f>T132+T155+T159+T162+T191+T197</f>
        <v>28.45975</v>
      </c>
      <c r="AR131" s="127" t="s">
        <v>76</v>
      </c>
      <c r="AT131" s="134" t="s">
        <v>71</v>
      </c>
      <c r="AU131" s="134" t="s">
        <v>72</v>
      </c>
      <c r="AY131" s="127" t="s">
        <v>193</v>
      </c>
      <c r="BK131" s="135">
        <f>BK132+BK155+BK159+BK162+BK191+BK197</f>
        <v>0</v>
      </c>
    </row>
    <row r="132" spans="2:65" s="11" customFormat="1" ht="22.75" customHeight="1">
      <c r="B132" s="126"/>
      <c r="D132" s="127" t="s">
        <v>71</v>
      </c>
      <c r="E132" s="136" t="s">
        <v>76</v>
      </c>
      <c r="F132" s="136" t="s">
        <v>194</v>
      </c>
      <c r="I132" s="129"/>
      <c r="J132" s="137">
        <f>BK132</f>
        <v>0</v>
      </c>
      <c r="L132" s="126"/>
      <c r="M132" s="131"/>
      <c r="P132" s="132">
        <f>SUM(P133:P154)</f>
        <v>0</v>
      </c>
      <c r="R132" s="132">
        <f>SUM(R133:R154)</f>
        <v>45.807178802999999</v>
      </c>
      <c r="T132" s="133">
        <f>SUM(T133:T154)</f>
        <v>28.45975</v>
      </c>
      <c r="AR132" s="127" t="s">
        <v>76</v>
      </c>
      <c r="AT132" s="134" t="s">
        <v>71</v>
      </c>
      <c r="AU132" s="134" t="s">
        <v>76</v>
      </c>
      <c r="AY132" s="127" t="s">
        <v>193</v>
      </c>
      <c r="BK132" s="135">
        <f>SUM(BK133:BK154)</f>
        <v>0</v>
      </c>
    </row>
    <row r="133" spans="2:65" s="1" customFormat="1" ht="33" customHeight="1">
      <c r="B133" s="138"/>
      <c r="C133" s="139" t="s">
        <v>76</v>
      </c>
      <c r="D133" s="139" t="s">
        <v>195</v>
      </c>
      <c r="E133" s="140" t="s">
        <v>2489</v>
      </c>
      <c r="F133" s="141" t="s">
        <v>2490</v>
      </c>
      <c r="G133" s="142" t="s">
        <v>234</v>
      </c>
      <c r="H133" s="143">
        <v>72.05</v>
      </c>
      <c r="I133" s="144"/>
      <c r="J133" s="145">
        <f t="shared" ref="J133:J154" si="0">ROUND(I133*H133,2)</f>
        <v>0</v>
      </c>
      <c r="K133" s="146"/>
      <c r="L133" s="28"/>
      <c r="M133" s="147" t="s">
        <v>1</v>
      </c>
      <c r="N133" s="148" t="s">
        <v>38</v>
      </c>
      <c r="P133" s="149">
        <f t="shared" ref="P133:P154" si="1">O133*H133</f>
        <v>0</v>
      </c>
      <c r="Q133" s="149">
        <v>0</v>
      </c>
      <c r="R133" s="149">
        <f t="shared" ref="R133:R154" si="2">Q133*H133</f>
        <v>0</v>
      </c>
      <c r="S133" s="149">
        <v>0.16</v>
      </c>
      <c r="T133" s="150">
        <f t="shared" ref="T133:T154" si="3">S133*H133</f>
        <v>11.528</v>
      </c>
      <c r="AR133" s="151" t="s">
        <v>109</v>
      </c>
      <c r="AT133" s="151" t="s">
        <v>195</v>
      </c>
      <c r="AU133" s="151" t="s">
        <v>84</v>
      </c>
      <c r="AY133" s="13" t="s">
        <v>193</v>
      </c>
      <c r="BE133" s="152">
        <f t="shared" ref="BE133:BE154" si="4">IF(N133="základná",J133,0)</f>
        <v>0</v>
      </c>
      <c r="BF133" s="152">
        <f t="shared" ref="BF133:BF154" si="5">IF(N133="znížená",J133,0)</f>
        <v>0</v>
      </c>
      <c r="BG133" s="152">
        <f t="shared" ref="BG133:BG154" si="6">IF(N133="zákl. prenesená",J133,0)</f>
        <v>0</v>
      </c>
      <c r="BH133" s="152">
        <f t="shared" ref="BH133:BH154" si="7">IF(N133="zníž. prenesená",J133,0)</f>
        <v>0</v>
      </c>
      <c r="BI133" s="152">
        <f t="shared" ref="BI133:BI154" si="8">IF(N133="nulová",J133,0)</f>
        <v>0</v>
      </c>
      <c r="BJ133" s="13" t="s">
        <v>84</v>
      </c>
      <c r="BK133" s="152">
        <f t="shared" ref="BK133:BK154" si="9">ROUND(I133*H133,2)</f>
        <v>0</v>
      </c>
      <c r="BL133" s="13" t="s">
        <v>109</v>
      </c>
      <c r="BM133" s="151" t="s">
        <v>3152</v>
      </c>
    </row>
    <row r="134" spans="2:65" s="1" customFormat="1" ht="37.75" customHeight="1">
      <c r="B134" s="138"/>
      <c r="C134" s="139" t="s">
        <v>84</v>
      </c>
      <c r="D134" s="139" t="s">
        <v>195</v>
      </c>
      <c r="E134" s="140" t="s">
        <v>2495</v>
      </c>
      <c r="F134" s="141" t="s">
        <v>2496</v>
      </c>
      <c r="G134" s="142" t="s">
        <v>234</v>
      </c>
      <c r="H134" s="143">
        <v>72.05</v>
      </c>
      <c r="I134" s="144"/>
      <c r="J134" s="145">
        <f t="shared" si="0"/>
        <v>0</v>
      </c>
      <c r="K134" s="146"/>
      <c r="L134" s="28"/>
      <c r="M134" s="147" t="s">
        <v>1</v>
      </c>
      <c r="N134" s="148" t="s">
        <v>38</v>
      </c>
      <c r="P134" s="149">
        <f t="shared" si="1"/>
        <v>0</v>
      </c>
      <c r="Q134" s="149">
        <v>0</v>
      </c>
      <c r="R134" s="149">
        <f t="shared" si="2"/>
        <v>0</v>
      </c>
      <c r="S134" s="149">
        <v>0.23499999999999999</v>
      </c>
      <c r="T134" s="150">
        <f t="shared" si="3"/>
        <v>16.931749999999997</v>
      </c>
      <c r="AR134" s="151" t="s">
        <v>109</v>
      </c>
      <c r="AT134" s="151" t="s">
        <v>195</v>
      </c>
      <c r="AU134" s="151" t="s">
        <v>84</v>
      </c>
      <c r="AY134" s="13" t="s">
        <v>193</v>
      </c>
      <c r="BE134" s="152">
        <f t="shared" si="4"/>
        <v>0</v>
      </c>
      <c r="BF134" s="152">
        <f t="shared" si="5"/>
        <v>0</v>
      </c>
      <c r="BG134" s="152">
        <f t="shared" si="6"/>
        <v>0</v>
      </c>
      <c r="BH134" s="152">
        <f t="shared" si="7"/>
        <v>0</v>
      </c>
      <c r="BI134" s="152">
        <f t="shared" si="8"/>
        <v>0</v>
      </c>
      <c r="BJ134" s="13" t="s">
        <v>84</v>
      </c>
      <c r="BK134" s="152">
        <f t="shared" si="9"/>
        <v>0</v>
      </c>
      <c r="BL134" s="13" t="s">
        <v>109</v>
      </c>
      <c r="BM134" s="151" t="s">
        <v>3153</v>
      </c>
    </row>
    <row r="135" spans="2:65" s="1" customFormat="1" ht="24.25" customHeight="1">
      <c r="B135" s="138"/>
      <c r="C135" s="139" t="s">
        <v>106</v>
      </c>
      <c r="D135" s="139" t="s">
        <v>195</v>
      </c>
      <c r="E135" s="140" t="s">
        <v>1520</v>
      </c>
      <c r="F135" s="141" t="s">
        <v>1521</v>
      </c>
      <c r="G135" s="142" t="s">
        <v>257</v>
      </c>
      <c r="H135" s="143">
        <v>15</v>
      </c>
      <c r="I135" s="144"/>
      <c r="J135" s="145">
        <f t="shared" si="0"/>
        <v>0</v>
      </c>
      <c r="K135" s="146"/>
      <c r="L135" s="28"/>
      <c r="M135" s="147" t="s">
        <v>1</v>
      </c>
      <c r="N135" s="148" t="s">
        <v>38</v>
      </c>
      <c r="P135" s="149">
        <f t="shared" si="1"/>
        <v>0</v>
      </c>
      <c r="Q135" s="149">
        <v>7.2892399999999998E-3</v>
      </c>
      <c r="R135" s="149">
        <f t="shared" si="2"/>
        <v>0.10933859999999999</v>
      </c>
      <c r="S135" s="149">
        <v>0</v>
      </c>
      <c r="T135" s="150">
        <f t="shared" si="3"/>
        <v>0</v>
      </c>
      <c r="AR135" s="151" t="s">
        <v>109</v>
      </c>
      <c r="AT135" s="151" t="s">
        <v>195</v>
      </c>
      <c r="AU135" s="151" t="s">
        <v>84</v>
      </c>
      <c r="AY135" s="13" t="s">
        <v>193</v>
      </c>
      <c r="BE135" s="152">
        <f t="shared" si="4"/>
        <v>0</v>
      </c>
      <c r="BF135" s="152">
        <f t="shared" si="5"/>
        <v>0</v>
      </c>
      <c r="BG135" s="152">
        <f t="shared" si="6"/>
        <v>0</v>
      </c>
      <c r="BH135" s="152">
        <f t="shared" si="7"/>
        <v>0</v>
      </c>
      <c r="BI135" s="152">
        <f t="shared" si="8"/>
        <v>0</v>
      </c>
      <c r="BJ135" s="13" t="s">
        <v>84</v>
      </c>
      <c r="BK135" s="152">
        <f t="shared" si="9"/>
        <v>0</v>
      </c>
      <c r="BL135" s="13" t="s">
        <v>109</v>
      </c>
      <c r="BM135" s="151" t="s">
        <v>3154</v>
      </c>
    </row>
    <row r="136" spans="2:65" s="1" customFormat="1" ht="33" customHeight="1">
      <c r="B136" s="138"/>
      <c r="C136" s="139" t="s">
        <v>109</v>
      </c>
      <c r="D136" s="139" t="s">
        <v>195</v>
      </c>
      <c r="E136" s="140" t="s">
        <v>1523</v>
      </c>
      <c r="F136" s="141" t="s">
        <v>1524</v>
      </c>
      <c r="G136" s="142" t="s">
        <v>1419</v>
      </c>
      <c r="H136" s="143">
        <v>25</v>
      </c>
      <c r="I136" s="144"/>
      <c r="J136" s="145">
        <f t="shared" si="0"/>
        <v>0</v>
      </c>
      <c r="K136" s="146"/>
      <c r="L136" s="28"/>
      <c r="M136" s="147" t="s">
        <v>1</v>
      </c>
      <c r="N136" s="148" t="s">
        <v>38</v>
      </c>
      <c r="P136" s="149">
        <f t="shared" si="1"/>
        <v>0</v>
      </c>
      <c r="Q136" s="149">
        <v>0</v>
      </c>
      <c r="R136" s="149">
        <f t="shared" si="2"/>
        <v>0</v>
      </c>
      <c r="S136" s="149">
        <v>0</v>
      </c>
      <c r="T136" s="150">
        <f t="shared" si="3"/>
        <v>0</v>
      </c>
      <c r="AR136" s="151" t="s">
        <v>109</v>
      </c>
      <c r="AT136" s="151" t="s">
        <v>195</v>
      </c>
      <c r="AU136" s="151" t="s">
        <v>84</v>
      </c>
      <c r="AY136" s="13" t="s">
        <v>193</v>
      </c>
      <c r="BE136" s="152">
        <f t="shared" si="4"/>
        <v>0</v>
      </c>
      <c r="BF136" s="152">
        <f t="shared" si="5"/>
        <v>0</v>
      </c>
      <c r="BG136" s="152">
        <f t="shared" si="6"/>
        <v>0</v>
      </c>
      <c r="BH136" s="152">
        <f t="shared" si="7"/>
        <v>0</v>
      </c>
      <c r="BI136" s="152">
        <f t="shared" si="8"/>
        <v>0</v>
      </c>
      <c r="BJ136" s="13" t="s">
        <v>84</v>
      </c>
      <c r="BK136" s="152">
        <f t="shared" si="9"/>
        <v>0</v>
      </c>
      <c r="BL136" s="13" t="s">
        <v>109</v>
      </c>
      <c r="BM136" s="151" t="s">
        <v>3155</v>
      </c>
    </row>
    <row r="137" spans="2:65" s="1" customFormat="1" ht="21.75" customHeight="1">
      <c r="B137" s="138"/>
      <c r="C137" s="139" t="s">
        <v>112</v>
      </c>
      <c r="D137" s="139" t="s">
        <v>195</v>
      </c>
      <c r="E137" s="140" t="s">
        <v>1526</v>
      </c>
      <c r="F137" s="141" t="s">
        <v>1527</v>
      </c>
      <c r="G137" s="142" t="s">
        <v>257</v>
      </c>
      <c r="H137" s="143">
        <v>2</v>
      </c>
      <c r="I137" s="144"/>
      <c r="J137" s="145">
        <f t="shared" si="0"/>
        <v>0</v>
      </c>
      <c r="K137" s="146"/>
      <c r="L137" s="28"/>
      <c r="M137" s="147" t="s">
        <v>1</v>
      </c>
      <c r="N137" s="148" t="s">
        <v>38</v>
      </c>
      <c r="P137" s="149">
        <f t="shared" si="1"/>
        <v>0</v>
      </c>
      <c r="Q137" s="149">
        <v>1.0120000000000001E-2</v>
      </c>
      <c r="R137" s="149">
        <f t="shared" si="2"/>
        <v>2.0240000000000001E-2</v>
      </c>
      <c r="S137" s="149">
        <v>0</v>
      </c>
      <c r="T137" s="150">
        <f t="shared" si="3"/>
        <v>0</v>
      </c>
      <c r="AR137" s="151" t="s">
        <v>109</v>
      </c>
      <c r="AT137" s="151" t="s">
        <v>195</v>
      </c>
      <c r="AU137" s="151" t="s">
        <v>84</v>
      </c>
      <c r="AY137" s="13" t="s">
        <v>193</v>
      </c>
      <c r="BE137" s="152">
        <f t="shared" si="4"/>
        <v>0</v>
      </c>
      <c r="BF137" s="152">
        <f t="shared" si="5"/>
        <v>0</v>
      </c>
      <c r="BG137" s="152">
        <f t="shared" si="6"/>
        <v>0</v>
      </c>
      <c r="BH137" s="152">
        <f t="shared" si="7"/>
        <v>0</v>
      </c>
      <c r="BI137" s="152">
        <f t="shared" si="8"/>
        <v>0</v>
      </c>
      <c r="BJ137" s="13" t="s">
        <v>84</v>
      </c>
      <c r="BK137" s="152">
        <f t="shared" si="9"/>
        <v>0</v>
      </c>
      <c r="BL137" s="13" t="s">
        <v>109</v>
      </c>
      <c r="BM137" s="151" t="s">
        <v>3156</v>
      </c>
    </row>
    <row r="138" spans="2:65" s="1" customFormat="1" ht="21.75" customHeight="1">
      <c r="B138" s="138"/>
      <c r="C138" s="139" t="s">
        <v>115</v>
      </c>
      <c r="D138" s="139" t="s">
        <v>195</v>
      </c>
      <c r="E138" s="140" t="s">
        <v>2074</v>
      </c>
      <c r="F138" s="141" t="s">
        <v>2075</v>
      </c>
      <c r="G138" s="142" t="s">
        <v>257</v>
      </c>
      <c r="H138" s="143">
        <v>1</v>
      </c>
      <c r="I138" s="144"/>
      <c r="J138" s="145">
        <f t="shared" si="0"/>
        <v>0</v>
      </c>
      <c r="K138" s="146"/>
      <c r="L138" s="28"/>
      <c r="M138" s="147" t="s">
        <v>1</v>
      </c>
      <c r="N138" s="148" t="s">
        <v>38</v>
      </c>
      <c r="P138" s="149">
        <f t="shared" si="1"/>
        <v>0</v>
      </c>
      <c r="Q138" s="149">
        <v>5.9159999999999997E-2</v>
      </c>
      <c r="R138" s="149">
        <f t="shared" si="2"/>
        <v>5.9159999999999997E-2</v>
      </c>
      <c r="S138" s="149">
        <v>0</v>
      </c>
      <c r="T138" s="150">
        <f t="shared" si="3"/>
        <v>0</v>
      </c>
      <c r="AR138" s="151" t="s">
        <v>109</v>
      </c>
      <c r="AT138" s="151" t="s">
        <v>195</v>
      </c>
      <c r="AU138" s="151" t="s">
        <v>84</v>
      </c>
      <c r="AY138" s="13" t="s">
        <v>193</v>
      </c>
      <c r="BE138" s="152">
        <f t="shared" si="4"/>
        <v>0</v>
      </c>
      <c r="BF138" s="152">
        <f t="shared" si="5"/>
        <v>0</v>
      </c>
      <c r="BG138" s="152">
        <f t="shared" si="6"/>
        <v>0</v>
      </c>
      <c r="BH138" s="152">
        <f t="shared" si="7"/>
        <v>0</v>
      </c>
      <c r="BI138" s="152">
        <f t="shared" si="8"/>
        <v>0</v>
      </c>
      <c r="BJ138" s="13" t="s">
        <v>84</v>
      </c>
      <c r="BK138" s="152">
        <f t="shared" si="9"/>
        <v>0</v>
      </c>
      <c r="BL138" s="13" t="s">
        <v>109</v>
      </c>
      <c r="BM138" s="151" t="s">
        <v>3157</v>
      </c>
    </row>
    <row r="139" spans="2:65" s="1" customFormat="1" ht="24.25" customHeight="1">
      <c r="B139" s="138"/>
      <c r="C139" s="139" t="s">
        <v>160</v>
      </c>
      <c r="D139" s="139" t="s">
        <v>195</v>
      </c>
      <c r="E139" s="140" t="s">
        <v>1529</v>
      </c>
      <c r="F139" s="141" t="s">
        <v>1530</v>
      </c>
      <c r="G139" s="142" t="s">
        <v>257</v>
      </c>
      <c r="H139" s="143">
        <v>20</v>
      </c>
      <c r="I139" s="144"/>
      <c r="J139" s="145">
        <f t="shared" si="0"/>
        <v>0</v>
      </c>
      <c r="K139" s="146"/>
      <c r="L139" s="28"/>
      <c r="M139" s="147" t="s">
        <v>1</v>
      </c>
      <c r="N139" s="148" t="s">
        <v>38</v>
      </c>
      <c r="P139" s="149">
        <f t="shared" si="1"/>
        <v>0</v>
      </c>
      <c r="Q139" s="149">
        <v>3.5950000000000001E-3</v>
      </c>
      <c r="R139" s="149">
        <f t="shared" si="2"/>
        <v>7.1900000000000006E-2</v>
      </c>
      <c r="S139" s="149">
        <v>0</v>
      </c>
      <c r="T139" s="150">
        <f t="shared" si="3"/>
        <v>0</v>
      </c>
      <c r="AR139" s="151" t="s">
        <v>109</v>
      </c>
      <c r="AT139" s="151" t="s">
        <v>195</v>
      </c>
      <c r="AU139" s="151" t="s">
        <v>84</v>
      </c>
      <c r="AY139" s="13" t="s">
        <v>193</v>
      </c>
      <c r="BE139" s="152">
        <f t="shared" si="4"/>
        <v>0</v>
      </c>
      <c r="BF139" s="152">
        <f t="shared" si="5"/>
        <v>0</v>
      </c>
      <c r="BG139" s="152">
        <f t="shared" si="6"/>
        <v>0</v>
      </c>
      <c r="BH139" s="152">
        <f t="shared" si="7"/>
        <v>0</v>
      </c>
      <c r="BI139" s="152">
        <f t="shared" si="8"/>
        <v>0</v>
      </c>
      <c r="BJ139" s="13" t="s">
        <v>84</v>
      </c>
      <c r="BK139" s="152">
        <f t="shared" si="9"/>
        <v>0</v>
      </c>
      <c r="BL139" s="13" t="s">
        <v>109</v>
      </c>
      <c r="BM139" s="151" t="s">
        <v>3158</v>
      </c>
    </row>
    <row r="140" spans="2:65" s="1" customFormat="1" ht="24.25" customHeight="1">
      <c r="B140" s="138"/>
      <c r="C140" s="139" t="s">
        <v>163</v>
      </c>
      <c r="D140" s="139" t="s">
        <v>195</v>
      </c>
      <c r="E140" s="140" t="s">
        <v>1532</v>
      </c>
      <c r="F140" s="141" t="s">
        <v>1533</v>
      </c>
      <c r="G140" s="142" t="s">
        <v>198</v>
      </c>
      <c r="H140" s="143">
        <v>1.47</v>
      </c>
      <c r="I140" s="144"/>
      <c r="J140" s="145">
        <f t="shared" si="0"/>
        <v>0</v>
      </c>
      <c r="K140" s="146"/>
      <c r="L140" s="28"/>
      <c r="M140" s="147" t="s">
        <v>1</v>
      </c>
      <c r="N140" s="148" t="s">
        <v>38</v>
      </c>
      <c r="P140" s="149">
        <f t="shared" si="1"/>
        <v>0</v>
      </c>
      <c r="Q140" s="149">
        <v>0</v>
      </c>
      <c r="R140" s="149">
        <f t="shared" si="2"/>
        <v>0</v>
      </c>
      <c r="S140" s="149">
        <v>0</v>
      </c>
      <c r="T140" s="150">
        <f t="shared" si="3"/>
        <v>0</v>
      </c>
      <c r="AR140" s="151" t="s">
        <v>109</v>
      </c>
      <c r="AT140" s="151" t="s">
        <v>195</v>
      </c>
      <c r="AU140" s="151" t="s">
        <v>84</v>
      </c>
      <c r="AY140" s="13" t="s">
        <v>193</v>
      </c>
      <c r="BE140" s="152">
        <f t="shared" si="4"/>
        <v>0</v>
      </c>
      <c r="BF140" s="152">
        <f t="shared" si="5"/>
        <v>0</v>
      </c>
      <c r="BG140" s="152">
        <f t="shared" si="6"/>
        <v>0</v>
      </c>
      <c r="BH140" s="152">
        <f t="shared" si="7"/>
        <v>0</v>
      </c>
      <c r="BI140" s="152">
        <f t="shared" si="8"/>
        <v>0</v>
      </c>
      <c r="BJ140" s="13" t="s">
        <v>84</v>
      </c>
      <c r="BK140" s="152">
        <f t="shared" si="9"/>
        <v>0</v>
      </c>
      <c r="BL140" s="13" t="s">
        <v>109</v>
      </c>
      <c r="BM140" s="151" t="s">
        <v>3159</v>
      </c>
    </row>
    <row r="141" spans="2:65" s="1" customFormat="1" ht="24.25" customHeight="1">
      <c r="B141" s="138"/>
      <c r="C141" s="139" t="s">
        <v>221</v>
      </c>
      <c r="D141" s="139" t="s">
        <v>195</v>
      </c>
      <c r="E141" s="140" t="s">
        <v>2796</v>
      </c>
      <c r="F141" s="141" t="s">
        <v>2797</v>
      </c>
      <c r="G141" s="142" t="s">
        <v>198</v>
      </c>
      <c r="H141" s="143">
        <v>40.698</v>
      </c>
      <c r="I141" s="144"/>
      <c r="J141" s="145">
        <f t="shared" si="0"/>
        <v>0</v>
      </c>
      <c r="K141" s="146"/>
      <c r="L141" s="28"/>
      <c r="M141" s="147" t="s">
        <v>1</v>
      </c>
      <c r="N141" s="148" t="s">
        <v>38</v>
      </c>
      <c r="P141" s="149">
        <f t="shared" si="1"/>
        <v>0</v>
      </c>
      <c r="Q141" s="149">
        <v>0</v>
      </c>
      <c r="R141" s="149">
        <f t="shared" si="2"/>
        <v>0</v>
      </c>
      <c r="S141" s="149">
        <v>0</v>
      </c>
      <c r="T141" s="150">
        <f t="shared" si="3"/>
        <v>0</v>
      </c>
      <c r="AR141" s="151" t="s">
        <v>109</v>
      </c>
      <c r="AT141" s="151" t="s">
        <v>195</v>
      </c>
      <c r="AU141" s="151" t="s">
        <v>84</v>
      </c>
      <c r="AY141" s="13" t="s">
        <v>193</v>
      </c>
      <c r="BE141" s="152">
        <f t="shared" si="4"/>
        <v>0</v>
      </c>
      <c r="BF141" s="152">
        <f t="shared" si="5"/>
        <v>0</v>
      </c>
      <c r="BG141" s="152">
        <f t="shared" si="6"/>
        <v>0</v>
      </c>
      <c r="BH141" s="152">
        <f t="shared" si="7"/>
        <v>0</v>
      </c>
      <c r="BI141" s="152">
        <f t="shared" si="8"/>
        <v>0</v>
      </c>
      <c r="BJ141" s="13" t="s">
        <v>84</v>
      </c>
      <c r="BK141" s="152">
        <f t="shared" si="9"/>
        <v>0</v>
      </c>
      <c r="BL141" s="13" t="s">
        <v>109</v>
      </c>
      <c r="BM141" s="151" t="s">
        <v>3160</v>
      </c>
    </row>
    <row r="142" spans="2:65" s="1" customFormat="1" ht="37.75" customHeight="1">
      <c r="B142" s="138"/>
      <c r="C142" s="139" t="s">
        <v>225</v>
      </c>
      <c r="D142" s="139" t="s">
        <v>195</v>
      </c>
      <c r="E142" s="140" t="s">
        <v>1919</v>
      </c>
      <c r="F142" s="141" t="s">
        <v>1920</v>
      </c>
      <c r="G142" s="142" t="s">
        <v>198</v>
      </c>
      <c r="H142" s="143">
        <v>40.698</v>
      </c>
      <c r="I142" s="144"/>
      <c r="J142" s="145">
        <f t="shared" si="0"/>
        <v>0</v>
      </c>
      <c r="K142" s="146"/>
      <c r="L142" s="28"/>
      <c r="M142" s="147" t="s">
        <v>1</v>
      </c>
      <c r="N142" s="148" t="s">
        <v>38</v>
      </c>
      <c r="P142" s="149">
        <f t="shared" si="1"/>
        <v>0</v>
      </c>
      <c r="Q142" s="149">
        <v>0</v>
      </c>
      <c r="R142" s="149">
        <f t="shared" si="2"/>
        <v>0</v>
      </c>
      <c r="S142" s="149">
        <v>0</v>
      </c>
      <c r="T142" s="150">
        <f t="shared" si="3"/>
        <v>0</v>
      </c>
      <c r="AR142" s="151" t="s">
        <v>109</v>
      </c>
      <c r="AT142" s="151" t="s">
        <v>195</v>
      </c>
      <c r="AU142" s="151" t="s">
        <v>84</v>
      </c>
      <c r="AY142" s="13" t="s">
        <v>193</v>
      </c>
      <c r="BE142" s="152">
        <f t="shared" si="4"/>
        <v>0</v>
      </c>
      <c r="BF142" s="152">
        <f t="shared" si="5"/>
        <v>0</v>
      </c>
      <c r="BG142" s="152">
        <f t="shared" si="6"/>
        <v>0</v>
      </c>
      <c r="BH142" s="152">
        <f t="shared" si="7"/>
        <v>0</v>
      </c>
      <c r="BI142" s="152">
        <f t="shared" si="8"/>
        <v>0</v>
      </c>
      <c r="BJ142" s="13" t="s">
        <v>84</v>
      </c>
      <c r="BK142" s="152">
        <f t="shared" si="9"/>
        <v>0</v>
      </c>
      <c r="BL142" s="13" t="s">
        <v>109</v>
      </c>
      <c r="BM142" s="151" t="s">
        <v>3161</v>
      </c>
    </row>
    <row r="143" spans="2:65" s="1" customFormat="1" ht="24.25" customHeight="1">
      <c r="B143" s="138"/>
      <c r="C143" s="139" t="s">
        <v>81</v>
      </c>
      <c r="D143" s="139" t="s">
        <v>195</v>
      </c>
      <c r="E143" s="140" t="s">
        <v>1922</v>
      </c>
      <c r="F143" s="141" t="s">
        <v>1923</v>
      </c>
      <c r="G143" s="142" t="s">
        <v>198</v>
      </c>
      <c r="H143" s="143">
        <v>17.071999999999999</v>
      </c>
      <c r="I143" s="144"/>
      <c r="J143" s="145">
        <f t="shared" si="0"/>
        <v>0</v>
      </c>
      <c r="K143" s="146"/>
      <c r="L143" s="28"/>
      <c r="M143" s="147" t="s">
        <v>1</v>
      </c>
      <c r="N143" s="148" t="s">
        <v>38</v>
      </c>
      <c r="P143" s="149">
        <f t="shared" si="1"/>
        <v>0</v>
      </c>
      <c r="Q143" s="149">
        <v>0</v>
      </c>
      <c r="R143" s="149">
        <f t="shared" si="2"/>
        <v>0</v>
      </c>
      <c r="S143" s="149">
        <v>0</v>
      </c>
      <c r="T143" s="150">
        <f t="shared" si="3"/>
        <v>0</v>
      </c>
      <c r="AR143" s="151" t="s">
        <v>109</v>
      </c>
      <c r="AT143" s="151" t="s">
        <v>195</v>
      </c>
      <c r="AU143" s="151" t="s">
        <v>84</v>
      </c>
      <c r="AY143" s="13" t="s">
        <v>193</v>
      </c>
      <c r="BE143" s="152">
        <f t="shared" si="4"/>
        <v>0</v>
      </c>
      <c r="BF143" s="152">
        <f t="shared" si="5"/>
        <v>0</v>
      </c>
      <c r="BG143" s="152">
        <f t="shared" si="6"/>
        <v>0</v>
      </c>
      <c r="BH143" s="152">
        <f t="shared" si="7"/>
        <v>0</v>
      </c>
      <c r="BI143" s="152">
        <f t="shared" si="8"/>
        <v>0</v>
      </c>
      <c r="BJ143" s="13" t="s">
        <v>84</v>
      </c>
      <c r="BK143" s="152">
        <f t="shared" si="9"/>
        <v>0</v>
      </c>
      <c r="BL143" s="13" t="s">
        <v>109</v>
      </c>
      <c r="BM143" s="151" t="s">
        <v>3162</v>
      </c>
    </row>
    <row r="144" spans="2:65" s="1" customFormat="1" ht="37.75" customHeight="1">
      <c r="B144" s="138"/>
      <c r="C144" s="139" t="s">
        <v>86</v>
      </c>
      <c r="D144" s="139" t="s">
        <v>195</v>
      </c>
      <c r="E144" s="140" t="s">
        <v>1925</v>
      </c>
      <c r="F144" s="141" t="s">
        <v>1926</v>
      </c>
      <c r="G144" s="142" t="s">
        <v>198</v>
      </c>
      <c r="H144" s="143">
        <v>17.071999999999999</v>
      </c>
      <c r="I144" s="144"/>
      <c r="J144" s="145">
        <f t="shared" si="0"/>
        <v>0</v>
      </c>
      <c r="K144" s="146"/>
      <c r="L144" s="28"/>
      <c r="M144" s="147" t="s">
        <v>1</v>
      </c>
      <c r="N144" s="148" t="s">
        <v>38</v>
      </c>
      <c r="P144" s="149">
        <f t="shared" si="1"/>
        <v>0</v>
      </c>
      <c r="Q144" s="149">
        <v>0</v>
      </c>
      <c r="R144" s="149">
        <f t="shared" si="2"/>
        <v>0</v>
      </c>
      <c r="S144" s="149">
        <v>0</v>
      </c>
      <c r="T144" s="150">
        <f t="shared" si="3"/>
        <v>0</v>
      </c>
      <c r="AR144" s="151" t="s">
        <v>109</v>
      </c>
      <c r="AT144" s="151" t="s">
        <v>195</v>
      </c>
      <c r="AU144" s="151" t="s">
        <v>84</v>
      </c>
      <c r="AY144" s="13" t="s">
        <v>193</v>
      </c>
      <c r="BE144" s="152">
        <f t="shared" si="4"/>
        <v>0</v>
      </c>
      <c r="BF144" s="152">
        <f t="shared" si="5"/>
        <v>0</v>
      </c>
      <c r="BG144" s="152">
        <f t="shared" si="6"/>
        <v>0</v>
      </c>
      <c r="BH144" s="152">
        <f t="shared" si="7"/>
        <v>0</v>
      </c>
      <c r="BI144" s="152">
        <f t="shared" si="8"/>
        <v>0</v>
      </c>
      <c r="BJ144" s="13" t="s">
        <v>84</v>
      </c>
      <c r="BK144" s="152">
        <f t="shared" si="9"/>
        <v>0</v>
      </c>
      <c r="BL144" s="13" t="s">
        <v>109</v>
      </c>
      <c r="BM144" s="151" t="s">
        <v>3163</v>
      </c>
    </row>
    <row r="145" spans="2:65" s="1" customFormat="1" ht="24.25" customHeight="1">
      <c r="B145" s="138"/>
      <c r="C145" s="139" t="s">
        <v>89</v>
      </c>
      <c r="D145" s="139" t="s">
        <v>195</v>
      </c>
      <c r="E145" s="140" t="s">
        <v>1928</v>
      </c>
      <c r="F145" s="141" t="s">
        <v>1929</v>
      </c>
      <c r="G145" s="142" t="s">
        <v>198</v>
      </c>
      <c r="H145" s="143">
        <v>5.9749999999999996</v>
      </c>
      <c r="I145" s="144"/>
      <c r="J145" s="145">
        <f t="shared" si="0"/>
        <v>0</v>
      </c>
      <c r="K145" s="146"/>
      <c r="L145" s="28"/>
      <c r="M145" s="147" t="s">
        <v>1</v>
      </c>
      <c r="N145" s="148" t="s">
        <v>38</v>
      </c>
      <c r="P145" s="149">
        <f t="shared" si="1"/>
        <v>0</v>
      </c>
      <c r="Q145" s="149">
        <v>1.043908E-2</v>
      </c>
      <c r="R145" s="149">
        <f t="shared" si="2"/>
        <v>6.2373502999999997E-2</v>
      </c>
      <c r="S145" s="149">
        <v>0</v>
      </c>
      <c r="T145" s="150">
        <f t="shared" si="3"/>
        <v>0</v>
      </c>
      <c r="AR145" s="151" t="s">
        <v>109</v>
      </c>
      <c r="AT145" s="151" t="s">
        <v>195</v>
      </c>
      <c r="AU145" s="151" t="s">
        <v>84</v>
      </c>
      <c r="AY145" s="13" t="s">
        <v>193</v>
      </c>
      <c r="BE145" s="152">
        <f t="shared" si="4"/>
        <v>0</v>
      </c>
      <c r="BF145" s="152">
        <f t="shared" si="5"/>
        <v>0</v>
      </c>
      <c r="BG145" s="152">
        <f t="shared" si="6"/>
        <v>0</v>
      </c>
      <c r="BH145" s="152">
        <f t="shared" si="7"/>
        <v>0</v>
      </c>
      <c r="BI145" s="152">
        <f t="shared" si="8"/>
        <v>0</v>
      </c>
      <c r="BJ145" s="13" t="s">
        <v>84</v>
      </c>
      <c r="BK145" s="152">
        <f t="shared" si="9"/>
        <v>0</v>
      </c>
      <c r="BL145" s="13" t="s">
        <v>109</v>
      </c>
      <c r="BM145" s="151" t="s">
        <v>3164</v>
      </c>
    </row>
    <row r="146" spans="2:65" s="1" customFormat="1" ht="24.25" customHeight="1">
      <c r="B146" s="138"/>
      <c r="C146" s="139" t="s">
        <v>92</v>
      </c>
      <c r="D146" s="139" t="s">
        <v>195</v>
      </c>
      <c r="E146" s="140" t="s">
        <v>1559</v>
      </c>
      <c r="F146" s="141" t="s">
        <v>1560</v>
      </c>
      <c r="G146" s="142" t="s">
        <v>234</v>
      </c>
      <c r="H146" s="143">
        <v>213.37</v>
      </c>
      <c r="I146" s="144"/>
      <c r="J146" s="145">
        <f t="shared" si="0"/>
        <v>0</v>
      </c>
      <c r="K146" s="146"/>
      <c r="L146" s="28"/>
      <c r="M146" s="147" t="s">
        <v>1</v>
      </c>
      <c r="N146" s="148" t="s">
        <v>38</v>
      </c>
      <c r="P146" s="149">
        <f t="shared" si="1"/>
        <v>0</v>
      </c>
      <c r="Q146" s="149">
        <v>9.1E-4</v>
      </c>
      <c r="R146" s="149">
        <f t="shared" si="2"/>
        <v>0.1941667</v>
      </c>
      <c r="S146" s="149">
        <v>0</v>
      </c>
      <c r="T146" s="150">
        <f t="shared" si="3"/>
        <v>0</v>
      </c>
      <c r="AR146" s="151" t="s">
        <v>109</v>
      </c>
      <c r="AT146" s="151" t="s">
        <v>195</v>
      </c>
      <c r="AU146" s="151" t="s">
        <v>84</v>
      </c>
      <c r="AY146" s="13" t="s">
        <v>193</v>
      </c>
      <c r="BE146" s="152">
        <f t="shared" si="4"/>
        <v>0</v>
      </c>
      <c r="BF146" s="152">
        <f t="shared" si="5"/>
        <v>0</v>
      </c>
      <c r="BG146" s="152">
        <f t="shared" si="6"/>
        <v>0</v>
      </c>
      <c r="BH146" s="152">
        <f t="shared" si="7"/>
        <v>0</v>
      </c>
      <c r="BI146" s="152">
        <f t="shared" si="8"/>
        <v>0</v>
      </c>
      <c r="BJ146" s="13" t="s">
        <v>84</v>
      </c>
      <c r="BK146" s="152">
        <f t="shared" si="9"/>
        <v>0</v>
      </c>
      <c r="BL146" s="13" t="s">
        <v>109</v>
      </c>
      <c r="BM146" s="151" t="s">
        <v>3165</v>
      </c>
    </row>
    <row r="147" spans="2:65" s="1" customFormat="1" ht="24.25" customHeight="1">
      <c r="B147" s="138"/>
      <c r="C147" s="139" t="s">
        <v>95</v>
      </c>
      <c r="D147" s="139" t="s">
        <v>195</v>
      </c>
      <c r="E147" s="140" t="s">
        <v>1565</v>
      </c>
      <c r="F147" s="141" t="s">
        <v>1566</v>
      </c>
      <c r="G147" s="142" t="s">
        <v>234</v>
      </c>
      <c r="H147" s="143">
        <v>213.37</v>
      </c>
      <c r="I147" s="144"/>
      <c r="J147" s="145">
        <f t="shared" si="0"/>
        <v>0</v>
      </c>
      <c r="K147" s="146"/>
      <c r="L147" s="28"/>
      <c r="M147" s="147" t="s">
        <v>1</v>
      </c>
      <c r="N147" s="148" t="s">
        <v>38</v>
      </c>
      <c r="P147" s="149">
        <f t="shared" si="1"/>
        <v>0</v>
      </c>
      <c r="Q147" s="149">
        <v>0</v>
      </c>
      <c r="R147" s="149">
        <f t="shared" si="2"/>
        <v>0</v>
      </c>
      <c r="S147" s="149">
        <v>0</v>
      </c>
      <c r="T147" s="150">
        <f t="shared" si="3"/>
        <v>0</v>
      </c>
      <c r="AR147" s="151" t="s">
        <v>109</v>
      </c>
      <c r="AT147" s="151" t="s">
        <v>195</v>
      </c>
      <c r="AU147" s="151" t="s">
        <v>84</v>
      </c>
      <c r="AY147" s="13" t="s">
        <v>193</v>
      </c>
      <c r="BE147" s="152">
        <f t="shared" si="4"/>
        <v>0</v>
      </c>
      <c r="BF147" s="152">
        <f t="shared" si="5"/>
        <v>0</v>
      </c>
      <c r="BG147" s="152">
        <f t="shared" si="6"/>
        <v>0</v>
      </c>
      <c r="BH147" s="152">
        <f t="shared" si="7"/>
        <v>0</v>
      </c>
      <c r="BI147" s="152">
        <f t="shared" si="8"/>
        <v>0</v>
      </c>
      <c r="BJ147" s="13" t="s">
        <v>84</v>
      </c>
      <c r="BK147" s="152">
        <f t="shared" si="9"/>
        <v>0</v>
      </c>
      <c r="BL147" s="13" t="s">
        <v>109</v>
      </c>
      <c r="BM147" s="151" t="s">
        <v>3166</v>
      </c>
    </row>
    <row r="148" spans="2:65" s="1" customFormat="1" ht="33" customHeight="1">
      <c r="B148" s="138"/>
      <c r="C148" s="139" t="s">
        <v>98</v>
      </c>
      <c r="D148" s="139" t="s">
        <v>195</v>
      </c>
      <c r="E148" s="140" t="s">
        <v>2623</v>
      </c>
      <c r="F148" s="141" t="s">
        <v>2624</v>
      </c>
      <c r="G148" s="142" t="s">
        <v>198</v>
      </c>
      <c r="H148" s="143">
        <v>36.024999999999999</v>
      </c>
      <c r="I148" s="144"/>
      <c r="J148" s="145">
        <f t="shared" si="0"/>
        <v>0</v>
      </c>
      <c r="K148" s="146"/>
      <c r="L148" s="28"/>
      <c r="M148" s="147" t="s">
        <v>1</v>
      </c>
      <c r="N148" s="148" t="s">
        <v>38</v>
      </c>
      <c r="P148" s="149">
        <f t="shared" si="1"/>
        <v>0</v>
      </c>
      <c r="Q148" s="149">
        <v>0</v>
      </c>
      <c r="R148" s="149">
        <f t="shared" si="2"/>
        <v>0</v>
      </c>
      <c r="S148" s="149">
        <v>0</v>
      </c>
      <c r="T148" s="150">
        <f t="shared" si="3"/>
        <v>0</v>
      </c>
      <c r="AR148" s="151" t="s">
        <v>109</v>
      </c>
      <c r="AT148" s="151" t="s">
        <v>195</v>
      </c>
      <c r="AU148" s="151" t="s">
        <v>84</v>
      </c>
      <c r="AY148" s="13" t="s">
        <v>193</v>
      </c>
      <c r="BE148" s="152">
        <f t="shared" si="4"/>
        <v>0</v>
      </c>
      <c r="BF148" s="152">
        <f t="shared" si="5"/>
        <v>0</v>
      </c>
      <c r="BG148" s="152">
        <f t="shared" si="6"/>
        <v>0</v>
      </c>
      <c r="BH148" s="152">
        <f t="shared" si="7"/>
        <v>0</v>
      </c>
      <c r="BI148" s="152">
        <f t="shared" si="8"/>
        <v>0</v>
      </c>
      <c r="BJ148" s="13" t="s">
        <v>84</v>
      </c>
      <c r="BK148" s="152">
        <f t="shared" si="9"/>
        <v>0</v>
      </c>
      <c r="BL148" s="13" t="s">
        <v>109</v>
      </c>
      <c r="BM148" s="151" t="s">
        <v>3167</v>
      </c>
    </row>
    <row r="149" spans="2:65" s="1" customFormat="1" ht="37.75" customHeight="1">
      <c r="B149" s="138"/>
      <c r="C149" s="139" t="s">
        <v>101</v>
      </c>
      <c r="D149" s="139" t="s">
        <v>195</v>
      </c>
      <c r="E149" s="140" t="s">
        <v>2626</v>
      </c>
      <c r="F149" s="141" t="s">
        <v>2627</v>
      </c>
      <c r="G149" s="142" t="s">
        <v>198</v>
      </c>
      <c r="H149" s="143">
        <v>72.05</v>
      </c>
      <c r="I149" s="144"/>
      <c r="J149" s="145">
        <f t="shared" si="0"/>
        <v>0</v>
      </c>
      <c r="K149" s="146"/>
      <c r="L149" s="28"/>
      <c r="M149" s="147" t="s">
        <v>1</v>
      </c>
      <c r="N149" s="148" t="s">
        <v>38</v>
      </c>
      <c r="P149" s="149">
        <f t="shared" si="1"/>
        <v>0</v>
      </c>
      <c r="Q149" s="149">
        <v>0</v>
      </c>
      <c r="R149" s="149">
        <f t="shared" si="2"/>
        <v>0</v>
      </c>
      <c r="S149" s="149">
        <v>0</v>
      </c>
      <c r="T149" s="150">
        <f t="shared" si="3"/>
        <v>0</v>
      </c>
      <c r="AR149" s="151" t="s">
        <v>109</v>
      </c>
      <c r="AT149" s="151" t="s">
        <v>195</v>
      </c>
      <c r="AU149" s="151" t="s">
        <v>84</v>
      </c>
      <c r="AY149" s="13" t="s">
        <v>193</v>
      </c>
      <c r="BE149" s="152">
        <f t="shared" si="4"/>
        <v>0</v>
      </c>
      <c r="BF149" s="152">
        <f t="shared" si="5"/>
        <v>0</v>
      </c>
      <c r="BG149" s="152">
        <f t="shared" si="6"/>
        <v>0</v>
      </c>
      <c r="BH149" s="152">
        <f t="shared" si="7"/>
        <v>0</v>
      </c>
      <c r="BI149" s="152">
        <f t="shared" si="8"/>
        <v>0</v>
      </c>
      <c r="BJ149" s="13" t="s">
        <v>84</v>
      </c>
      <c r="BK149" s="152">
        <f t="shared" si="9"/>
        <v>0</v>
      </c>
      <c r="BL149" s="13" t="s">
        <v>109</v>
      </c>
      <c r="BM149" s="151" t="s">
        <v>3168</v>
      </c>
    </row>
    <row r="150" spans="2:65" s="1" customFormat="1" ht="16.5" customHeight="1">
      <c r="B150" s="138"/>
      <c r="C150" s="139" t="s">
        <v>254</v>
      </c>
      <c r="D150" s="139" t="s">
        <v>195</v>
      </c>
      <c r="E150" s="140" t="s">
        <v>2629</v>
      </c>
      <c r="F150" s="141" t="s">
        <v>2630</v>
      </c>
      <c r="G150" s="142" t="s">
        <v>198</v>
      </c>
      <c r="H150" s="143">
        <v>36.024999999999999</v>
      </c>
      <c r="I150" s="144"/>
      <c r="J150" s="145">
        <f t="shared" si="0"/>
        <v>0</v>
      </c>
      <c r="K150" s="146"/>
      <c r="L150" s="28"/>
      <c r="M150" s="147" t="s">
        <v>1</v>
      </c>
      <c r="N150" s="148" t="s">
        <v>38</v>
      </c>
      <c r="P150" s="149">
        <f t="shared" si="1"/>
        <v>0</v>
      </c>
      <c r="Q150" s="149">
        <v>0</v>
      </c>
      <c r="R150" s="149">
        <f t="shared" si="2"/>
        <v>0</v>
      </c>
      <c r="S150" s="149">
        <v>0</v>
      </c>
      <c r="T150" s="150">
        <f t="shared" si="3"/>
        <v>0</v>
      </c>
      <c r="AR150" s="151" t="s">
        <v>109</v>
      </c>
      <c r="AT150" s="151" t="s">
        <v>195</v>
      </c>
      <c r="AU150" s="151" t="s">
        <v>84</v>
      </c>
      <c r="AY150" s="13" t="s">
        <v>193</v>
      </c>
      <c r="BE150" s="152">
        <f t="shared" si="4"/>
        <v>0</v>
      </c>
      <c r="BF150" s="152">
        <f t="shared" si="5"/>
        <v>0</v>
      </c>
      <c r="BG150" s="152">
        <f t="shared" si="6"/>
        <v>0</v>
      </c>
      <c r="BH150" s="152">
        <f t="shared" si="7"/>
        <v>0</v>
      </c>
      <c r="BI150" s="152">
        <f t="shared" si="8"/>
        <v>0</v>
      </c>
      <c r="BJ150" s="13" t="s">
        <v>84</v>
      </c>
      <c r="BK150" s="152">
        <f t="shared" si="9"/>
        <v>0</v>
      </c>
      <c r="BL150" s="13" t="s">
        <v>109</v>
      </c>
      <c r="BM150" s="151" t="s">
        <v>3169</v>
      </c>
    </row>
    <row r="151" spans="2:65" s="1" customFormat="1" ht="24.25" customHeight="1">
      <c r="B151" s="138"/>
      <c r="C151" s="139" t="s">
        <v>330</v>
      </c>
      <c r="D151" s="139" t="s">
        <v>195</v>
      </c>
      <c r="E151" s="140" t="s">
        <v>1580</v>
      </c>
      <c r="F151" s="141" t="s">
        <v>1581</v>
      </c>
      <c r="G151" s="142" t="s">
        <v>296</v>
      </c>
      <c r="H151" s="143">
        <v>54.037999999999997</v>
      </c>
      <c r="I151" s="144"/>
      <c r="J151" s="145">
        <f t="shared" si="0"/>
        <v>0</v>
      </c>
      <c r="K151" s="146"/>
      <c r="L151" s="28"/>
      <c r="M151" s="147" t="s">
        <v>1</v>
      </c>
      <c r="N151" s="148" t="s">
        <v>38</v>
      </c>
      <c r="P151" s="149">
        <f t="shared" si="1"/>
        <v>0</v>
      </c>
      <c r="Q151" s="149">
        <v>0</v>
      </c>
      <c r="R151" s="149">
        <f t="shared" si="2"/>
        <v>0</v>
      </c>
      <c r="S151" s="149">
        <v>0</v>
      </c>
      <c r="T151" s="150">
        <f t="shared" si="3"/>
        <v>0</v>
      </c>
      <c r="AR151" s="151" t="s">
        <v>109</v>
      </c>
      <c r="AT151" s="151" t="s">
        <v>195</v>
      </c>
      <c r="AU151" s="151" t="s">
        <v>84</v>
      </c>
      <c r="AY151" s="13" t="s">
        <v>193</v>
      </c>
      <c r="BE151" s="152">
        <f t="shared" si="4"/>
        <v>0</v>
      </c>
      <c r="BF151" s="152">
        <f t="shared" si="5"/>
        <v>0</v>
      </c>
      <c r="BG151" s="152">
        <f t="shared" si="6"/>
        <v>0</v>
      </c>
      <c r="BH151" s="152">
        <f t="shared" si="7"/>
        <v>0</v>
      </c>
      <c r="BI151" s="152">
        <f t="shared" si="8"/>
        <v>0</v>
      </c>
      <c r="BJ151" s="13" t="s">
        <v>84</v>
      </c>
      <c r="BK151" s="152">
        <f t="shared" si="9"/>
        <v>0</v>
      </c>
      <c r="BL151" s="13" t="s">
        <v>109</v>
      </c>
      <c r="BM151" s="151" t="s">
        <v>3170</v>
      </c>
    </row>
    <row r="152" spans="2:65" s="1" customFormat="1" ht="24.25" customHeight="1">
      <c r="B152" s="138"/>
      <c r="C152" s="139" t="s">
        <v>334</v>
      </c>
      <c r="D152" s="139" t="s">
        <v>195</v>
      </c>
      <c r="E152" s="140" t="s">
        <v>1937</v>
      </c>
      <c r="F152" s="141" t="s">
        <v>1938</v>
      </c>
      <c r="G152" s="142" t="s">
        <v>198</v>
      </c>
      <c r="H152" s="143">
        <v>27.72</v>
      </c>
      <c r="I152" s="144"/>
      <c r="J152" s="145">
        <f t="shared" si="0"/>
        <v>0</v>
      </c>
      <c r="K152" s="146"/>
      <c r="L152" s="28"/>
      <c r="M152" s="147" t="s">
        <v>1</v>
      </c>
      <c r="N152" s="148" t="s">
        <v>38</v>
      </c>
      <c r="P152" s="149">
        <f t="shared" si="1"/>
        <v>0</v>
      </c>
      <c r="Q152" s="149">
        <v>0</v>
      </c>
      <c r="R152" s="149">
        <f t="shared" si="2"/>
        <v>0</v>
      </c>
      <c r="S152" s="149">
        <v>0</v>
      </c>
      <c r="T152" s="150">
        <f t="shared" si="3"/>
        <v>0</v>
      </c>
      <c r="AR152" s="151" t="s">
        <v>109</v>
      </c>
      <c r="AT152" s="151" t="s">
        <v>195</v>
      </c>
      <c r="AU152" s="151" t="s">
        <v>84</v>
      </c>
      <c r="AY152" s="13" t="s">
        <v>193</v>
      </c>
      <c r="BE152" s="152">
        <f t="shared" si="4"/>
        <v>0</v>
      </c>
      <c r="BF152" s="152">
        <f t="shared" si="5"/>
        <v>0</v>
      </c>
      <c r="BG152" s="152">
        <f t="shared" si="6"/>
        <v>0</v>
      </c>
      <c r="BH152" s="152">
        <f t="shared" si="7"/>
        <v>0</v>
      </c>
      <c r="BI152" s="152">
        <f t="shared" si="8"/>
        <v>0</v>
      </c>
      <c r="BJ152" s="13" t="s">
        <v>84</v>
      </c>
      <c r="BK152" s="152">
        <f t="shared" si="9"/>
        <v>0</v>
      </c>
      <c r="BL152" s="13" t="s">
        <v>109</v>
      </c>
      <c r="BM152" s="151" t="s">
        <v>3171</v>
      </c>
    </row>
    <row r="153" spans="2:65" s="1" customFormat="1" ht="24.25" customHeight="1">
      <c r="B153" s="138"/>
      <c r="C153" s="139" t="s">
        <v>338</v>
      </c>
      <c r="D153" s="139" t="s">
        <v>195</v>
      </c>
      <c r="E153" s="140" t="s">
        <v>1586</v>
      </c>
      <c r="F153" s="141" t="s">
        <v>1587</v>
      </c>
      <c r="G153" s="142" t="s">
        <v>198</v>
      </c>
      <c r="H153" s="143">
        <v>28.306000000000001</v>
      </c>
      <c r="I153" s="144"/>
      <c r="J153" s="145">
        <f t="shared" si="0"/>
        <v>0</v>
      </c>
      <c r="K153" s="146"/>
      <c r="L153" s="28"/>
      <c r="M153" s="147" t="s">
        <v>1</v>
      </c>
      <c r="N153" s="148" t="s">
        <v>38</v>
      </c>
      <c r="P153" s="149">
        <f t="shared" si="1"/>
        <v>0</v>
      </c>
      <c r="Q153" s="149">
        <v>0</v>
      </c>
      <c r="R153" s="149">
        <f t="shared" si="2"/>
        <v>0</v>
      </c>
      <c r="S153" s="149">
        <v>0</v>
      </c>
      <c r="T153" s="150">
        <f t="shared" si="3"/>
        <v>0</v>
      </c>
      <c r="AR153" s="151" t="s">
        <v>109</v>
      </c>
      <c r="AT153" s="151" t="s">
        <v>195</v>
      </c>
      <c r="AU153" s="151" t="s">
        <v>84</v>
      </c>
      <c r="AY153" s="13" t="s">
        <v>193</v>
      </c>
      <c r="BE153" s="152">
        <f t="shared" si="4"/>
        <v>0</v>
      </c>
      <c r="BF153" s="152">
        <f t="shared" si="5"/>
        <v>0</v>
      </c>
      <c r="BG153" s="152">
        <f t="shared" si="6"/>
        <v>0</v>
      </c>
      <c r="BH153" s="152">
        <f t="shared" si="7"/>
        <v>0</v>
      </c>
      <c r="BI153" s="152">
        <f t="shared" si="8"/>
        <v>0</v>
      </c>
      <c r="BJ153" s="13" t="s">
        <v>84</v>
      </c>
      <c r="BK153" s="152">
        <f t="shared" si="9"/>
        <v>0</v>
      </c>
      <c r="BL153" s="13" t="s">
        <v>109</v>
      </c>
      <c r="BM153" s="151" t="s">
        <v>3172</v>
      </c>
    </row>
    <row r="154" spans="2:65" s="1" customFormat="1" ht="16.5" customHeight="1">
      <c r="B154" s="138"/>
      <c r="C154" s="153" t="s">
        <v>342</v>
      </c>
      <c r="D154" s="153" t="s">
        <v>236</v>
      </c>
      <c r="E154" s="154" t="s">
        <v>1589</v>
      </c>
      <c r="F154" s="155" t="s">
        <v>1590</v>
      </c>
      <c r="G154" s="156" t="s">
        <v>296</v>
      </c>
      <c r="H154" s="157">
        <v>45.29</v>
      </c>
      <c r="I154" s="158"/>
      <c r="J154" s="159">
        <f t="shared" si="0"/>
        <v>0</v>
      </c>
      <c r="K154" s="160"/>
      <c r="L154" s="161"/>
      <c r="M154" s="162" t="s">
        <v>1</v>
      </c>
      <c r="N154" s="163" t="s">
        <v>38</v>
      </c>
      <c r="P154" s="149">
        <f t="shared" si="1"/>
        <v>0</v>
      </c>
      <c r="Q154" s="149">
        <v>1</v>
      </c>
      <c r="R154" s="149">
        <f t="shared" si="2"/>
        <v>45.29</v>
      </c>
      <c r="S154" s="149">
        <v>0</v>
      </c>
      <c r="T154" s="150">
        <f t="shared" si="3"/>
        <v>0</v>
      </c>
      <c r="AR154" s="151" t="s">
        <v>163</v>
      </c>
      <c r="AT154" s="151" t="s">
        <v>236</v>
      </c>
      <c r="AU154" s="151" t="s">
        <v>84</v>
      </c>
      <c r="AY154" s="13" t="s">
        <v>193</v>
      </c>
      <c r="BE154" s="152">
        <f t="shared" si="4"/>
        <v>0</v>
      </c>
      <c r="BF154" s="152">
        <f t="shared" si="5"/>
        <v>0</v>
      </c>
      <c r="BG154" s="152">
        <f t="shared" si="6"/>
        <v>0</v>
      </c>
      <c r="BH154" s="152">
        <f t="shared" si="7"/>
        <v>0</v>
      </c>
      <c r="BI154" s="152">
        <f t="shared" si="8"/>
        <v>0</v>
      </c>
      <c r="BJ154" s="13" t="s">
        <v>84</v>
      </c>
      <c r="BK154" s="152">
        <f t="shared" si="9"/>
        <v>0</v>
      </c>
      <c r="BL154" s="13" t="s">
        <v>109</v>
      </c>
      <c r="BM154" s="151" t="s">
        <v>3173</v>
      </c>
    </row>
    <row r="155" spans="2:65" s="11" customFormat="1" ht="22.75" customHeight="1">
      <c r="B155" s="126"/>
      <c r="D155" s="127" t="s">
        <v>71</v>
      </c>
      <c r="E155" s="136" t="s">
        <v>109</v>
      </c>
      <c r="F155" s="136" t="s">
        <v>349</v>
      </c>
      <c r="I155" s="129"/>
      <c r="J155" s="137">
        <f>BK155</f>
        <v>0</v>
      </c>
      <c r="L155" s="126"/>
      <c r="M155" s="131"/>
      <c r="P155" s="132">
        <f>SUM(P156:P158)</f>
        <v>0</v>
      </c>
      <c r="R155" s="132">
        <f>SUM(R156:R158)</f>
        <v>14.895687010000001</v>
      </c>
      <c r="T155" s="133">
        <f>SUM(T156:T158)</f>
        <v>0</v>
      </c>
      <c r="AR155" s="127" t="s">
        <v>76</v>
      </c>
      <c r="AT155" s="134" t="s">
        <v>71</v>
      </c>
      <c r="AU155" s="134" t="s">
        <v>76</v>
      </c>
      <c r="AY155" s="127" t="s">
        <v>193</v>
      </c>
      <c r="BK155" s="135">
        <f>SUM(BK156:BK158)</f>
        <v>0</v>
      </c>
    </row>
    <row r="156" spans="2:65" s="1" customFormat="1" ht="37.75" customHeight="1">
      <c r="B156" s="138"/>
      <c r="C156" s="139" t="s">
        <v>7</v>
      </c>
      <c r="D156" s="139" t="s">
        <v>195</v>
      </c>
      <c r="E156" s="140" t="s">
        <v>1604</v>
      </c>
      <c r="F156" s="141" t="s">
        <v>1605</v>
      </c>
      <c r="G156" s="142" t="s">
        <v>198</v>
      </c>
      <c r="H156" s="143">
        <v>7.2050000000000001</v>
      </c>
      <c r="I156" s="144"/>
      <c r="J156" s="145">
        <f>ROUND(I156*H156,2)</f>
        <v>0</v>
      </c>
      <c r="K156" s="146"/>
      <c r="L156" s="28"/>
      <c r="M156" s="147" t="s">
        <v>1</v>
      </c>
      <c r="N156" s="148" t="s">
        <v>38</v>
      </c>
      <c r="P156" s="149">
        <f>O156*H156</f>
        <v>0</v>
      </c>
      <c r="Q156" s="149">
        <v>1.8907700000000001</v>
      </c>
      <c r="R156" s="149">
        <f>Q156*H156</f>
        <v>13.622997850000001</v>
      </c>
      <c r="S156" s="149">
        <v>0</v>
      </c>
      <c r="T156" s="150">
        <f>S156*H156</f>
        <v>0</v>
      </c>
      <c r="AR156" s="151" t="s">
        <v>109</v>
      </c>
      <c r="AT156" s="151" t="s">
        <v>195</v>
      </c>
      <c r="AU156" s="151" t="s">
        <v>84</v>
      </c>
      <c r="AY156" s="13" t="s">
        <v>193</v>
      </c>
      <c r="BE156" s="152">
        <f>IF(N156="základná",J156,0)</f>
        <v>0</v>
      </c>
      <c r="BF156" s="152">
        <f>IF(N156="znížená",J156,0)</f>
        <v>0</v>
      </c>
      <c r="BG156" s="152">
        <f>IF(N156="zákl. prenesená",J156,0)</f>
        <v>0</v>
      </c>
      <c r="BH156" s="152">
        <f>IF(N156="zníž. prenesená",J156,0)</f>
        <v>0</v>
      </c>
      <c r="BI156" s="152">
        <f>IF(N156="nulová",J156,0)</f>
        <v>0</v>
      </c>
      <c r="BJ156" s="13" t="s">
        <v>84</v>
      </c>
      <c r="BK156" s="152">
        <f>ROUND(I156*H156,2)</f>
        <v>0</v>
      </c>
      <c r="BL156" s="13" t="s">
        <v>109</v>
      </c>
      <c r="BM156" s="151" t="s">
        <v>3174</v>
      </c>
    </row>
    <row r="157" spans="2:65" s="1" customFormat="1" ht="24.25" customHeight="1">
      <c r="B157" s="138"/>
      <c r="C157" s="139" t="s">
        <v>350</v>
      </c>
      <c r="D157" s="139" t="s">
        <v>195</v>
      </c>
      <c r="E157" s="140" t="s">
        <v>1607</v>
      </c>
      <c r="F157" s="141" t="s">
        <v>696</v>
      </c>
      <c r="G157" s="142" t="s">
        <v>198</v>
      </c>
      <c r="H157" s="143">
        <v>0.57199999999999995</v>
      </c>
      <c r="I157" s="144"/>
      <c r="J157" s="145">
        <f>ROUND(I157*H157,2)</f>
        <v>0</v>
      </c>
      <c r="K157" s="146"/>
      <c r="L157" s="28"/>
      <c r="M157" s="147" t="s">
        <v>1</v>
      </c>
      <c r="N157" s="148" t="s">
        <v>38</v>
      </c>
      <c r="P157" s="149">
        <f>O157*H157</f>
        <v>0</v>
      </c>
      <c r="Q157" s="149">
        <v>2.1922799999999998</v>
      </c>
      <c r="R157" s="149">
        <f>Q157*H157</f>
        <v>1.2539841599999997</v>
      </c>
      <c r="S157" s="149">
        <v>0</v>
      </c>
      <c r="T157" s="150">
        <f>S157*H157</f>
        <v>0</v>
      </c>
      <c r="AR157" s="151" t="s">
        <v>109</v>
      </c>
      <c r="AT157" s="151" t="s">
        <v>195</v>
      </c>
      <c r="AU157" s="151" t="s">
        <v>84</v>
      </c>
      <c r="AY157" s="13" t="s">
        <v>193</v>
      </c>
      <c r="BE157" s="152">
        <f>IF(N157="základná",J157,0)</f>
        <v>0</v>
      </c>
      <c r="BF157" s="152">
        <f>IF(N157="znížená",J157,0)</f>
        <v>0</v>
      </c>
      <c r="BG157" s="152">
        <f>IF(N157="zákl. prenesená",J157,0)</f>
        <v>0</v>
      </c>
      <c r="BH157" s="152">
        <f>IF(N157="zníž. prenesená",J157,0)</f>
        <v>0</v>
      </c>
      <c r="BI157" s="152">
        <f>IF(N157="nulová",J157,0)</f>
        <v>0</v>
      </c>
      <c r="BJ157" s="13" t="s">
        <v>84</v>
      </c>
      <c r="BK157" s="152">
        <f>ROUND(I157*H157,2)</f>
        <v>0</v>
      </c>
      <c r="BL157" s="13" t="s">
        <v>109</v>
      </c>
      <c r="BM157" s="151" t="s">
        <v>3175</v>
      </c>
    </row>
    <row r="158" spans="2:65" s="1" customFormat="1" ht="33" customHeight="1">
      <c r="B158" s="138"/>
      <c r="C158" s="139" t="s">
        <v>354</v>
      </c>
      <c r="D158" s="139" t="s">
        <v>195</v>
      </c>
      <c r="E158" s="140" t="s">
        <v>1609</v>
      </c>
      <c r="F158" s="141" t="s">
        <v>1610</v>
      </c>
      <c r="G158" s="142" t="s">
        <v>234</v>
      </c>
      <c r="H158" s="143">
        <v>4.3</v>
      </c>
      <c r="I158" s="144"/>
      <c r="J158" s="145">
        <f>ROUND(I158*H158,2)</f>
        <v>0</v>
      </c>
      <c r="K158" s="146"/>
      <c r="L158" s="28"/>
      <c r="M158" s="147" t="s">
        <v>1</v>
      </c>
      <c r="N158" s="148" t="s">
        <v>38</v>
      </c>
      <c r="P158" s="149">
        <f>O158*H158</f>
        <v>0</v>
      </c>
      <c r="Q158" s="149">
        <v>4.3499999999999997E-3</v>
      </c>
      <c r="R158" s="149">
        <f>Q158*H158</f>
        <v>1.8704999999999999E-2</v>
      </c>
      <c r="S158" s="149">
        <v>0</v>
      </c>
      <c r="T158" s="150">
        <f>S158*H158</f>
        <v>0</v>
      </c>
      <c r="AR158" s="151" t="s">
        <v>109</v>
      </c>
      <c r="AT158" s="151" t="s">
        <v>195</v>
      </c>
      <c r="AU158" s="151" t="s">
        <v>84</v>
      </c>
      <c r="AY158" s="13" t="s">
        <v>193</v>
      </c>
      <c r="BE158" s="152">
        <f>IF(N158="základná",J158,0)</f>
        <v>0</v>
      </c>
      <c r="BF158" s="152">
        <f>IF(N158="znížená",J158,0)</f>
        <v>0</v>
      </c>
      <c r="BG158" s="152">
        <f>IF(N158="zákl. prenesená",J158,0)</f>
        <v>0</v>
      </c>
      <c r="BH158" s="152">
        <f>IF(N158="zníž. prenesená",J158,0)</f>
        <v>0</v>
      </c>
      <c r="BI158" s="152">
        <f>IF(N158="nulová",J158,0)</f>
        <v>0</v>
      </c>
      <c r="BJ158" s="13" t="s">
        <v>84</v>
      </c>
      <c r="BK158" s="152">
        <f>ROUND(I158*H158,2)</f>
        <v>0</v>
      </c>
      <c r="BL158" s="13" t="s">
        <v>109</v>
      </c>
      <c r="BM158" s="151" t="s">
        <v>3176</v>
      </c>
    </row>
    <row r="159" spans="2:65" s="11" customFormat="1" ht="22.75" customHeight="1">
      <c r="B159" s="126"/>
      <c r="D159" s="127" t="s">
        <v>71</v>
      </c>
      <c r="E159" s="136" t="s">
        <v>112</v>
      </c>
      <c r="F159" s="136" t="s">
        <v>426</v>
      </c>
      <c r="I159" s="129"/>
      <c r="J159" s="137">
        <f>BK159</f>
        <v>0</v>
      </c>
      <c r="L159" s="126"/>
      <c r="M159" s="131"/>
      <c r="P159" s="132">
        <f>SUM(P160:P161)</f>
        <v>0</v>
      </c>
      <c r="R159" s="132">
        <f>SUM(R160:R161)</f>
        <v>47.999709999999993</v>
      </c>
      <c r="T159" s="133">
        <f>SUM(T160:T161)</f>
        <v>0</v>
      </c>
      <c r="AR159" s="127" t="s">
        <v>76</v>
      </c>
      <c r="AT159" s="134" t="s">
        <v>71</v>
      </c>
      <c r="AU159" s="134" t="s">
        <v>76</v>
      </c>
      <c r="AY159" s="127" t="s">
        <v>193</v>
      </c>
      <c r="BK159" s="135">
        <f>SUM(BK160:BK161)</f>
        <v>0</v>
      </c>
    </row>
    <row r="160" spans="2:65" s="1" customFormat="1" ht="37.75" customHeight="1">
      <c r="B160" s="138"/>
      <c r="C160" s="139" t="s">
        <v>358</v>
      </c>
      <c r="D160" s="139" t="s">
        <v>195</v>
      </c>
      <c r="E160" s="140" t="s">
        <v>2116</v>
      </c>
      <c r="F160" s="141" t="s">
        <v>2117</v>
      </c>
      <c r="G160" s="142" t="s">
        <v>234</v>
      </c>
      <c r="H160" s="143">
        <v>72.05</v>
      </c>
      <c r="I160" s="144"/>
      <c r="J160" s="145">
        <f>ROUND(I160*H160,2)</f>
        <v>0</v>
      </c>
      <c r="K160" s="146"/>
      <c r="L160" s="28"/>
      <c r="M160" s="147" t="s">
        <v>1</v>
      </c>
      <c r="N160" s="148" t="s">
        <v>38</v>
      </c>
      <c r="P160" s="149">
        <f>O160*H160</f>
        <v>0</v>
      </c>
      <c r="Q160" s="149">
        <v>0.38625999999999999</v>
      </c>
      <c r="R160" s="149">
        <f>Q160*H160</f>
        <v>27.830032999999997</v>
      </c>
      <c r="S160" s="149">
        <v>0</v>
      </c>
      <c r="T160" s="150">
        <f>S160*H160</f>
        <v>0</v>
      </c>
      <c r="AR160" s="151" t="s">
        <v>109</v>
      </c>
      <c r="AT160" s="151" t="s">
        <v>195</v>
      </c>
      <c r="AU160" s="151" t="s">
        <v>84</v>
      </c>
      <c r="AY160" s="13" t="s">
        <v>193</v>
      </c>
      <c r="BE160" s="152">
        <f>IF(N160="základná",J160,0)</f>
        <v>0</v>
      </c>
      <c r="BF160" s="152">
        <f>IF(N160="znížená",J160,0)</f>
        <v>0</v>
      </c>
      <c r="BG160" s="152">
        <f>IF(N160="zákl. prenesená",J160,0)</f>
        <v>0</v>
      </c>
      <c r="BH160" s="152">
        <f>IF(N160="zníž. prenesená",J160,0)</f>
        <v>0</v>
      </c>
      <c r="BI160" s="152">
        <f>IF(N160="nulová",J160,0)</f>
        <v>0</v>
      </c>
      <c r="BJ160" s="13" t="s">
        <v>84</v>
      </c>
      <c r="BK160" s="152">
        <f>ROUND(I160*H160,2)</f>
        <v>0</v>
      </c>
      <c r="BL160" s="13" t="s">
        <v>109</v>
      </c>
      <c r="BM160" s="151" t="s">
        <v>3177</v>
      </c>
    </row>
    <row r="161" spans="2:65" s="1" customFormat="1" ht="24.25" customHeight="1">
      <c r="B161" s="138"/>
      <c r="C161" s="139" t="s">
        <v>362</v>
      </c>
      <c r="D161" s="139" t="s">
        <v>195</v>
      </c>
      <c r="E161" s="140" t="s">
        <v>2122</v>
      </c>
      <c r="F161" s="141" t="s">
        <v>2123</v>
      </c>
      <c r="G161" s="142" t="s">
        <v>234</v>
      </c>
      <c r="H161" s="143">
        <v>72.05</v>
      </c>
      <c r="I161" s="144"/>
      <c r="J161" s="145">
        <f>ROUND(I161*H161,2)</f>
        <v>0</v>
      </c>
      <c r="K161" s="146"/>
      <c r="L161" s="28"/>
      <c r="M161" s="147" t="s">
        <v>1</v>
      </c>
      <c r="N161" s="148" t="s">
        <v>38</v>
      </c>
      <c r="P161" s="149">
        <f>O161*H161</f>
        <v>0</v>
      </c>
      <c r="Q161" s="149">
        <v>0.27994000000000002</v>
      </c>
      <c r="R161" s="149">
        <f>Q161*H161</f>
        <v>20.169677</v>
      </c>
      <c r="S161" s="149">
        <v>0</v>
      </c>
      <c r="T161" s="150">
        <f>S161*H161</f>
        <v>0</v>
      </c>
      <c r="AR161" s="151" t="s">
        <v>109</v>
      </c>
      <c r="AT161" s="151" t="s">
        <v>195</v>
      </c>
      <c r="AU161" s="151" t="s">
        <v>84</v>
      </c>
      <c r="AY161" s="13" t="s">
        <v>193</v>
      </c>
      <c r="BE161" s="152">
        <f>IF(N161="základná",J161,0)</f>
        <v>0</v>
      </c>
      <c r="BF161" s="152">
        <f>IF(N161="znížená",J161,0)</f>
        <v>0</v>
      </c>
      <c r="BG161" s="152">
        <f>IF(N161="zákl. prenesená",J161,0)</f>
        <v>0</v>
      </c>
      <c r="BH161" s="152">
        <f>IF(N161="zníž. prenesená",J161,0)</f>
        <v>0</v>
      </c>
      <c r="BI161" s="152">
        <f>IF(N161="nulová",J161,0)</f>
        <v>0</v>
      </c>
      <c r="BJ161" s="13" t="s">
        <v>84</v>
      </c>
      <c r="BK161" s="152">
        <f>ROUND(I161*H161,2)</f>
        <v>0</v>
      </c>
      <c r="BL161" s="13" t="s">
        <v>109</v>
      </c>
      <c r="BM161" s="151" t="s">
        <v>3178</v>
      </c>
    </row>
    <row r="162" spans="2:65" s="11" customFormat="1" ht="22.75" customHeight="1">
      <c r="B162" s="126"/>
      <c r="D162" s="127" t="s">
        <v>71</v>
      </c>
      <c r="E162" s="136" t="s">
        <v>163</v>
      </c>
      <c r="F162" s="136" t="s">
        <v>732</v>
      </c>
      <c r="I162" s="129"/>
      <c r="J162" s="137">
        <f>BK162</f>
        <v>0</v>
      </c>
      <c r="L162" s="126"/>
      <c r="M162" s="131"/>
      <c r="P162" s="132">
        <f>SUM(P163:P190)</f>
        <v>0</v>
      </c>
      <c r="R162" s="132">
        <f>SUM(R163:R190)</f>
        <v>1.3560589999999999</v>
      </c>
      <c r="T162" s="133">
        <f>SUM(T163:T190)</f>
        <v>0</v>
      </c>
      <c r="AR162" s="127" t="s">
        <v>76</v>
      </c>
      <c r="AT162" s="134" t="s">
        <v>71</v>
      </c>
      <c r="AU162" s="134" t="s">
        <v>76</v>
      </c>
      <c r="AY162" s="127" t="s">
        <v>193</v>
      </c>
      <c r="BK162" s="135">
        <f>SUM(BK163:BK190)</f>
        <v>0</v>
      </c>
    </row>
    <row r="163" spans="2:65" s="1" customFormat="1" ht="24.25" customHeight="1">
      <c r="B163" s="138"/>
      <c r="C163" s="139" t="s">
        <v>366</v>
      </c>
      <c r="D163" s="139" t="s">
        <v>195</v>
      </c>
      <c r="E163" s="140" t="s">
        <v>1630</v>
      </c>
      <c r="F163" s="141" t="s">
        <v>1631</v>
      </c>
      <c r="G163" s="142" t="s">
        <v>319</v>
      </c>
      <c r="H163" s="143">
        <v>2</v>
      </c>
      <c r="I163" s="144"/>
      <c r="J163" s="145">
        <f t="shared" ref="J163:J190" si="10">ROUND(I163*H163,2)</f>
        <v>0</v>
      </c>
      <c r="K163" s="146"/>
      <c r="L163" s="28"/>
      <c r="M163" s="147" t="s">
        <v>1</v>
      </c>
      <c r="N163" s="148" t="s">
        <v>38</v>
      </c>
      <c r="P163" s="149">
        <f t="shared" ref="P163:P190" si="11">O163*H163</f>
        <v>0</v>
      </c>
      <c r="Q163" s="149">
        <v>3.82E-3</v>
      </c>
      <c r="R163" s="149">
        <f t="shared" ref="R163:R190" si="12">Q163*H163</f>
        <v>7.6400000000000001E-3</v>
      </c>
      <c r="S163" s="149">
        <v>0</v>
      </c>
      <c r="T163" s="150">
        <f t="shared" ref="T163:T190" si="13">S163*H163</f>
        <v>0</v>
      </c>
      <c r="AR163" s="151" t="s">
        <v>109</v>
      </c>
      <c r="AT163" s="151" t="s">
        <v>195</v>
      </c>
      <c r="AU163" s="151" t="s">
        <v>84</v>
      </c>
      <c r="AY163" s="13" t="s">
        <v>193</v>
      </c>
      <c r="BE163" s="152">
        <f t="shared" ref="BE163:BE190" si="14">IF(N163="základná",J163,0)</f>
        <v>0</v>
      </c>
      <c r="BF163" s="152">
        <f t="shared" ref="BF163:BF190" si="15">IF(N163="znížená",J163,0)</f>
        <v>0</v>
      </c>
      <c r="BG163" s="152">
        <f t="shared" ref="BG163:BG190" si="16">IF(N163="zákl. prenesená",J163,0)</f>
        <v>0</v>
      </c>
      <c r="BH163" s="152">
        <f t="shared" ref="BH163:BH190" si="17">IF(N163="zníž. prenesená",J163,0)</f>
        <v>0</v>
      </c>
      <c r="BI163" s="152">
        <f t="shared" ref="BI163:BI190" si="18">IF(N163="nulová",J163,0)</f>
        <v>0</v>
      </c>
      <c r="BJ163" s="13" t="s">
        <v>84</v>
      </c>
      <c r="BK163" s="152">
        <f t="shared" ref="BK163:BK190" si="19">ROUND(I163*H163,2)</f>
        <v>0</v>
      </c>
      <c r="BL163" s="13" t="s">
        <v>109</v>
      </c>
      <c r="BM163" s="151" t="s">
        <v>3179</v>
      </c>
    </row>
    <row r="164" spans="2:65" s="1" customFormat="1" ht="16.5" customHeight="1">
      <c r="B164" s="138"/>
      <c r="C164" s="153" t="s">
        <v>370</v>
      </c>
      <c r="D164" s="153" t="s">
        <v>236</v>
      </c>
      <c r="E164" s="154" t="s">
        <v>1633</v>
      </c>
      <c r="F164" s="155" t="s">
        <v>1634</v>
      </c>
      <c r="G164" s="156" t="s">
        <v>319</v>
      </c>
      <c r="H164" s="157">
        <v>2</v>
      </c>
      <c r="I164" s="158"/>
      <c r="J164" s="159">
        <f t="shared" si="10"/>
        <v>0</v>
      </c>
      <c r="K164" s="160"/>
      <c r="L164" s="161"/>
      <c r="M164" s="162" t="s">
        <v>1</v>
      </c>
      <c r="N164" s="163" t="s">
        <v>38</v>
      </c>
      <c r="P164" s="149">
        <f t="shared" si="11"/>
        <v>0</v>
      </c>
      <c r="Q164" s="149">
        <v>2.5000000000000001E-2</v>
      </c>
      <c r="R164" s="149">
        <f t="shared" si="12"/>
        <v>0.05</v>
      </c>
      <c r="S164" s="149">
        <v>0</v>
      </c>
      <c r="T164" s="150">
        <f t="shared" si="13"/>
        <v>0</v>
      </c>
      <c r="AR164" s="151" t="s">
        <v>163</v>
      </c>
      <c r="AT164" s="151" t="s">
        <v>236</v>
      </c>
      <c r="AU164" s="151" t="s">
        <v>84</v>
      </c>
      <c r="AY164" s="13" t="s">
        <v>193</v>
      </c>
      <c r="BE164" s="152">
        <f t="shared" si="14"/>
        <v>0</v>
      </c>
      <c r="BF164" s="152">
        <f t="shared" si="15"/>
        <v>0</v>
      </c>
      <c r="BG164" s="152">
        <f t="shared" si="16"/>
        <v>0</v>
      </c>
      <c r="BH164" s="152">
        <f t="shared" si="17"/>
        <v>0</v>
      </c>
      <c r="BI164" s="152">
        <f t="shared" si="18"/>
        <v>0</v>
      </c>
      <c r="BJ164" s="13" t="s">
        <v>84</v>
      </c>
      <c r="BK164" s="152">
        <f t="shared" si="19"/>
        <v>0</v>
      </c>
      <c r="BL164" s="13" t="s">
        <v>109</v>
      </c>
      <c r="BM164" s="151" t="s">
        <v>3180</v>
      </c>
    </row>
    <row r="165" spans="2:65" s="1" customFormat="1" ht="24.25" customHeight="1">
      <c r="B165" s="138"/>
      <c r="C165" s="139" t="s">
        <v>374</v>
      </c>
      <c r="D165" s="139" t="s">
        <v>195</v>
      </c>
      <c r="E165" s="140" t="s">
        <v>2139</v>
      </c>
      <c r="F165" s="141" t="s">
        <v>2140</v>
      </c>
      <c r="G165" s="142" t="s">
        <v>319</v>
      </c>
      <c r="H165" s="143">
        <v>1</v>
      </c>
      <c r="I165" s="144"/>
      <c r="J165" s="145">
        <f t="shared" si="10"/>
        <v>0</v>
      </c>
      <c r="K165" s="146"/>
      <c r="L165" s="28"/>
      <c r="M165" s="147" t="s">
        <v>1</v>
      </c>
      <c r="N165" s="148" t="s">
        <v>38</v>
      </c>
      <c r="P165" s="149">
        <f t="shared" si="11"/>
        <v>0</v>
      </c>
      <c r="Q165" s="149">
        <v>3.8240000000000001E-3</v>
      </c>
      <c r="R165" s="149">
        <f t="shared" si="12"/>
        <v>3.8240000000000001E-3</v>
      </c>
      <c r="S165" s="149">
        <v>0</v>
      </c>
      <c r="T165" s="150">
        <f t="shared" si="13"/>
        <v>0</v>
      </c>
      <c r="AR165" s="151" t="s">
        <v>109</v>
      </c>
      <c r="AT165" s="151" t="s">
        <v>195</v>
      </c>
      <c r="AU165" s="151" t="s">
        <v>84</v>
      </c>
      <c r="AY165" s="13" t="s">
        <v>193</v>
      </c>
      <c r="BE165" s="152">
        <f t="shared" si="14"/>
        <v>0</v>
      </c>
      <c r="BF165" s="152">
        <f t="shared" si="15"/>
        <v>0</v>
      </c>
      <c r="BG165" s="152">
        <f t="shared" si="16"/>
        <v>0</v>
      </c>
      <c r="BH165" s="152">
        <f t="shared" si="17"/>
        <v>0</v>
      </c>
      <c r="BI165" s="152">
        <f t="shared" si="18"/>
        <v>0</v>
      </c>
      <c r="BJ165" s="13" t="s">
        <v>84</v>
      </c>
      <c r="BK165" s="152">
        <f t="shared" si="19"/>
        <v>0</v>
      </c>
      <c r="BL165" s="13" t="s">
        <v>109</v>
      </c>
      <c r="BM165" s="151" t="s">
        <v>3181</v>
      </c>
    </row>
    <row r="166" spans="2:65" s="1" customFormat="1" ht="24.25" customHeight="1">
      <c r="B166" s="138"/>
      <c r="C166" s="153" t="s">
        <v>378</v>
      </c>
      <c r="D166" s="153" t="s">
        <v>236</v>
      </c>
      <c r="E166" s="154" t="s">
        <v>2142</v>
      </c>
      <c r="F166" s="155" t="s">
        <v>2143</v>
      </c>
      <c r="G166" s="156" t="s">
        <v>319</v>
      </c>
      <c r="H166" s="157">
        <v>1</v>
      </c>
      <c r="I166" s="158"/>
      <c r="J166" s="159">
        <f t="shared" si="10"/>
        <v>0</v>
      </c>
      <c r="K166" s="160"/>
      <c r="L166" s="161"/>
      <c r="M166" s="162" t="s">
        <v>1</v>
      </c>
      <c r="N166" s="163" t="s">
        <v>38</v>
      </c>
      <c r="P166" s="149">
        <f t="shared" si="11"/>
        <v>0</v>
      </c>
      <c r="Q166" s="149">
        <v>1.4999999999999999E-2</v>
      </c>
      <c r="R166" s="149">
        <f t="shared" si="12"/>
        <v>1.4999999999999999E-2</v>
      </c>
      <c r="S166" s="149">
        <v>0</v>
      </c>
      <c r="T166" s="150">
        <f t="shared" si="13"/>
        <v>0</v>
      </c>
      <c r="AR166" s="151" t="s">
        <v>163</v>
      </c>
      <c r="AT166" s="151" t="s">
        <v>236</v>
      </c>
      <c r="AU166" s="151" t="s">
        <v>84</v>
      </c>
      <c r="AY166" s="13" t="s">
        <v>193</v>
      </c>
      <c r="BE166" s="152">
        <f t="shared" si="14"/>
        <v>0</v>
      </c>
      <c r="BF166" s="152">
        <f t="shared" si="15"/>
        <v>0</v>
      </c>
      <c r="BG166" s="152">
        <f t="shared" si="16"/>
        <v>0</v>
      </c>
      <c r="BH166" s="152">
        <f t="shared" si="17"/>
        <v>0</v>
      </c>
      <c r="BI166" s="152">
        <f t="shared" si="18"/>
        <v>0</v>
      </c>
      <c r="BJ166" s="13" t="s">
        <v>84</v>
      </c>
      <c r="BK166" s="152">
        <f t="shared" si="19"/>
        <v>0</v>
      </c>
      <c r="BL166" s="13" t="s">
        <v>109</v>
      </c>
      <c r="BM166" s="151" t="s">
        <v>3182</v>
      </c>
    </row>
    <row r="167" spans="2:65" s="1" customFormat="1" ht="33" customHeight="1">
      <c r="B167" s="138"/>
      <c r="C167" s="139" t="s">
        <v>382</v>
      </c>
      <c r="D167" s="139" t="s">
        <v>195</v>
      </c>
      <c r="E167" s="140" t="s">
        <v>1649</v>
      </c>
      <c r="F167" s="141" t="s">
        <v>1650</v>
      </c>
      <c r="G167" s="142" t="s">
        <v>257</v>
      </c>
      <c r="H167" s="143">
        <v>65.5</v>
      </c>
      <c r="I167" s="144"/>
      <c r="J167" s="145">
        <f t="shared" si="10"/>
        <v>0</v>
      </c>
      <c r="K167" s="146"/>
      <c r="L167" s="28"/>
      <c r="M167" s="147" t="s">
        <v>1</v>
      </c>
      <c r="N167" s="148" t="s">
        <v>38</v>
      </c>
      <c r="P167" s="149">
        <f t="shared" si="11"/>
        <v>0</v>
      </c>
      <c r="Q167" s="149">
        <v>0</v>
      </c>
      <c r="R167" s="149">
        <f t="shared" si="12"/>
        <v>0</v>
      </c>
      <c r="S167" s="149">
        <v>0</v>
      </c>
      <c r="T167" s="150">
        <f t="shared" si="13"/>
        <v>0</v>
      </c>
      <c r="AR167" s="151" t="s">
        <v>109</v>
      </c>
      <c r="AT167" s="151" t="s">
        <v>195</v>
      </c>
      <c r="AU167" s="151" t="s">
        <v>84</v>
      </c>
      <c r="AY167" s="13" t="s">
        <v>193</v>
      </c>
      <c r="BE167" s="152">
        <f t="shared" si="14"/>
        <v>0</v>
      </c>
      <c r="BF167" s="152">
        <f t="shared" si="15"/>
        <v>0</v>
      </c>
      <c r="BG167" s="152">
        <f t="shared" si="16"/>
        <v>0</v>
      </c>
      <c r="BH167" s="152">
        <f t="shared" si="17"/>
        <v>0</v>
      </c>
      <c r="BI167" s="152">
        <f t="shared" si="18"/>
        <v>0</v>
      </c>
      <c r="BJ167" s="13" t="s">
        <v>84</v>
      </c>
      <c r="BK167" s="152">
        <f t="shared" si="19"/>
        <v>0</v>
      </c>
      <c r="BL167" s="13" t="s">
        <v>109</v>
      </c>
      <c r="BM167" s="151" t="s">
        <v>3183</v>
      </c>
    </row>
    <row r="168" spans="2:65" s="1" customFormat="1" ht="33" customHeight="1">
      <c r="B168" s="138"/>
      <c r="C168" s="153" t="s">
        <v>386</v>
      </c>
      <c r="D168" s="153" t="s">
        <v>236</v>
      </c>
      <c r="E168" s="154" t="s">
        <v>1652</v>
      </c>
      <c r="F168" s="155" t="s">
        <v>1653</v>
      </c>
      <c r="G168" s="156" t="s">
        <v>257</v>
      </c>
      <c r="H168" s="157">
        <v>65.5</v>
      </c>
      <c r="I168" s="158"/>
      <c r="J168" s="159">
        <f t="shared" si="10"/>
        <v>0</v>
      </c>
      <c r="K168" s="160"/>
      <c r="L168" s="161"/>
      <c r="M168" s="162" t="s">
        <v>1</v>
      </c>
      <c r="N168" s="163" t="s">
        <v>38</v>
      </c>
      <c r="P168" s="149">
        <f t="shared" si="11"/>
        <v>0</v>
      </c>
      <c r="Q168" s="149">
        <v>2.1900000000000001E-3</v>
      </c>
      <c r="R168" s="149">
        <f t="shared" si="12"/>
        <v>0.14344500000000002</v>
      </c>
      <c r="S168" s="149">
        <v>0</v>
      </c>
      <c r="T168" s="150">
        <f t="shared" si="13"/>
        <v>0</v>
      </c>
      <c r="AR168" s="151" t="s">
        <v>163</v>
      </c>
      <c r="AT168" s="151" t="s">
        <v>236</v>
      </c>
      <c r="AU168" s="151" t="s">
        <v>84</v>
      </c>
      <c r="AY168" s="13" t="s">
        <v>193</v>
      </c>
      <c r="BE168" s="152">
        <f t="shared" si="14"/>
        <v>0</v>
      </c>
      <c r="BF168" s="152">
        <f t="shared" si="15"/>
        <v>0</v>
      </c>
      <c r="BG168" s="152">
        <f t="shared" si="16"/>
        <v>0</v>
      </c>
      <c r="BH168" s="152">
        <f t="shared" si="17"/>
        <v>0</v>
      </c>
      <c r="BI168" s="152">
        <f t="shared" si="18"/>
        <v>0</v>
      </c>
      <c r="BJ168" s="13" t="s">
        <v>84</v>
      </c>
      <c r="BK168" s="152">
        <f t="shared" si="19"/>
        <v>0</v>
      </c>
      <c r="BL168" s="13" t="s">
        <v>109</v>
      </c>
      <c r="BM168" s="151" t="s">
        <v>3184</v>
      </c>
    </row>
    <row r="169" spans="2:65" s="1" customFormat="1" ht="24.25" customHeight="1">
      <c r="B169" s="138"/>
      <c r="C169" s="139" t="s">
        <v>390</v>
      </c>
      <c r="D169" s="139" t="s">
        <v>195</v>
      </c>
      <c r="E169" s="140" t="s">
        <v>1664</v>
      </c>
      <c r="F169" s="141" t="s">
        <v>1665</v>
      </c>
      <c r="G169" s="142" t="s">
        <v>319</v>
      </c>
      <c r="H169" s="143">
        <v>2</v>
      </c>
      <c r="I169" s="144"/>
      <c r="J169" s="145">
        <f t="shared" si="10"/>
        <v>0</v>
      </c>
      <c r="K169" s="146"/>
      <c r="L169" s="28"/>
      <c r="M169" s="147" t="s">
        <v>1</v>
      </c>
      <c r="N169" s="148" t="s">
        <v>38</v>
      </c>
      <c r="P169" s="149">
        <f t="shared" si="11"/>
        <v>0</v>
      </c>
      <c r="Q169" s="149">
        <v>7.9000000000000001E-4</v>
      </c>
      <c r="R169" s="149">
        <f t="shared" si="12"/>
        <v>1.58E-3</v>
      </c>
      <c r="S169" s="149">
        <v>0</v>
      </c>
      <c r="T169" s="150">
        <f t="shared" si="13"/>
        <v>0</v>
      </c>
      <c r="AR169" s="151" t="s">
        <v>109</v>
      </c>
      <c r="AT169" s="151" t="s">
        <v>195</v>
      </c>
      <c r="AU169" s="151" t="s">
        <v>84</v>
      </c>
      <c r="AY169" s="13" t="s">
        <v>193</v>
      </c>
      <c r="BE169" s="152">
        <f t="shared" si="14"/>
        <v>0</v>
      </c>
      <c r="BF169" s="152">
        <f t="shared" si="15"/>
        <v>0</v>
      </c>
      <c r="BG169" s="152">
        <f t="shared" si="16"/>
        <v>0</v>
      </c>
      <c r="BH169" s="152">
        <f t="shared" si="17"/>
        <v>0</v>
      </c>
      <c r="BI169" s="152">
        <f t="shared" si="18"/>
        <v>0</v>
      </c>
      <c r="BJ169" s="13" t="s">
        <v>84</v>
      </c>
      <c r="BK169" s="152">
        <f t="shared" si="19"/>
        <v>0</v>
      </c>
      <c r="BL169" s="13" t="s">
        <v>109</v>
      </c>
      <c r="BM169" s="151" t="s">
        <v>3185</v>
      </c>
    </row>
    <row r="170" spans="2:65" s="1" customFormat="1" ht="16.5" customHeight="1">
      <c r="B170" s="138"/>
      <c r="C170" s="153" t="s">
        <v>394</v>
      </c>
      <c r="D170" s="153" t="s">
        <v>236</v>
      </c>
      <c r="E170" s="154" t="s">
        <v>1667</v>
      </c>
      <c r="F170" s="155" t="s">
        <v>1668</v>
      </c>
      <c r="G170" s="156" t="s">
        <v>319</v>
      </c>
      <c r="H170" s="157">
        <v>2</v>
      </c>
      <c r="I170" s="158"/>
      <c r="J170" s="159">
        <f t="shared" si="10"/>
        <v>0</v>
      </c>
      <c r="K170" s="160"/>
      <c r="L170" s="161"/>
      <c r="M170" s="162" t="s">
        <v>1</v>
      </c>
      <c r="N170" s="163" t="s">
        <v>38</v>
      </c>
      <c r="P170" s="149">
        <f t="shared" si="11"/>
        <v>0</v>
      </c>
      <c r="Q170" s="149">
        <v>2.1999999999999999E-2</v>
      </c>
      <c r="R170" s="149">
        <f t="shared" si="12"/>
        <v>4.3999999999999997E-2</v>
      </c>
      <c r="S170" s="149">
        <v>0</v>
      </c>
      <c r="T170" s="150">
        <f t="shared" si="13"/>
        <v>0</v>
      </c>
      <c r="AR170" s="151" t="s">
        <v>163</v>
      </c>
      <c r="AT170" s="151" t="s">
        <v>236</v>
      </c>
      <c r="AU170" s="151" t="s">
        <v>84</v>
      </c>
      <c r="AY170" s="13" t="s">
        <v>193</v>
      </c>
      <c r="BE170" s="152">
        <f t="shared" si="14"/>
        <v>0</v>
      </c>
      <c r="BF170" s="152">
        <f t="shared" si="15"/>
        <v>0</v>
      </c>
      <c r="BG170" s="152">
        <f t="shared" si="16"/>
        <v>0</v>
      </c>
      <c r="BH170" s="152">
        <f t="shared" si="17"/>
        <v>0</v>
      </c>
      <c r="BI170" s="152">
        <f t="shared" si="18"/>
        <v>0</v>
      </c>
      <c r="BJ170" s="13" t="s">
        <v>84</v>
      </c>
      <c r="BK170" s="152">
        <f t="shared" si="19"/>
        <v>0</v>
      </c>
      <c r="BL170" s="13" t="s">
        <v>109</v>
      </c>
      <c r="BM170" s="151" t="s">
        <v>3186</v>
      </c>
    </row>
    <row r="171" spans="2:65" s="1" customFormat="1" ht="24.25" customHeight="1">
      <c r="B171" s="138"/>
      <c r="C171" s="153" t="s">
        <v>398</v>
      </c>
      <c r="D171" s="153" t="s">
        <v>236</v>
      </c>
      <c r="E171" s="154" t="s">
        <v>1670</v>
      </c>
      <c r="F171" s="155" t="s">
        <v>1671</v>
      </c>
      <c r="G171" s="156" t="s">
        <v>319</v>
      </c>
      <c r="H171" s="157">
        <v>2</v>
      </c>
      <c r="I171" s="158"/>
      <c r="J171" s="159">
        <f t="shared" si="10"/>
        <v>0</v>
      </c>
      <c r="K171" s="160"/>
      <c r="L171" s="161"/>
      <c r="M171" s="162" t="s">
        <v>1</v>
      </c>
      <c r="N171" s="163" t="s">
        <v>38</v>
      </c>
      <c r="P171" s="149">
        <f t="shared" si="11"/>
        <v>0</v>
      </c>
      <c r="Q171" s="149">
        <v>6.3E-3</v>
      </c>
      <c r="R171" s="149">
        <f t="shared" si="12"/>
        <v>1.26E-2</v>
      </c>
      <c r="S171" s="149">
        <v>0</v>
      </c>
      <c r="T171" s="150">
        <f t="shared" si="13"/>
        <v>0</v>
      </c>
      <c r="AR171" s="151" t="s">
        <v>163</v>
      </c>
      <c r="AT171" s="151" t="s">
        <v>236</v>
      </c>
      <c r="AU171" s="151" t="s">
        <v>84</v>
      </c>
      <c r="AY171" s="13" t="s">
        <v>193</v>
      </c>
      <c r="BE171" s="152">
        <f t="shared" si="14"/>
        <v>0</v>
      </c>
      <c r="BF171" s="152">
        <f t="shared" si="15"/>
        <v>0</v>
      </c>
      <c r="BG171" s="152">
        <f t="shared" si="16"/>
        <v>0</v>
      </c>
      <c r="BH171" s="152">
        <f t="shared" si="17"/>
        <v>0</v>
      </c>
      <c r="BI171" s="152">
        <f t="shared" si="18"/>
        <v>0</v>
      </c>
      <c r="BJ171" s="13" t="s">
        <v>84</v>
      </c>
      <c r="BK171" s="152">
        <f t="shared" si="19"/>
        <v>0</v>
      </c>
      <c r="BL171" s="13" t="s">
        <v>109</v>
      </c>
      <c r="BM171" s="151" t="s">
        <v>3187</v>
      </c>
    </row>
    <row r="172" spans="2:65" s="1" customFormat="1" ht="33" customHeight="1">
      <c r="B172" s="138"/>
      <c r="C172" s="139" t="s">
        <v>402</v>
      </c>
      <c r="D172" s="139" t="s">
        <v>195</v>
      </c>
      <c r="E172" s="140" t="s">
        <v>2152</v>
      </c>
      <c r="F172" s="141" t="s">
        <v>2153</v>
      </c>
      <c r="G172" s="142" t="s">
        <v>319</v>
      </c>
      <c r="H172" s="143">
        <v>1</v>
      </c>
      <c r="I172" s="144"/>
      <c r="J172" s="145">
        <f t="shared" si="10"/>
        <v>0</v>
      </c>
      <c r="K172" s="146"/>
      <c r="L172" s="28"/>
      <c r="M172" s="147" t="s">
        <v>1</v>
      </c>
      <c r="N172" s="148" t="s">
        <v>38</v>
      </c>
      <c r="P172" s="149">
        <f t="shared" si="11"/>
        <v>0</v>
      </c>
      <c r="Q172" s="149">
        <v>7.6000000000000004E-4</v>
      </c>
      <c r="R172" s="149">
        <f t="shared" si="12"/>
        <v>7.6000000000000004E-4</v>
      </c>
      <c r="S172" s="149">
        <v>0</v>
      </c>
      <c r="T172" s="150">
        <f t="shared" si="13"/>
        <v>0</v>
      </c>
      <c r="AR172" s="151" t="s">
        <v>109</v>
      </c>
      <c r="AT172" s="151" t="s">
        <v>195</v>
      </c>
      <c r="AU172" s="151" t="s">
        <v>84</v>
      </c>
      <c r="AY172" s="13" t="s">
        <v>193</v>
      </c>
      <c r="BE172" s="152">
        <f t="shared" si="14"/>
        <v>0</v>
      </c>
      <c r="BF172" s="152">
        <f t="shared" si="15"/>
        <v>0</v>
      </c>
      <c r="BG172" s="152">
        <f t="shared" si="16"/>
        <v>0</v>
      </c>
      <c r="BH172" s="152">
        <f t="shared" si="17"/>
        <v>0</v>
      </c>
      <c r="BI172" s="152">
        <f t="shared" si="18"/>
        <v>0</v>
      </c>
      <c r="BJ172" s="13" t="s">
        <v>84</v>
      </c>
      <c r="BK172" s="152">
        <f t="shared" si="19"/>
        <v>0</v>
      </c>
      <c r="BL172" s="13" t="s">
        <v>109</v>
      </c>
      <c r="BM172" s="151" t="s">
        <v>3188</v>
      </c>
    </row>
    <row r="173" spans="2:65" s="1" customFormat="1" ht="24.25" customHeight="1">
      <c r="B173" s="138"/>
      <c r="C173" s="153" t="s">
        <v>406</v>
      </c>
      <c r="D173" s="153" t="s">
        <v>236</v>
      </c>
      <c r="E173" s="154" t="s">
        <v>2155</v>
      </c>
      <c r="F173" s="155" t="s">
        <v>2156</v>
      </c>
      <c r="G173" s="156" t="s">
        <v>319</v>
      </c>
      <c r="H173" s="157">
        <v>1</v>
      </c>
      <c r="I173" s="158"/>
      <c r="J173" s="159">
        <f t="shared" si="10"/>
        <v>0</v>
      </c>
      <c r="K173" s="160"/>
      <c r="L173" s="161"/>
      <c r="M173" s="162" t="s">
        <v>1</v>
      </c>
      <c r="N173" s="163" t="s">
        <v>38</v>
      </c>
      <c r="P173" s="149">
        <f t="shared" si="11"/>
        <v>0</v>
      </c>
      <c r="Q173" s="149">
        <v>3.0200000000000001E-2</v>
      </c>
      <c r="R173" s="149">
        <f t="shared" si="12"/>
        <v>3.0200000000000001E-2</v>
      </c>
      <c r="S173" s="149">
        <v>0</v>
      </c>
      <c r="T173" s="150">
        <f t="shared" si="13"/>
        <v>0</v>
      </c>
      <c r="AR173" s="151" t="s">
        <v>163</v>
      </c>
      <c r="AT173" s="151" t="s">
        <v>236</v>
      </c>
      <c r="AU173" s="151" t="s">
        <v>84</v>
      </c>
      <c r="AY173" s="13" t="s">
        <v>193</v>
      </c>
      <c r="BE173" s="152">
        <f t="shared" si="14"/>
        <v>0</v>
      </c>
      <c r="BF173" s="152">
        <f t="shared" si="15"/>
        <v>0</v>
      </c>
      <c r="BG173" s="152">
        <f t="shared" si="16"/>
        <v>0</v>
      </c>
      <c r="BH173" s="152">
        <f t="shared" si="17"/>
        <v>0</v>
      </c>
      <c r="BI173" s="152">
        <f t="shared" si="18"/>
        <v>0</v>
      </c>
      <c r="BJ173" s="13" t="s">
        <v>84</v>
      </c>
      <c r="BK173" s="152">
        <f t="shared" si="19"/>
        <v>0</v>
      </c>
      <c r="BL173" s="13" t="s">
        <v>109</v>
      </c>
      <c r="BM173" s="151" t="s">
        <v>3189</v>
      </c>
    </row>
    <row r="174" spans="2:65" s="1" customFormat="1" ht="24.25" customHeight="1">
      <c r="B174" s="138"/>
      <c r="C174" s="139" t="s">
        <v>410</v>
      </c>
      <c r="D174" s="139" t="s">
        <v>195</v>
      </c>
      <c r="E174" s="140" t="s">
        <v>1673</v>
      </c>
      <c r="F174" s="141" t="s">
        <v>1674</v>
      </c>
      <c r="G174" s="142" t="s">
        <v>319</v>
      </c>
      <c r="H174" s="143">
        <v>1</v>
      </c>
      <c r="I174" s="144"/>
      <c r="J174" s="145">
        <f t="shared" si="10"/>
        <v>0</v>
      </c>
      <c r="K174" s="146"/>
      <c r="L174" s="28"/>
      <c r="M174" s="147" t="s">
        <v>1</v>
      </c>
      <c r="N174" s="148" t="s">
        <v>38</v>
      </c>
      <c r="P174" s="149">
        <f t="shared" si="11"/>
        <v>0</v>
      </c>
      <c r="Q174" s="149">
        <v>3.4000000000000002E-4</v>
      </c>
      <c r="R174" s="149">
        <f t="shared" si="12"/>
        <v>3.4000000000000002E-4</v>
      </c>
      <c r="S174" s="149">
        <v>0</v>
      </c>
      <c r="T174" s="150">
        <f t="shared" si="13"/>
        <v>0</v>
      </c>
      <c r="AR174" s="151" t="s">
        <v>109</v>
      </c>
      <c r="AT174" s="151" t="s">
        <v>195</v>
      </c>
      <c r="AU174" s="151" t="s">
        <v>84</v>
      </c>
      <c r="AY174" s="13" t="s">
        <v>193</v>
      </c>
      <c r="BE174" s="152">
        <f t="shared" si="14"/>
        <v>0</v>
      </c>
      <c r="BF174" s="152">
        <f t="shared" si="15"/>
        <v>0</v>
      </c>
      <c r="BG174" s="152">
        <f t="shared" si="16"/>
        <v>0</v>
      </c>
      <c r="BH174" s="152">
        <f t="shared" si="17"/>
        <v>0</v>
      </c>
      <c r="BI174" s="152">
        <f t="shared" si="18"/>
        <v>0</v>
      </c>
      <c r="BJ174" s="13" t="s">
        <v>84</v>
      </c>
      <c r="BK174" s="152">
        <f t="shared" si="19"/>
        <v>0</v>
      </c>
      <c r="BL174" s="13" t="s">
        <v>109</v>
      </c>
      <c r="BM174" s="151" t="s">
        <v>3190</v>
      </c>
    </row>
    <row r="175" spans="2:65" s="1" customFormat="1" ht="33" customHeight="1">
      <c r="B175" s="138"/>
      <c r="C175" s="153" t="s">
        <v>414</v>
      </c>
      <c r="D175" s="153" t="s">
        <v>236</v>
      </c>
      <c r="E175" s="154" t="s">
        <v>1676</v>
      </c>
      <c r="F175" s="155" t="s">
        <v>1677</v>
      </c>
      <c r="G175" s="156" t="s">
        <v>319</v>
      </c>
      <c r="H175" s="157">
        <v>1</v>
      </c>
      <c r="I175" s="158"/>
      <c r="J175" s="159">
        <f t="shared" si="10"/>
        <v>0</v>
      </c>
      <c r="K175" s="160"/>
      <c r="L175" s="161"/>
      <c r="M175" s="162" t="s">
        <v>1</v>
      </c>
      <c r="N175" s="163" t="s">
        <v>38</v>
      </c>
      <c r="P175" s="149">
        <f t="shared" si="11"/>
        <v>0</v>
      </c>
      <c r="Q175" s="149">
        <v>3.5499999999999997E-2</v>
      </c>
      <c r="R175" s="149">
        <f t="shared" si="12"/>
        <v>3.5499999999999997E-2</v>
      </c>
      <c r="S175" s="149">
        <v>0</v>
      </c>
      <c r="T175" s="150">
        <f t="shared" si="13"/>
        <v>0</v>
      </c>
      <c r="AR175" s="151" t="s">
        <v>163</v>
      </c>
      <c r="AT175" s="151" t="s">
        <v>236</v>
      </c>
      <c r="AU175" s="151" t="s">
        <v>84</v>
      </c>
      <c r="AY175" s="13" t="s">
        <v>193</v>
      </c>
      <c r="BE175" s="152">
        <f t="shared" si="14"/>
        <v>0</v>
      </c>
      <c r="BF175" s="152">
        <f t="shared" si="15"/>
        <v>0</v>
      </c>
      <c r="BG175" s="152">
        <f t="shared" si="16"/>
        <v>0</v>
      </c>
      <c r="BH175" s="152">
        <f t="shared" si="17"/>
        <v>0</v>
      </c>
      <c r="BI175" s="152">
        <f t="shared" si="18"/>
        <v>0</v>
      </c>
      <c r="BJ175" s="13" t="s">
        <v>84</v>
      </c>
      <c r="BK175" s="152">
        <f t="shared" si="19"/>
        <v>0</v>
      </c>
      <c r="BL175" s="13" t="s">
        <v>109</v>
      </c>
      <c r="BM175" s="151" t="s">
        <v>3191</v>
      </c>
    </row>
    <row r="176" spans="2:65" s="1" customFormat="1" ht="24.25" customHeight="1">
      <c r="B176" s="138"/>
      <c r="C176" s="139" t="s">
        <v>418</v>
      </c>
      <c r="D176" s="139" t="s">
        <v>195</v>
      </c>
      <c r="E176" s="140" t="s">
        <v>1679</v>
      </c>
      <c r="F176" s="141" t="s">
        <v>1680</v>
      </c>
      <c r="G176" s="142" t="s">
        <v>319</v>
      </c>
      <c r="H176" s="143">
        <v>1</v>
      </c>
      <c r="I176" s="144"/>
      <c r="J176" s="145">
        <f t="shared" si="10"/>
        <v>0</v>
      </c>
      <c r="K176" s="146"/>
      <c r="L176" s="28"/>
      <c r="M176" s="147" t="s">
        <v>1</v>
      </c>
      <c r="N176" s="148" t="s">
        <v>38</v>
      </c>
      <c r="P176" s="149">
        <f t="shared" si="11"/>
        <v>0</v>
      </c>
      <c r="Q176" s="149">
        <v>1.58E-3</v>
      </c>
      <c r="R176" s="149">
        <f t="shared" si="12"/>
        <v>1.58E-3</v>
      </c>
      <c r="S176" s="149">
        <v>0</v>
      </c>
      <c r="T176" s="150">
        <f t="shared" si="13"/>
        <v>0</v>
      </c>
      <c r="AR176" s="151" t="s">
        <v>109</v>
      </c>
      <c r="AT176" s="151" t="s">
        <v>195</v>
      </c>
      <c r="AU176" s="151" t="s">
        <v>84</v>
      </c>
      <c r="AY176" s="13" t="s">
        <v>193</v>
      </c>
      <c r="BE176" s="152">
        <f t="shared" si="14"/>
        <v>0</v>
      </c>
      <c r="BF176" s="152">
        <f t="shared" si="15"/>
        <v>0</v>
      </c>
      <c r="BG176" s="152">
        <f t="shared" si="16"/>
        <v>0</v>
      </c>
      <c r="BH176" s="152">
        <f t="shared" si="17"/>
        <v>0</v>
      </c>
      <c r="BI176" s="152">
        <f t="shared" si="18"/>
        <v>0</v>
      </c>
      <c r="BJ176" s="13" t="s">
        <v>84</v>
      </c>
      <c r="BK176" s="152">
        <f t="shared" si="19"/>
        <v>0</v>
      </c>
      <c r="BL176" s="13" t="s">
        <v>109</v>
      </c>
      <c r="BM176" s="151" t="s">
        <v>3192</v>
      </c>
    </row>
    <row r="177" spans="2:65" s="1" customFormat="1" ht="16.5" customHeight="1">
      <c r="B177" s="138"/>
      <c r="C177" s="153" t="s">
        <v>422</v>
      </c>
      <c r="D177" s="153" t="s">
        <v>236</v>
      </c>
      <c r="E177" s="154" t="s">
        <v>1051</v>
      </c>
      <c r="F177" s="155" t="s">
        <v>1052</v>
      </c>
      <c r="G177" s="156" t="s">
        <v>319</v>
      </c>
      <c r="H177" s="157">
        <v>1</v>
      </c>
      <c r="I177" s="158"/>
      <c r="J177" s="159">
        <f t="shared" si="10"/>
        <v>0</v>
      </c>
      <c r="K177" s="160"/>
      <c r="L177" s="161"/>
      <c r="M177" s="162" t="s">
        <v>1</v>
      </c>
      <c r="N177" s="163" t="s">
        <v>38</v>
      </c>
      <c r="P177" s="149">
        <f t="shared" si="11"/>
        <v>0</v>
      </c>
      <c r="Q177" s="149">
        <v>3.1E-2</v>
      </c>
      <c r="R177" s="149">
        <f t="shared" si="12"/>
        <v>3.1E-2</v>
      </c>
      <c r="S177" s="149">
        <v>0</v>
      </c>
      <c r="T177" s="150">
        <f t="shared" si="13"/>
        <v>0</v>
      </c>
      <c r="AR177" s="151" t="s">
        <v>163</v>
      </c>
      <c r="AT177" s="151" t="s">
        <v>236</v>
      </c>
      <c r="AU177" s="151" t="s">
        <v>84</v>
      </c>
      <c r="AY177" s="13" t="s">
        <v>193</v>
      </c>
      <c r="BE177" s="152">
        <f t="shared" si="14"/>
        <v>0</v>
      </c>
      <c r="BF177" s="152">
        <f t="shared" si="15"/>
        <v>0</v>
      </c>
      <c r="BG177" s="152">
        <f t="shared" si="16"/>
        <v>0</v>
      </c>
      <c r="BH177" s="152">
        <f t="shared" si="17"/>
        <v>0</v>
      </c>
      <c r="BI177" s="152">
        <f t="shared" si="18"/>
        <v>0</v>
      </c>
      <c r="BJ177" s="13" t="s">
        <v>84</v>
      </c>
      <c r="BK177" s="152">
        <f t="shared" si="19"/>
        <v>0</v>
      </c>
      <c r="BL177" s="13" t="s">
        <v>109</v>
      </c>
      <c r="BM177" s="151" t="s">
        <v>3193</v>
      </c>
    </row>
    <row r="178" spans="2:65" s="1" customFormat="1" ht="24.25" customHeight="1">
      <c r="B178" s="138"/>
      <c r="C178" s="153" t="s">
        <v>427</v>
      </c>
      <c r="D178" s="153" t="s">
        <v>236</v>
      </c>
      <c r="E178" s="154" t="s">
        <v>1683</v>
      </c>
      <c r="F178" s="155" t="s">
        <v>1684</v>
      </c>
      <c r="G178" s="156" t="s">
        <v>319</v>
      </c>
      <c r="H178" s="157">
        <v>1</v>
      </c>
      <c r="I178" s="158"/>
      <c r="J178" s="159">
        <f t="shared" si="10"/>
        <v>0</v>
      </c>
      <c r="K178" s="160"/>
      <c r="L178" s="161"/>
      <c r="M178" s="162" t="s">
        <v>1</v>
      </c>
      <c r="N178" s="163" t="s">
        <v>38</v>
      </c>
      <c r="P178" s="149">
        <f t="shared" si="11"/>
        <v>0</v>
      </c>
      <c r="Q178" s="149">
        <v>9.4999999999999998E-3</v>
      </c>
      <c r="R178" s="149">
        <f t="shared" si="12"/>
        <v>9.4999999999999998E-3</v>
      </c>
      <c r="S178" s="149">
        <v>0</v>
      </c>
      <c r="T178" s="150">
        <f t="shared" si="13"/>
        <v>0</v>
      </c>
      <c r="AR178" s="151" t="s">
        <v>163</v>
      </c>
      <c r="AT178" s="151" t="s">
        <v>236</v>
      </c>
      <c r="AU178" s="151" t="s">
        <v>84</v>
      </c>
      <c r="AY178" s="13" t="s">
        <v>193</v>
      </c>
      <c r="BE178" s="152">
        <f t="shared" si="14"/>
        <v>0</v>
      </c>
      <c r="BF178" s="152">
        <f t="shared" si="15"/>
        <v>0</v>
      </c>
      <c r="BG178" s="152">
        <f t="shared" si="16"/>
        <v>0</v>
      </c>
      <c r="BH178" s="152">
        <f t="shared" si="17"/>
        <v>0</v>
      </c>
      <c r="BI178" s="152">
        <f t="shared" si="18"/>
        <v>0</v>
      </c>
      <c r="BJ178" s="13" t="s">
        <v>84</v>
      </c>
      <c r="BK178" s="152">
        <f t="shared" si="19"/>
        <v>0</v>
      </c>
      <c r="BL178" s="13" t="s">
        <v>109</v>
      </c>
      <c r="BM178" s="151" t="s">
        <v>3194</v>
      </c>
    </row>
    <row r="179" spans="2:65" s="1" customFormat="1" ht="24.25" customHeight="1">
      <c r="B179" s="138"/>
      <c r="C179" s="139" t="s">
        <v>431</v>
      </c>
      <c r="D179" s="139" t="s">
        <v>195</v>
      </c>
      <c r="E179" s="140" t="s">
        <v>1686</v>
      </c>
      <c r="F179" s="141" t="s">
        <v>1687</v>
      </c>
      <c r="G179" s="142" t="s">
        <v>257</v>
      </c>
      <c r="H179" s="143">
        <v>65.5</v>
      </c>
      <c r="I179" s="144"/>
      <c r="J179" s="145">
        <f t="shared" si="10"/>
        <v>0</v>
      </c>
      <c r="K179" s="146"/>
      <c r="L179" s="28"/>
      <c r="M179" s="147" t="s">
        <v>1</v>
      </c>
      <c r="N179" s="148" t="s">
        <v>38</v>
      </c>
      <c r="P179" s="149">
        <f t="shared" si="11"/>
        <v>0</v>
      </c>
      <c r="Q179" s="149">
        <v>0</v>
      </c>
      <c r="R179" s="149">
        <f t="shared" si="12"/>
        <v>0</v>
      </c>
      <c r="S179" s="149">
        <v>0</v>
      </c>
      <c r="T179" s="150">
        <f t="shared" si="13"/>
        <v>0</v>
      </c>
      <c r="AR179" s="151" t="s">
        <v>109</v>
      </c>
      <c r="AT179" s="151" t="s">
        <v>195</v>
      </c>
      <c r="AU179" s="151" t="s">
        <v>84</v>
      </c>
      <c r="AY179" s="13" t="s">
        <v>193</v>
      </c>
      <c r="BE179" s="152">
        <f t="shared" si="14"/>
        <v>0</v>
      </c>
      <c r="BF179" s="152">
        <f t="shared" si="15"/>
        <v>0</v>
      </c>
      <c r="BG179" s="152">
        <f t="shared" si="16"/>
        <v>0</v>
      </c>
      <c r="BH179" s="152">
        <f t="shared" si="17"/>
        <v>0</v>
      </c>
      <c r="BI179" s="152">
        <f t="shared" si="18"/>
        <v>0</v>
      </c>
      <c r="BJ179" s="13" t="s">
        <v>84</v>
      </c>
      <c r="BK179" s="152">
        <f t="shared" si="19"/>
        <v>0</v>
      </c>
      <c r="BL179" s="13" t="s">
        <v>109</v>
      </c>
      <c r="BM179" s="151" t="s">
        <v>3195</v>
      </c>
    </row>
    <row r="180" spans="2:65" s="1" customFormat="1" ht="24.25" customHeight="1">
      <c r="B180" s="138"/>
      <c r="C180" s="139" t="s">
        <v>435</v>
      </c>
      <c r="D180" s="139" t="s">
        <v>195</v>
      </c>
      <c r="E180" s="140" t="s">
        <v>1689</v>
      </c>
      <c r="F180" s="141" t="s">
        <v>1690</v>
      </c>
      <c r="G180" s="142" t="s">
        <v>257</v>
      </c>
      <c r="H180" s="143">
        <v>65.5</v>
      </c>
      <c r="I180" s="144"/>
      <c r="J180" s="145">
        <f t="shared" si="10"/>
        <v>0</v>
      </c>
      <c r="K180" s="146"/>
      <c r="L180" s="28"/>
      <c r="M180" s="147" t="s">
        <v>1</v>
      </c>
      <c r="N180" s="148" t="s">
        <v>38</v>
      </c>
      <c r="P180" s="149">
        <f t="shared" si="11"/>
        <v>0</v>
      </c>
      <c r="Q180" s="149">
        <v>0</v>
      </c>
      <c r="R180" s="149">
        <f t="shared" si="12"/>
        <v>0</v>
      </c>
      <c r="S180" s="149">
        <v>0</v>
      </c>
      <c r="T180" s="150">
        <f t="shared" si="13"/>
        <v>0</v>
      </c>
      <c r="AR180" s="151" t="s">
        <v>109</v>
      </c>
      <c r="AT180" s="151" t="s">
        <v>195</v>
      </c>
      <c r="AU180" s="151" t="s">
        <v>84</v>
      </c>
      <c r="AY180" s="13" t="s">
        <v>193</v>
      </c>
      <c r="BE180" s="152">
        <f t="shared" si="14"/>
        <v>0</v>
      </c>
      <c r="BF180" s="152">
        <f t="shared" si="15"/>
        <v>0</v>
      </c>
      <c r="BG180" s="152">
        <f t="shared" si="16"/>
        <v>0</v>
      </c>
      <c r="BH180" s="152">
        <f t="shared" si="17"/>
        <v>0</v>
      </c>
      <c r="BI180" s="152">
        <f t="shared" si="18"/>
        <v>0</v>
      </c>
      <c r="BJ180" s="13" t="s">
        <v>84</v>
      </c>
      <c r="BK180" s="152">
        <f t="shared" si="19"/>
        <v>0</v>
      </c>
      <c r="BL180" s="13" t="s">
        <v>109</v>
      </c>
      <c r="BM180" s="151" t="s">
        <v>3196</v>
      </c>
    </row>
    <row r="181" spans="2:65" s="1" customFormat="1" ht="16.5" customHeight="1">
      <c r="B181" s="138"/>
      <c r="C181" s="139" t="s">
        <v>440</v>
      </c>
      <c r="D181" s="139" t="s">
        <v>195</v>
      </c>
      <c r="E181" s="140" t="s">
        <v>1718</v>
      </c>
      <c r="F181" s="141" t="s">
        <v>1719</v>
      </c>
      <c r="G181" s="142" t="s">
        <v>319</v>
      </c>
      <c r="H181" s="143">
        <v>3</v>
      </c>
      <c r="I181" s="144"/>
      <c r="J181" s="145">
        <f t="shared" si="10"/>
        <v>0</v>
      </c>
      <c r="K181" s="146"/>
      <c r="L181" s="28"/>
      <c r="M181" s="147" t="s">
        <v>1</v>
      </c>
      <c r="N181" s="148" t="s">
        <v>38</v>
      </c>
      <c r="P181" s="149">
        <f t="shared" si="11"/>
        <v>0</v>
      </c>
      <c r="Q181" s="149">
        <v>0.10419</v>
      </c>
      <c r="R181" s="149">
        <f t="shared" si="12"/>
        <v>0.31257000000000001</v>
      </c>
      <c r="S181" s="149">
        <v>0</v>
      </c>
      <c r="T181" s="150">
        <f t="shared" si="13"/>
        <v>0</v>
      </c>
      <c r="AR181" s="151" t="s">
        <v>109</v>
      </c>
      <c r="AT181" s="151" t="s">
        <v>195</v>
      </c>
      <c r="AU181" s="151" t="s">
        <v>84</v>
      </c>
      <c r="AY181" s="13" t="s">
        <v>193</v>
      </c>
      <c r="BE181" s="152">
        <f t="shared" si="14"/>
        <v>0</v>
      </c>
      <c r="BF181" s="152">
        <f t="shared" si="15"/>
        <v>0</v>
      </c>
      <c r="BG181" s="152">
        <f t="shared" si="16"/>
        <v>0</v>
      </c>
      <c r="BH181" s="152">
        <f t="shared" si="17"/>
        <v>0</v>
      </c>
      <c r="BI181" s="152">
        <f t="shared" si="18"/>
        <v>0</v>
      </c>
      <c r="BJ181" s="13" t="s">
        <v>84</v>
      </c>
      <c r="BK181" s="152">
        <f t="shared" si="19"/>
        <v>0</v>
      </c>
      <c r="BL181" s="13" t="s">
        <v>109</v>
      </c>
      <c r="BM181" s="151" t="s">
        <v>3197</v>
      </c>
    </row>
    <row r="182" spans="2:65" s="1" customFormat="1" ht="16.5" customHeight="1">
      <c r="B182" s="138"/>
      <c r="C182" s="153" t="s">
        <v>444</v>
      </c>
      <c r="D182" s="153" t="s">
        <v>236</v>
      </c>
      <c r="E182" s="154" t="s">
        <v>1721</v>
      </c>
      <c r="F182" s="155" t="s">
        <v>1722</v>
      </c>
      <c r="G182" s="156" t="s">
        <v>319</v>
      </c>
      <c r="H182" s="157">
        <v>3</v>
      </c>
      <c r="I182" s="158"/>
      <c r="J182" s="159">
        <f t="shared" si="10"/>
        <v>0</v>
      </c>
      <c r="K182" s="160"/>
      <c r="L182" s="161"/>
      <c r="M182" s="162" t="s">
        <v>1</v>
      </c>
      <c r="N182" s="163" t="s">
        <v>38</v>
      </c>
      <c r="P182" s="149">
        <f t="shared" si="11"/>
        <v>0</v>
      </c>
      <c r="Q182" s="149">
        <v>1.6E-2</v>
      </c>
      <c r="R182" s="149">
        <f t="shared" si="12"/>
        <v>4.8000000000000001E-2</v>
      </c>
      <c r="S182" s="149">
        <v>0</v>
      </c>
      <c r="T182" s="150">
        <f t="shared" si="13"/>
        <v>0</v>
      </c>
      <c r="AR182" s="151" t="s">
        <v>163</v>
      </c>
      <c r="AT182" s="151" t="s">
        <v>236</v>
      </c>
      <c r="AU182" s="151" t="s">
        <v>84</v>
      </c>
      <c r="AY182" s="13" t="s">
        <v>193</v>
      </c>
      <c r="BE182" s="152">
        <f t="shared" si="14"/>
        <v>0</v>
      </c>
      <c r="BF182" s="152">
        <f t="shared" si="15"/>
        <v>0</v>
      </c>
      <c r="BG182" s="152">
        <f t="shared" si="16"/>
        <v>0</v>
      </c>
      <c r="BH182" s="152">
        <f t="shared" si="17"/>
        <v>0</v>
      </c>
      <c r="BI182" s="152">
        <f t="shared" si="18"/>
        <v>0</v>
      </c>
      <c r="BJ182" s="13" t="s">
        <v>84</v>
      </c>
      <c r="BK182" s="152">
        <f t="shared" si="19"/>
        <v>0</v>
      </c>
      <c r="BL182" s="13" t="s">
        <v>109</v>
      </c>
      <c r="BM182" s="151" t="s">
        <v>3198</v>
      </c>
    </row>
    <row r="183" spans="2:65" s="1" customFormat="1" ht="16.5" customHeight="1">
      <c r="B183" s="138"/>
      <c r="C183" s="139" t="s">
        <v>448</v>
      </c>
      <c r="D183" s="139" t="s">
        <v>195</v>
      </c>
      <c r="E183" s="140" t="s">
        <v>1724</v>
      </c>
      <c r="F183" s="141" t="s">
        <v>1725</v>
      </c>
      <c r="G183" s="142" t="s">
        <v>319</v>
      </c>
      <c r="H183" s="143">
        <v>1</v>
      </c>
      <c r="I183" s="144"/>
      <c r="J183" s="145">
        <f t="shared" si="10"/>
        <v>0</v>
      </c>
      <c r="K183" s="146"/>
      <c r="L183" s="28"/>
      <c r="M183" s="147" t="s">
        <v>1</v>
      </c>
      <c r="N183" s="148" t="s">
        <v>38</v>
      </c>
      <c r="P183" s="149">
        <f t="shared" si="11"/>
        <v>0</v>
      </c>
      <c r="Q183" s="149">
        <v>0.27825</v>
      </c>
      <c r="R183" s="149">
        <f t="shared" si="12"/>
        <v>0.27825</v>
      </c>
      <c r="S183" s="149">
        <v>0</v>
      </c>
      <c r="T183" s="150">
        <f t="shared" si="13"/>
        <v>0</v>
      </c>
      <c r="AR183" s="151" t="s">
        <v>109</v>
      </c>
      <c r="AT183" s="151" t="s">
        <v>195</v>
      </c>
      <c r="AU183" s="151" t="s">
        <v>84</v>
      </c>
      <c r="AY183" s="13" t="s">
        <v>193</v>
      </c>
      <c r="BE183" s="152">
        <f t="shared" si="14"/>
        <v>0</v>
      </c>
      <c r="BF183" s="152">
        <f t="shared" si="15"/>
        <v>0</v>
      </c>
      <c r="BG183" s="152">
        <f t="shared" si="16"/>
        <v>0</v>
      </c>
      <c r="BH183" s="152">
        <f t="shared" si="17"/>
        <v>0</v>
      </c>
      <c r="BI183" s="152">
        <f t="shared" si="18"/>
        <v>0</v>
      </c>
      <c r="BJ183" s="13" t="s">
        <v>84</v>
      </c>
      <c r="BK183" s="152">
        <f t="shared" si="19"/>
        <v>0</v>
      </c>
      <c r="BL183" s="13" t="s">
        <v>109</v>
      </c>
      <c r="BM183" s="151" t="s">
        <v>3199</v>
      </c>
    </row>
    <row r="184" spans="2:65" s="1" customFormat="1" ht="24.25" customHeight="1">
      <c r="B184" s="138"/>
      <c r="C184" s="153" t="s">
        <v>452</v>
      </c>
      <c r="D184" s="153" t="s">
        <v>236</v>
      </c>
      <c r="E184" s="154" t="s">
        <v>1727</v>
      </c>
      <c r="F184" s="155" t="s">
        <v>1728</v>
      </c>
      <c r="G184" s="156" t="s">
        <v>319</v>
      </c>
      <c r="H184" s="157">
        <v>1</v>
      </c>
      <c r="I184" s="158"/>
      <c r="J184" s="159">
        <f t="shared" si="10"/>
        <v>0</v>
      </c>
      <c r="K184" s="160"/>
      <c r="L184" s="161"/>
      <c r="M184" s="162" t="s">
        <v>1</v>
      </c>
      <c r="N184" s="163" t="s">
        <v>38</v>
      </c>
      <c r="P184" s="149">
        <f t="shared" si="11"/>
        <v>0</v>
      </c>
      <c r="Q184" s="149">
        <v>3.2000000000000001E-2</v>
      </c>
      <c r="R184" s="149">
        <f t="shared" si="12"/>
        <v>3.2000000000000001E-2</v>
      </c>
      <c r="S184" s="149">
        <v>0</v>
      </c>
      <c r="T184" s="150">
        <f t="shared" si="13"/>
        <v>0</v>
      </c>
      <c r="AR184" s="151" t="s">
        <v>163</v>
      </c>
      <c r="AT184" s="151" t="s">
        <v>236</v>
      </c>
      <c r="AU184" s="151" t="s">
        <v>84</v>
      </c>
      <c r="AY184" s="13" t="s">
        <v>193</v>
      </c>
      <c r="BE184" s="152">
        <f t="shared" si="14"/>
        <v>0</v>
      </c>
      <c r="BF184" s="152">
        <f t="shared" si="15"/>
        <v>0</v>
      </c>
      <c r="BG184" s="152">
        <f t="shared" si="16"/>
        <v>0</v>
      </c>
      <c r="BH184" s="152">
        <f t="shared" si="17"/>
        <v>0</v>
      </c>
      <c r="BI184" s="152">
        <f t="shared" si="18"/>
        <v>0</v>
      </c>
      <c r="BJ184" s="13" t="s">
        <v>84</v>
      </c>
      <c r="BK184" s="152">
        <f t="shared" si="19"/>
        <v>0</v>
      </c>
      <c r="BL184" s="13" t="s">
        <v>109</v>
      </c>
      <c r="BM184" s="151" t="s">
        <v>3200</v>
      </c>
    </row>
    <row r="185" spans="2:65" s="1" customFormat="1" ht="16.5" customHeight="1">
      <c r="B185" s="138"/>
      <c r="C185" s="139" t="s">
        <v>457</v>
      </c>
      <c r="D185" s="139" t="s">
        <v>195</v>
      </c>
      <c r="E185" s="140" t="s">
        <v>2181</v>
      </c>
      <c r="F185" s="141" t="s">
        <v>2182</v>
      </c>
      <c r="G185" s="142" t="s">
        <v>319</v>
      </c>
      <c r="H185" s="143">
        <v>1</v>
      </c>
      <c r="I185" s="144"/>
      <c r="J185" s="145">
        <f t="shared" si="10"/>
        <v>0</v>
      </c>
      <c r="K185" s="146"/>
      <c r="L185" s="28"/>
      <c r="M185" s="147" t="s">
        <v>1</v>
      </c>
      <c r="N185" s="148" t="s">
        <v>38</v>
      </c>
      <c r="P185" s="149">
        <f t="shared" si="11"/>
        <v>0</v>
      </c>
      <c r="Q185" s="149">
        <v>0.27825</v>
      </c>
      <c r="R185" s="149">
        <f t="shared" si="12"/>
        <v>0.27825</v>
      </c>
      <c r="S185" s="149">
        <v>0</v>
      </c>
      <c r="T185" s="150">
        <f t="shared" si="13"/>
        <v>0</v>
      </c>
      <c r="AR185" s="151" t="s">
        <v>109</v>
      </c>
      <c r="AT185" s="151" t="s">
        <v>195</v>
      </c>
      <c r="AU185" s="151" t="s">
        <v>84</v>
      </c>
      <c r="AY185" s="13" t="s">
        <v>193</v>
      </c>
      <c r="BE185" s="152">
        <f t="shared" si="14"/>
        <v>0</v>
      </c>
      <c r="BF185" s="152">
        <f t="shared" si="15"/>
        <v>0</v>
      </c>
      <c r="BG185" s="152">
        <f t="shared" si="16"/>
        <v>0</v>
      </c>
      <c r="BH185" s="152">
        <f t="shared" si="17"/>
        <v>0</v>
      </c>
      <c r="BI185" s="152">
        <f t="shared" si="18"/>
        <v>0</v>
      </c>
      <c r="BJ185" s="13" t="s">
        <v>84</v>
      </c>
      <c r="BK185" s="152">
        <f t="shared" si="19"/>
        <v>0</v>
      </c>
      <c r="BL185" s="13" t="s">
        <v>109</v>
      </c>
      <c r="BM185" s="151" t="s">
        <v>3201</v>
      </c>
    </row>
    <row r="186" spans="2:65" s="1" customFormat="1" ht="24.25" customHeight="1">
      <c r="B186" s="138"/>
      <c r="C186" s="153" t="s">
        <v>461</v>
      </c>
      <c r="D186" s="153" t="s">
        <v>236</v>
      </c>
      <c r="E186" s="154" t="s">
        <v>2184</v>
      </c>
      <c r="F186" s="155" t="s">
        <v>2185</v>
      </c>
      <c r="G186" s="156" t="s">
        <v>319</v>
      </c>
      <c r="H186" s="157">
        <v>1</v>
      </c>
      <c r="I186" s="158"/>
      <c r="J186" s="159">
        <f t="shared" si="10"/>
        <v>0</v>
      </c>
      <c r="K186" s="160"/>
      <c r="L186" s="161"/>
      <c r="M186" s="162" t="s">
        <v>1</v>
      </c>
      <c r="N186" s="163" t="s">
        <v>38</v>
      </c>
      <c r="P186" s="149">
        <f t="shared" si="11"/>
        <v>0</v>
      </c>
      <c r="Q186" s="149">
        <v>0</v>
      </c>
      <c r="R186" s="149">
        <f t="shared" si="12"/>
        <v>0</v>
      </c>
      <c r="S186" s="149">
        <v>0</v>
      </c>
      <c r="T186" s="150">
        <f t="shared" si="13"/>
        <v>0</v>
      </c>
      <c r="AR186" s="151" t="s">
        <v>163</v>
      </c>
      <c r="AT186" s="151" t="s">
        <v>236</v>
      </c>
      <c r="AU186" s="151" t="s">
        <v>84</v>
      </c>
      <c r="AY186" s="13" t="s">
        <v>193</v>
      </c>
      <c r="BE186" s="152">
        <f t="shared" si="14"/>
        <v>0</v>
      </c>
      <c r="BF186" s="152">
        <f t="shared" si="15"/>
        <v>0</v>
      </c>
      <c r="BG186" s="152">
        <f t="shared" si="16"/>
        <v>0</v>
      </c>
      <c r="BH186" s="152">
        <f t="shared" si="17"/>
        <v>0</v>
      </c>
      <c r="BI186" s="152">
        <f t="shared" si="18"/>
        <v>0</v>
      </c>
      <c r="BJ186" s="13" t="s">
        <v>84</v>
      </c>
      <c r="BK186" s="152">
        <f t="shared" si="19"/>
        <v>0</v>
      </c>
      <c r="BL186" s="13" t="s">
        <v>109</v>
      </c>
      <c r="BM186" s="151" t="s">
        <v>3202</v>
      </c>
    </row>
    <row r="187" spans="2:65" s="1" customFormat="1" ht="33" customHeight="1">
      <c r="B187" s="138"/>
      <c r="C187" s="139" t="s">
        <v>465</v>
      </c>
      <c r="D187" s="139" t="s">
        <v>195</v>
      </c>
      <c r="E187" s="140" t="s">
        <v>1730</v>
      </c>
      <c r="F187" s="141" t="s">
        <v>1731</v>
      </c>
      <c r="G187" s="142" t="s">
        <v>319</v>
      </c>
      <c r="H187" s="143">
        <v>1</v>
      </c>
      <c r="I187" s="144"/>
      <c r="J187" s="145">
        <f t="shared" si="10"/>
        <v>0</v>
      </c>
      <c r="K187" s="146"/>
      <c r="L187" s="28"/>
      <c r="M187" s="147" t="s">
        <v>1</v>
      </c>
      <c r="N187" s="148" t="s">
        <v>38</v>
      </c>
      <c r="P187" s="149">
        <f t="shared" si="11"/>
        <v>0</v>
      </c>
      <c r="Q187" s="149">
        <v>2.4000000000000001E-4</v>
      </c>
      <c r="R187" s="149">
        <f t="shared" si="12"/>
        <v>2.4000000000000001E-4</v>
      </c>
      <c r="S187" s="149">
        <v>0</v>
      </c>
      <c r="T187" s="150">
        <f t="shared" si="13"/>
        <v>0</v>
      </c>
      <c r="AR187" s="151" t="s">
        <v>109</v>
      </c>
      <c r="AT187" s="151" t="s">
        <v>195</v>
      </c>
      <c r="AU187" s="151" t="s">
        <v>84</v>
      </c>
      <c r="AY187" s="13" t="s">
        <v>193</v>
      </c>
      <c r="BE187" s="152">
        <f t="shared" si="14"/>
        <v>0</v>
      </c>
      <c r="BF187" s="152">
        <f t="shared" si="15"/>
        <v>0</v>
      </c>
      <c r="BG187" s="152">
        <f t="shared" si="16"/>
        <v>0</v>
      </c>
      <c r="BH187" s="152">
        <f t="shared" si="17"/>
        <v>0</v>
      </c>
      <c r="BI187" s="152">
        <f t="shared" si="18"/>
        <v>0</v>
      </c>
      <c r="BJ187" s="13" t="s">
        <v>84</v>
      </c>
      <c r="BK187" s="152">
        <f t="shared" si="19"/>
        <v>0</v>
      </c>
      <c r="BL187" s="13" t="s">
        <v>109</v>
      </c>
      <c r="BM187" s="151" t="s">
        <v>3203</v>
      </c>
    </row>
    <row r="188" spans="2:65" s="1" customFormat="1" ht="37.75" customHeight="1">
      <c r="B188" s="138"/>
      <c r="C188" s="153" t="s">
        <v>469</v>
      </c>
      <c r="D188" s="153" t="s">
        <v>236</v>
      </c>
      <c r="E188" s="154" t="s">
        <v>1733</v>
      </c>
      <c r="F188" s="155" t="s">
        <v>1734</v>
      </c>
      <c r="G188" s="156" t="s">
        <v>319</v>
      </c>
      <c r="H188" s="157">
        <v>1</v>
      </c>
      <c r="I188" s="158"/>
      <c r="J188" s="159">
        <f t="shared" si="10"/>
        <v>0</v>
      </c>
      <c r="K188" s="160"/>
      <c r="L188" s="161"/>
      <c r="M188" s="162" t="s">
        <v>1</v>
      </c>
      <c r="N188" s="163" t="s">
        <v>38</v>
      </c>
      <c r="P188" s="149">
        <f t="shared" si="11"/>
        <v>0</v>
      </c>
      <c r="Q188" s="149">
        <v>7.0000000000000001E-3</v>
      </c>
      <c r="R188" s="149">
        <f t="shared" si="12"/>
        <v>7.0000000000000001E-3</v>
      </c>
      <c r="S188" s="149">
        <v>0</v>
      </c>
      <c r="T188" s="150">
        <f t="shared" si="13"/>
        <v>0</v>
      </c>
      <c r="AR188" s="151" t="s">
        <v>163</v>
      </c>
      <c r="AT188" s="151" t="s">
        <v>236</v>
      </c>
      <c r="AU188" s="151" t="s">
        <v>84</v>
      </c>
      <c r="AY188" s="13" t="s">
        <v>193</v>
      </c>
      <c r="BE188" s="152">
        <f t="shared" si="14"/>
        <v>0</v>
      </c>
      <c r="BF188" s="152">
        <f t="shared" si="15"/>
        <v>0</v>
      </c>
      <c r="BG188" s="152">
        <f t="shared" si="16"/>
        <v>0</v>
      </c>
      <c r="BH188" s="152">
        <f t="shared" si="17"/>
        <v>0</v>
      </c>
      <c r="BI188" s="152">
        <f t="shared" si="18"/>
        <v>0</v>
      </c>
      <c r="BJ188" s="13" t="s">
        <v>84</v>
      </c>
      <c r="BK188" s="152">
        <f t="shared" si="19"/>
        <v>0</v>
      </c>
      <c r="BL188" s="13" t="s">
        <v>109</v>
      </c>
      <c r="BM188" s="151" t="s">
        <v>3204</v>
      </c>
    </row>
    <row r="189" spans="2:65" s="1" customFormat="1" ht="24.25" customHeight="1">
      <c r="B189" s="138"/>
      <c r="C189" s="153" t="s">
        <v>473</v>
      </c>
      <c r="D189" s="153" t="s">
        <v>236</v>
      </c>
      <c r="E189" s="154" t="s">
        <v>1736</v>
      </c>
      <c r="F189" s="155" t="s">
        <v>1737</v>
      </c>
      <c r="G189" s="156" t="s">
        <v>319</v>
      </c>
      <c r="H189" s="157">
        <v>1</v>
      </c>
      <c r="I189" s="158"/>
      <c r="J189" s="159">
        <f t="shared" si="10"/>
        <v>0</v>
      </c>
      <c r="K189" s="160"/>
      <c r="L189" s="161"/>
      <c r="M189" s="162" t="s">
        <v>1</v>
      </c>
      <c r="N189" s="163" t="s">
        <v>38</v>
      </c>
      <c r="P189" s="149">
        <f t="shared" si="11"/>
        <v>0</v>
      </c>
      <c r="Q189" s="149">
        <v>6.3E-3</v>
      </c>
      <c r="R189" s="149">
        <f t="shared" si="12"/>
        <v>6.3E-3</v>
      </c>
      <c r="S189" s="149">
        <v>0</v>
      </c>
      <c r="T189" s="150">
        <f t="shared" si="13"/>
        <v>0</v>
      </c>
      <c r="AR189" s="151" t="s">
        <v>163</v>
      </c>
      <c r="AT189" s="151" t="s">
        <v>236</v>
      </c>
      <c r="AU189" s="151" t="s">
        <v>84</v>
      </c>
      <c r="AY189" s="13" t="s">
        <v>193</v>
      </c>
      <c r="BE189" s="152">
        <f t="shared" si="14"/>
        <v>0</v>
      </c>
      <c r="BF189" s="152">
        <f t="shared" si="15"/>
        <v>0</v>
      </c>
      <c r="BG189" s="152">
        <f t="shared" si="16"/>
        <v>0</v>
      </c>
      <c r="BH189" s="152">
        <f t="shared" si="17"/>
        <v>0</v>
      </c>
      <c r="BI189" s="152">
        <f t="shared" si="18"/>
        <v>0</v>
      </c>
      <c r="BJ189" s="13" t="s">
        <v>84</v>
      </c>
      <c r="BK189" s="152">
        <f t="shared" si="19"/>
        <v>0</v>
      </c>
      <c r="BL189" s="13" t="s">
        <v>109</v>
      </c>
      <c r="BM189" s="151" t="s">
        <v>3205</v>
      </c>
    </row>
    <row r="190" spans="2:65" s="1" customFormat="1" ht="16.5" customHeight="1">
      <c r="B190" s="138"/>
      <c r="C190" s="139" t="s">
        <v>479</v>
      </c>
      <c r="D190" s="139" t="s">
        <v>195</v>
      </c>
      <c r="E190" s="140" t="s">
        <v>1739</v>
      </c>
      <c r="F190" s="141" t="s">
        <v>1740</v>
      </c>
      <c r="G190" s="142" t="s">
        <v>257</v>
      </c>
      <c r="H190" s="143">
        <v>72</v>
      </c>
      <c r="I190" s="144"/>
      <c r="J190" s="145">
        <f t="shared" si="10"/>
        <v>0</v>
      </c>
      <c r="K190" s="146"/>
      <c r="L190" s="28"/>
      <c r="M190" s="147" t="s">
        <v>1</v>
      </c>
      <c r="N190" s="148" t="s">
        <v>38</v>
      </c>
      <c r="P190" s="149">
        <f t="shared" si="11"/>
        <v>0</v>
      </c>
      <c r="Q190" s="149">
        <v>9.0000000000000006E-5</v>
      </c>
      <c r="R190" s="149">
        <f t="shared" si="12"/>
        <v>6.4800000000000005E-3</v>
      </c>
      <c r="S190" s="149">
        <v>0</v>
      </c>
      <c r="T190" s="150">
        <f t="shared" si="13"/>
        <v>0</v>
      </c>
      <c r="AR190" s="151" t="s">
        <v>109</v>
      </c>
      <c r="AT190" s="151" t="s">
        <v>195</v>
      </c>
      <c r="AU190" s="151" t="s">
        <v>84</v>
      </c>
      <c r="AY190" s="13" t="s">
        <v>193</v>
      </c>
      <c r="BE190" s="152">
        <f t="shared" si="14"/>
        <v>0</v>
      </c>
      <c r="BF190" s="152">
        <f t="shared" si="15"/>
        <v>0</v>
      </c>
      <c r="BG190" s="152">
        <f t="shared" si="16"/>
        <v>0</v>
      </c>
      <c r="BH190" s="152">
        <f t="shared" si="17"/>
        <v>0</v>
      </c>
      <c r="BI190" s="152">
        <f t="shared" si="18"/>
        <v>0</v>
      </c>
      <c r="BJ190" s="13" t="s">
        <v>84</v>
      </c>
      <c r="BK190" s="152">
        <f t="shared" si="19"/>
        <v>0</v>
      </c>
      <c r="BL190" s="13" t="s">
        <v>109</v>
      </c>
      <c r="BM190" s="151" t="s">
        <v>3206</v>
      </c>
    </row>
    <row r="191" spans="2:65" s="11" customFormat="1" ht="22.75" customHeight="1">
      <c r="B191" s="126"/>
      <c r="D191" s="127" t="s">
        <v>71</v>
      </c>
      <c r="E191" s="136" t="s">
        <v>221</v>
      </c>
      <c r="F191" s="136" t="s">
        <v>456</v>
      </c>
      <c r="I191" s="129"/>
      <c r="J191" s="137">
        <f>BK191</f>
        <v>0</v>
      </c>
      <c r="L191" s="126"/>
      <c r="M191" s="131"/>
      <c r="P191" s="132">
        <f>SUM(P192:P196)</f>
        <v>0</v>
      </c>
      <c r="R191" s="132">
        <f>SUM(R192:R196)</f>
        <v>0</v>
      </c>
      <c r="T191" s="133">
        <f>SUM(T192:T196)</f>
        <v>0</v>
      </c>
      <c r="AR191" s="127" t="s">
        <v>76</v>
      </c>
      <c r="AT191" s="134" t="s">
        <v>71</v>
      </c>
      <c r="AU191" s="134" t="s">
        <v>76</v>
      </c>
      <c r="AY191" s="127" t="s">
        <v>193</v>
      </c>
      <c r="BK191" s="135">
        <f>SUM(BK192:BK196)</f>
        <v>0</v>
      </c>
    </row>
    <row r="192" spans="2:65" s="1" customFormat="1" ht="24.25" customHeight="1">
      <c r="B192" s="138"/>
      <c r="C192" s="139" t="s">
        <v>487</v>
      </c>
      <c r="D192" s="139" t="s">
        <v>195</v>
      </c>
      <c r="E192" s="140" t="s">
        <v>1742</v>
      </c>
      <c r="F192" s="141" t="s">
        <v>1743</v>
      </c>
      <c r="G192" s="142" t="s">
        <v>296</v>
      </c>
      <c r="H192" s="143">
        <v>28.46</v>
      </c>
      <c r="I192" s="144"/>
      <c r="J192" s="145">
        <f>ROUND(I192*H192,2)</f>
        <v>0</v>
      </c>
      <c r="K192" s="146"/>
      <c r="L192" s="28"/>
      <c r="M192" s="147" t="s">
        <v>1</v>
      </c>
      <c r="N192" s="148" t="s">
        <v>38</v>
      </c>
      <c r="P192" s="149">
        <f>O192*H192</f>
        <v>0</v>
      </c>
      <c r="Q192" s="149">
        <v>0</v>
      </c>
      <c r="R192" s="149">
        <f>Q192*H192</f>
        <v>0</v>
      </c>
      <c r="S192" s="149">
        <v>0</v>
      </c>
      <c r="T192" s="150">
        <f>S192*H192</f>
        <v>0</v>
      </c>
      <c r="AR192" s="151" t="s">
        <v>109</v>
      </c>
      <c r="AT192" s="151" t="s">
        <v>195</v>
      </c>
      <c r="AU192" s="151" t="s">
        <v>84</v>
      </c>
      <c r="AY192" s="13" t="s">
        <v>193</v>
      </c>
      <c r="BE192" s="152">
        <f>IF(N192="základná",J192,0)</f>
        <v>0</v>
      </c>
      <c r="BF192" s="152">
        <f>IF(N192="znížená",J192,0)</f>
        <v>0</v>
      </c>
      <c r="BG192" s="152">
        <f>IF(N192="zákl. prenesená",J192,0)</f>
        <v>0</v>
      </c>
      <c r="BH192" s="152">
        <f>IF(N192="zníž. prenesená",J192,0)</f>
        <v>0</v>
      </c>
      <c r="BI192" s="152">
        <f>IF(N192="nulová",J192,0)</f>
        <v>0</v>
      </c>
      <c r="BJ192" s="13" t="s">
        <v>84</v>
      </c>
      <c r="BK192" s="152">
        <f>ROUND(I192*H192,2)</f>
        <v>0</v>
      </c>
      <c r="BL192" s="13" t="s">
        <v>109</v>
      </c>
      <c r="BM192" s="151" t="s">
        <v>3207</v>
      </c>
    </row>
    <row r="193" spans="2:65" s="1" customFormat="1" ht="24.25" customHeight="1">
      <c r="B193" s="138"/>
      <c r="C193" s="139" t="s">
        <v>491</v>
      </c>
      <c r="D193" s="139" t="s">
        <v>195</v>
      </c>
      <c r="E193" s="140" t="s">
        <v>1745</v>
      </c>
      <c r="F193" s="141" t="s">
        <v>1746</v>
      </c>
      <c r="G193" s="142" t="s">
        <v>296</v>
      </c>
      <c r="H193" s="143">
        <v>256.14</v>
      </c>
      <c r="I193" s="144"/>
      <c r="J193" s="145">
        <f>ROUND(I193*H193,2)</f>
        <v>0</v>
      </c>
      <c r="K193" s="146"/>
      <c r="L193" s="28"/>
      <c r="M193" s="147" t="s">
        <v>1</v>
      </c>
      <c r="N193" s="148" t="s">
        <v>38</v>
      </c>
      <c r="P193" s="149">
        <f>O193*H193</f>
        <v>0</v>
      </c>
      <c r="Q193" s="149">
        <v>0</v>
      </c>
      <c r="R193" s="149">
        <f>Q193*H193</f>
        <v>0</v>
      </c>
      <c r="S193" s="149">
        <v>0</v>
      </c>
      <c r="T193" s="150">
        <f>S193*H193</f>
        <v>0</v>
      </c>
      <c r="AR193" s="151" t="s">
        <v>109</v>
      </c>
      <c r="AT193" s="151" t="s">
        <v>195</v>
      </c>
      <c r="AU193" s="151" t="s">
        <v>84</v>
      </c>
      <c r="AY193" s="13" t="s">
        <v>193</v>
      </c>
      <c r="BE193" s="152">
        <f>IF(N193="základná",J193,0)</f>
        <v>0</v>
      </c>
      <c r="BF193" s="152">
        <f>IF(N193="znížená",J193,0)</f>
        <v>0</v>
      </c>
      <c r="BG193" s="152">
        <f>IF(N193="zákl. prenesená",J193,0)</f>
        <v>0</v>
      </c>
      <c r="BH193" s="152">
        <f>IF(N193="zníž. prenesená",J193,0)</f>
        <v>0</v>
      </c>
      <c r="BI193" s="152">
        <f>IF(N193="nulová",J193,0)</f>
        <v>0</v>
      </c>
      <c r="BJ193" s="13" t="s">
        <v>84</v>
      </c>
      <c r="BK193" s="152">
        <f>ROUND(I193*H193,2)</f>
        <v>0</v>
      </c>
      <c r="BL193" s="13" t="s">
        <v>109</v>
      </c>
      <c r="BM193" s="151" t="s">
        <v>3208</v>
      </c>
    </row>
    <row r="194" spans="2:65" s="1" customFormat="1" ht="24.25" customHeight="1">
      <c r="B194" s="138"/>
      <c r="C194" s="139" t="s">
        <v>495</v>
      </c>
      <c r="D194" s="139" t="s">
        <v>195</v>
      </c>
      <c r="E194" s="140" t="s">
        <v>1748</v>
      </c>
      <c r="F194" s="141" t="s">
        <v>1749</v>
      </c>
      <c r="G194" s="142" t="s">
        <v>296</v>
      </c>
      <c r="H194" s="143">
        <v>28.46</v>
      </c>
      <c r="I194" s="144"/>
      <c r="J194" s="145">
        <f>ROUND(I194*H194,2)</f>
        <v>0</v>
      </c>
      <c r="K194" s="146"/>
      <c r="L194" s="28"/>
      <c r="M194" s="147" t="s">
        <v>1</v>
      </c>
      <c r="N194" s="148" t="s">
        <v>38</v>
      </c>
      <c r="P194" s="149">
        <f>O194*H194</f>
        <v>0</v>
      </c>
      <c r="Q194" s="149">
        <v>0</v>
      </c>
      <c r="R194" s="149">
        <f>Q194*H194</f>
        <v>0</v>
      </c>
      <c r="S194" s="149">
        <v>0</v>
      </c>
      <c r="T194" s="150">
        <f>S194*H194</f>
        <v>0</v>
      </c>
      <c r="AR194" s="151" t="s">
        <v>109</v>
      </c>
      <c r="AT194" s="151" t="s">
        <v>195</v>
      </c>
      <c r="AU194" s="151" t="s">
        <v>84</v>
      </c>
      <c r="AY194" s="13" t="s">
        <v>193</v>
      </c>
      <c r="BE194" s="152">
        <f>IF(N194="základná",J194,0)</f>
        <v>0</v>
      </c>
      <c r="BF194" s="152">
        <f>IF(N194="znížená",J194,0)</f>
        <v>0</v>
      </c>
      <c r="BG194" s="152">
        <f>IF(N194="zákl. prenesená",J194,0)</f>
        <v>0</v>
      </c>
      <c r="BH194" s="152">
        <f>IF(N194="zníž. prenesená",J194,0)</f>
        <v>0</v>
      </c>
      <c r="BI194" s="152">
        <f>IF(N194="nulová",J194,0)</f>
        <v>0</v>
      </c>
      <c r="BJ194" s="13" t="s">
        <v>84</v>
      </c>
      <c r="BK194" s="152">
        <f>ROUND(I194*H194,2)</f>
        <v>0</v>
      </c>
      <c r="BL194" s="13" t="s">
        <v>109</v>
      </c>
      <c r="BM194" s="151" t="s">
        <v>3209</v>
      </c>
    </row>
    <row r="195" spans="2:65" s="1" customFormat="1" ht="24.25" customHeight="1">
      <c r="B195" s="138"/>
      <c r="C195" s="139" t="s">
        <v>499</v>
      </c>
      <c r="D195" s="139" t="s">
        <v>195</v>
      </c>
      <c r="E195" s="140" t="s">
        <v>1751</v>
      </c>
      <c r="F195" s="141" t="s">
        <v>2204</v>
      </c>
      <c r="G195" s="142" t="s">
        <v>296</v>
      </c>
      <c r="H195" s="143">
        <v>28.46</v>
      </c>
      <c r="I195" s="144"/>
      <c r="J195" s="145">
        <f>ROUND(I195*H195,2)</f>
        <v>0</v>
      </c>
      <c r="K195" s="146"/>
      <c r="L195" s="28"/>
      <c r="M195" s="147" t="s">
        <v>1</v>
      </c>
      <c r="N195" s="148" t="s">
        <v>38</v>
      </c>
      <c r="P195" s="149">
        <f>O195*H195</f>
        <v>0</v>
      </c>
      <c r="Q195" s="149">
        <v>0</v>
      </c>
      <c r="R195" s="149">
        <f>Q195*H195</f>
        <v>0</v>
      </c>
      <c r="S195" s="149">
        <v>0</v>
      </c>
      <c r="T195" s="150">
        <f>S195*H195</f>
        <v>0</v>
      </c>
      <c r="AR195" s="151" t="s">
        <v>109</v>
      </c>
      <c r="AT195" s="151" t="s">
        <v>195</v>
      </c>
      <c r="AU195" s="151" t="s">
        <v>84</v>
      </c>
      <c r="AY195" s="13" t="s">
        <v>193</v>
      </c>
      <c r="BE195" s="152">
        <f>IF(N195="základná",J195,0)</f>
        <v>0</v>
      </c>
      <c r="BF195" s="152">
        <f>IF(N195="znížená",J195,0)</f>
        <v>0</v>
      </c>
      <c r="BG195" s="152">
        <f>IF(N195="zákl. prenesená",J195,0)</f>
        <v>0</v>
      </c>
      <c r="BH195" s="152">
        <f>IF(N195="zníž. prenesená",J195,0)</f>
        <v>0</v>
      </c>
      <c r="BI195" s="152">
        <f>IF(N195="nulová",J195,0)</f>
        <v>0</v>
      </c>
      <c r="BJ195" s="13" t="s">
        <v>84</v>
      </c>
      <c r="BK195" s="152">
        <f>ROUND(I195*H195,2)</f>
        <v>0</v>
      </c>
      <c r="BL195" s="13" t="s">
        <v>109</v>
      </c>
      <c r="BM195" s="151" t="s">
        <v>3210</v>
      </c>
    </row>
    <row r="196" spans="2:65" s="1" customFormat="1" ht="24.25" customHeight="1">
      <c r="B196" s="138"/>
      <c r="C196" s="139" t="s">
        <v>503</v>
      </c>
      <c r="D196" s="139" t="s">
        <v>195</v>
      </c>
      <c r="E196" s="140" t="s">
        <v>1754</v>
      </c>
      <c r="F196" s="141" t="s">
        <v>1755</v>
      </c>
      <c r="G196" s="142" t="s">
        <v>296</v>
      </c>
      <c r="H196" s="143">
        <v>28.46</v>
      </c>
      <c r="I196" s="144"/>
      <c r="J196" s="145">
        <f>ROUND(I196*H196,2)</f>
        <v>0</v>
      </c>
      <c r="K196" s="146"/>
      <c r="L196" s="28"/>
      <c r="M196" s="147" t="s">
        <v>1</v>
      </c>
      <c r="N196" s="148" t="s">
        <v>38</v>
      </c>
      <c r="P196" s="149">
        <f>O196*H196</f>
        <v>0</v>
      </c>
      <c r="Q196" s="149">
        <v>0</v>
      </c>
      <c r="R196" s="149">
        <f>Q196*H196</f>
        <v>0</v>
      </c>
      <c r="S196" s="149">
        <v>0</v>
      </c>
      <c r="T196" s="150">
        <f>S196*H196</f>
        <v>0</v>
      </c>
      <c r="AR196" s="151" t="s">
        <v>109</v>
      </c>
      <c r="AT196" s="151" t="s">
        <v>195</v>
      </c>
      <c r="AU196" s="151" t="s">
        <v>84</v>
      </c>
      <c r="AY196" s="13" t="s">
        <v>193</v>
      </c>
      <c r="BE196" s="152">
        <f>IF(N196="základná",J196,0)</f>
        <v>0</v>
      </c>
      <c r="BF196" s="152">
        <f>IF(N196="znížená",J196,0)</f>
        <v>0</v>
      </c>
      <c r="BG196" s="152">
        <f>IF(N196="zákl. prenesená",J196,0)</f>
        <v>0</v>
      </c>
      <c r="BH196" s="152">
        <f>IF(N196="zníž. prenesená",J196,0)</f>
        <v>0</v>
      </c>
      <c r="BI196" s="152">
        <f>IF(N196="nulová",J196,0)</f>
        <v>0</v>
      </c>
      <c r="BJ196" s="13" t="s">
        <v>84</v>
      </c>
      <c r="BK196" s="152">
        <f>ROUND(I196*H196,2)</f>
        <v>0</v>
      </c>
      <c r="BL196" s="13" t="s">
        <v>109</v>
      </c>
      <c r="BM196" s="151" t="s">
        <v>3211</v>
      </c>
    </row>
    <row r="197" spans="2:65" s="11" customFormat="1" ht="22.75" customHeight="1">
      <c r="B197" s="126"/>
      <c r="D197" s="127" t="s">
        <v>71</v>
      </c>
      <c r="E197" s="136" t="s">
        <v>477</v>
      </c>
      <c r="F197" s="136" t="s">
        <v>478</v>
      </c>
      <c r="I197" s="129"/>
      <c r="J197" s="137">
        <f>BK197</f>
        <v>0</v>
      </c>
      <c r="L197" s="126"/>
      <c r="M197" s="131"/>
      <c r="P197" s="132">
        <f>P198</f>
        <v>0</v>
      </c>
      <c r="R197" s="132">
        <f>R198</f>
        <v>0</v>
      </c>
      <c r="T197" s="133">
        <f>T198</f>
        <v>0</v>
      </c>
      <c r="AR197" s="127" t="s">
        <v>76</v>
      </c>
      <c r="AT197" s="134" t="s">
        <v>71</v>
      </c>
      <c r="AU197" s="134" t="s">
        <v>76</v>
      </c>
      <c r="AY197" s="127" t="s">
        <v>193</v>
      </c>
      <c r="BK197" s="135">
        <f>BK198</f>
        <v>0</v>
      </c>
    </row>
    <row r="198" spans="2:65" s="1" customFormat="1" ht="33" customHeight="1">
      <c r="B198" s="138"/>
      <c r="C198" s="139" t="s">
        <v>507</v>
      </c>
      <c r="D198" s="139" t="s">
        <v>195</v>
      </c>
      <c r="E198" s="140" t="s">
        <v>1757</v>
      </c>
      <c r="F198" s="141" t="s">
        <v>1758</v>
      </c>
      <c r="G198" s="142" t="s">
        <v>296</v>
      </c>
      <c r="H198" s="143">
        <v>110.059</v>
      </c>
      <c r="I198" s="144"/>
      <c r="J198" s="145">
        <f>ROUND(I198*H198,2)</f>
        <v>0</v>
      </c>
      <c r="K198" s="146"/>
      <c r="L198" s="28"/>
      <c r="M198" s="147" t="s">
        <v>1</v>
      </c>
      <c r="N198" s="148" t="s">
        <v>38</v>
      </c>
      <c r="P198" s="149">
        <f>O198*H198</f>
        <v>0</v>
      </c>
      <c r="Q198" s="149">
        <v>0</v>
      </c>
      <c r="R198" s="149">
        <f>Q198*H198</f>
        <v>0</v>
      </c>
      <c r="S198" s="149">
        <v>0</v>
      </c>
      <c r="T198" s="150">
        <f>S198*H198</f>
        <v>0</v>
      </c>
      <c r="AR198" s="151" t="s">
        <v>109</v>
      </c>
      <c r="AT198" s="151" t="s">
        <v>195</v>
      </c>
      <c r="AU198" s="151" t="s">
        <v>84</v>
      </c>
      <c r="AY198" s="13" t="s">
        <v>193</v>
      </c>
      <c r="BE198" s="152">
        <f>IF(N198="základná",J198,0)</f>
        <v>0</v>
      </c>
      <c r="BF198" s="152">
        <f>IF(N198="znížená",J198,0)</f>
        <v>0</v>
      </c>
      <c r="BG198" s="152">
        <f>IF(N198="zákl. prenesená",J198,0)</f>
        <v>0</v>
      </c>
      <c r="BH198" s="152">
        <f>IF(N198="zníž. prenesená",J198,0)</f>
        <v>0</v>
      </c>
      <c r="BI198" s="152">
        <f>IF(N198="nulová",J198,0)</f>
        <v>0</v>
      </c>
      <c r="BJ198" s="13" t="s">
        <v>84</v>
      </c>
      <c r="BK198" s="152">
        <f>ROUND(I198*H198,2)</f>
        <v>0</v>
      </c>
      <c r="BL198" s="13" t="s">
        <v>109</v>
      </c>
      <c r="BM198" s="151" t="s">
        <v>3212</v>
      </c>
    </row>
    <row r="199" spans="2:65" s="11" customFormat="1" ht="26" customHeight="1">
      <c r="B199" s="126"/>
      <c r="D199" s="127" t="s">
        <v>71</v>
      </c>
      <c r="E199" s="128" t="s">
        <v>236</v>
      </c>
      <c r="F199" s="128" t="s">
        <v>1098</v>
      </c>
      <c r="I199" s="129"/>
      <c r="J199" s="130">
        <f>BK199</f>
        <v>0</v>
      </c>
      <c r="L199" s="126"/>
      <c r="M199" s="131"/>
      <c r="P199" s="132">
        <f>P200+P202</f>
        <v>0</v>
      </c>
      <c r="R199" s="132">
        <f>R200+R202</f>
        <v>1.077E-2</v>
      </c>
      <c r="T199" s="133">
        <f>T200+T202</f>
        <v>0</v>
      </c>
      <c r="AR199" s="127" t="s">
        <v>106</v>
      </c>
      <c r="AT199" s="134" t="s">
        <v>71</v>
      </c>
      <c r="AU199" s="134" t="s">
        <v>72</v>
      </c>
      <c r="AY199" s="127" t="s">
        <v>193</v>
      </c>
      <c r="BK199" s="135">
        <f>BK200+BK202</f>
        <v>0</v>
      </c>
    </row>
    <row r="200" spans="2:65" s="11" customFormat="1" ht="22.75" customHeight="1">
      <c r="B200" s="126"/>
      <c r="D200" s="127" t="s">
        <v>71</v>
      </c>
      <c r="E200" s="136" t="s">
        <v>1170</v>
      </c>
      <c r="F200" s="136" t="s">
        <v>1171</v>
      </c>
      <c r="I200" s="129"/>
      <c r="J200" s="137">
        <f>BK200</f>
        <v>0</v>
      </c>
      <c r="L200" s="126"/>
      <c r="M200" s="131"/>
      <c r="P200" s="132">
        <f>P201</f>
        <v>0</v>
      </c>
      <c r="R200" s="132">
        <f>R201</f>
        <v>0</v>
      </c>
      <c r="T200" s="133">
        <f>T201</f>
        <v>0</v>
      </c>
      <c r="AR200" s="127" t="s">
        <v>106</v>
      </c>
      <c r="AT200" s="134" t="s">
        <v>71</v>
      </c>
      <c r="AU200" s="134" t="s">
        <v>76</v>
      </c>
      <c r="AY200" s="127" t="s">
        <v>193</v>
      </c>
      <c r="BK200" s="135">
        <f>BK201</f>
        <v>0</v>
      </c>
    </row>
    <row r="201" spans="2:65" s="1" customFormat="1" ht="16.5" customHeight="1">
      <c r="B201" s="138"/>
      <c r="C201" s="139" t="s">
        <v>511</v>
      </c>
      <c r="D201" s="139" t="s">
        <v>195</v>
      </c>
      <c r="E201" s="140" t="s">
        <v>1802</v>
      </c>
      <c r="F201" s="141" t="s">
        <v>1803</v>
      </c>
      <c r="G201" s="142" t="s">
        <v>319</v>
      </c>
      <c r="H201" s="143">
        <v>2</v>
      </c>
      <c r="I201" s="144"/>
      <c r="J201" s="145">
        <f>ROUND(I201*H201,2)</f>
        <v>0</v>
      </c>
      <c r="K201" s="146"/>
      <c r="L201" s="28"/>
      <c r="M201" s="147" t="s">
        <v>1</v>
      </c>
      <c r="N201" s="148" t="s">
        <v>38</v>
      </c>
      <c r="P201" s="149">
        <f>O201*H201</f>
        <v>0</v>
      </c>
      <c r="Q201" s="149">
        <v>0</v>
      </c>
      <c r="R201" s="149">
        <f>Q201*H201</f>
        <v>0</v>
      </c>
      <c r="S201" s="149">
        <v>0</v>
      </c>
      <c r="T201" s="150">
        <f>S201*H201</f>
        <v>0</v>
      </c>
      <c r="AR201" s="151" t="s">
        <v>519</v>
      </c>
      <c r="AT201" s="151" t="s">
        <v>195</v>
      </c>
      <c r="AU201" s="151" t="s">
        <v>84</v>
      </c>
      <c r="AY201" s="13" t="s">
        <v>193</v>
      </c>
      <c r="BE201" s="152">
        <f>IF(N201="základná",J201,0)</f>
        <v>0</v>
      </c>
      <c r="BF201" s="152">
        <f>IF(N201="znížená",J201,0)</f>
        <v>0</v>
      </c>
      <c r="BG201" s="152">
        <f>IF(N201="zákl. prenesená",J201,0)</f>
        <v>0</v>
      </c>
      <c r="BH201" s="152">
        <f>IF(N201="zníž. prenesená",J201,0)</f>
        <v>0</v>
      </c>
      <c r="BI201" s="152">
        <f>IF(N201="nulová",J201,0)</f>
        <v>0</v>
      </c>
      <c r="BJ201" s="13" t="s">
        <v>84</v>
      </c>
      <c r="BK201" s="152">
        <f>ROUND(I201*H201,2)</f>
        <v>0</v>
      </c>
      <c r="BL201" s="13" t="s">
        <v>519</v>
      </c>
      <c r="BM201" s="151" t="s">
        <v>3213</v>
      </c>
    </row>
    <row r="202" spans="2:65" s="11" customFormat="1" ht="22.75" customHeight="1">
      <c r="B202" s="126"/>
      <c r="D202" s="127" t="s">
        <v>71</v>
      </c>
      <c r="E202" s="136" t="s">
        <v>1099</v>
      </c>
      <c r="F202" s="136" t="s">
        <v>1100</v>
      </c>
      <c r="I202" s="129"/>
      <c r="J202" s="137">
        <f>BK202</f>
        <v>0</v>
      </c>
      <c r="L202" s="126"/>
      <c r="M202" s="131"/>
      <c r="P202" s="132">
        <f>SUM(P203:P212)</f>
        <v>0</v>
      </c>
      <c r="R202" s="132">
        <f>SUM(R203:R212)</f>
        <v>1.077E-2</v>
      </c>
      <c r="T202" s="133">
        <f>SUM(T203:T212)</f>
        <v>0</v>
      </c>
      <c r="AR202" s="127" t="s">
        <v>106</v>
      </c>
      <c r="AT202" s="134" t="s">
        <v>71</v>
      </c>
      <c r="AU202" s="134" t="s">
        <v>76</v>
      </c>
      <c r="AY202" s="127" t="s">
        <v>193</v>
      </c>
      <c r="BK202" s="135">
        <f>SUM(BK203:BK212)</f>
        <v>0</v>
      </c>
    </row>
    <row r="203" spans="2:65" s="1" customFormat="1" ht="21.75" customHeight="1">
      <c r="B203" s="138"/>
      <c r="C203" s="139" t="s">
        <v>515</v>
      </c>
      <c r="D203" s="139" t="s">
        <v>195</v>
      </c>
      <c r="E203" s="140" t="s">
        <v>1814</v>
      </c>
      <c r="F203" s="141" t="s">
        <v>1815</v>
      </c>
      <c r="G203" s="142" t="s">
        <v>319</v>
      </c>
      <c r="H203" s="143">
        <v>1</v>
      </c>
      <c r="I203" s="144"/>
      <c r="J203" s="145">
        <f t="shared" ref="J203:J212" si="20">ROUND(I203*H203,2)</f>
        <v>0</v>
      </c>
      <c r="K203" s="146"/>
      <c r="L203" s="28"/>
      <c r="M203" s="147" t="s">
        <v>1</v>
      </c>
      <c r="N203" s="148" t="s">
        <v>38</v>
      </c>
      <c r="P203" s="149">
        <f t="shared" ref="P203:P212" si="21">O203*H203</f>
        <v>0</v>
      </c>
      <c r="Q203" s="149">
        <v>0</v>
      </c>
      <c r="R203" s="149">
        <f t="shared" ref="R203:R212" si="22">Q203*H203</f>
        <v>0</v>
      </c>
      <c r="S203" s="149">
        <v>0</v>
      </c>
      <c r="T203" s="150">
        <f t="shared" ref="T203:T212" si="23">S203*H203</f>
        <v>0</v>
      </c>
      <c r="AR203" s="151" t="s">
        <v>519</v>
      </c>
      <c r="AT203" s="151" t="s">
        <v>195</v>
      </c>
      <c r="AU203" s="151" t="s">
        <v>84</v>
      </c>
      <c r="AY203" s="13" t="s">
        <v>193</v>
      </c>
      <c r="BE203" s="152">
        <f t="shared" ref="BE203:BE212" si="24">IF(N203="základná",J203,0)</f>
        <v>0</v>
      </c>
      <c r="BF203" s="152">
        <f t="shared" ref="BF203:BF212" si="25">IF(N203="znížená",J203,0)</f>
        <v>0</v>
      </c>
      <c r="BG203" s="152">
        <f t="shared" ref="BG203:BG212" si="26">IF(N203="zákl. prenesená",J203,0)</f>
        <v>0</v>
      </c>
      <c r="BH203" s="152">
        <f t="shared" ref="BH203:BH212" si="27">IF(N203="zníž. prenesená",J203,0)</f>
        <v>0</v>
      </c>
      <c r="BI203" s="152">
        <f t="shared" ref="BI203:BI212" si="28">IF(N203="nulová",J203,0)</f>
        <v>0</v>
      </c>
      <c r="BJ203" s="13" t="s">
        <v>84</v>
      </c>
      <c r="BK203" s="152">
        <f t="shared" ref="BK203:BK212" si="29">ROUND(I203*H203,2)</f>
        <v>0</v>
      </c>
      <c r="BL203" s="13" t="s">
        <v>519</v>
      </c>
      <c r="BM203" s="151" t="s">
        <v>3214</v>
      </c>
    </row>
    <row r="204" spans="2:65" s="1" customFormat="1" ht="24.25" customHeight="1">
      <c r="B204" s="138"/>
      <c r="C204" s="153" t="s">
        <v>519</v>
      </c>
      <c r="D204" s="153" t="s">
        <v>236</v>
      </c>
      <c r="E204" s="154" t="s">
        <v>1817</v>
      </c>
      <c r="F204" s="155" t="s">
        <v>1818</v>
      </c>
      <c r="G204" s="156" t="s">
        <v>319</v>
      </c>
      <c r="H204" s="157">
        <v>1</v>
      </c>
      <c r="I204" s="158"/>
      <c r="J204" s="159">
        <f t="shared" si="20"/>
        <v>0</v>
      </c>
      <c r="K204" s="160"/>
      <c r="L204" s="161"/>
      <c r="M204" s="162" t="s">
        <v>1</v>
      </c>
      <c r="N204" s="163" t="s">
        <v>38</v>
      </c>
      <c r="P204" s="149">
        <f t="shared" si="21"/>
        <v>0</v>
      </c>
      <c r="Q204" s="149">
        <v>7.1000000000000002E-4</v>
      </c>
      <c r="R204" s="149">
        <f t="shared" si="22"/>
        <v>7.1000000000000002E-4</v>
      </c>
      <c r="S204" s="149">
        <v>0</v>
      </c>
      <c r="T204" s="150">
        <f t="shared" si="23"/>
        <v>0</v>
      </c>
      <c r="AR204" s="151" t="s">
        <v>972</v>
      </c>
      <c r="AT204" s="151" t="s">
        <v>236</v>
      </c>
      <c r="AU204" s="151" t="s">
        <v>84</v>
      </c>
      <c r="AY204" s="13" t="s">
        <v>193</v>
      </c>
      <c r="BE204" s="152">
        <f t="shared" si="24"/>
        <v>0</v>
      </c>
      <c r="BF204" s="152">
        <f t="shared" si="25"/>
        <v>0</v>
      </c>
      <c r="BG204" s="152">
        <f t="shared" si="26"/>
        <v>0</v>
      </c>
      <c r="BH204" s="152">
        <f t="shared" si="27"/>
        <v>0</v>
      </c>
      <c r="BI204" s="152">
        <f t="shared" si="28"/>
        <v>0</v>
      </c>
      <c r="BJ204" s="13" t="s">
        <v>84</v>
      </c>
      <c r="BK204" s="152">
        <f t="shared" si="29"/>
        <v>0</v>
      </c>
      <c r="BL204" s="13" t="s">
        <v>972</v>
      </c>
      <c r="BM204" s="151" t="s">
        <v>3215</v>
      </c>
    </row>
    <row r="205" spans="2:65" s="1" customFormat="1" ht="24.25" customHeight="1">
      <c r="B205" s="138"/>
      <c r="C205" s="139" t="s">
        <v>525</v>
      </c>
      <c r="D205" s="139" t="s">
        <v>195</v>
      </c>
      <c r="E205" s="140" t="s">
        <v>2220</v>
      </c>
      <c r="F205" s="141" t="s">
        <v>2221</v>
      </c>
      <c r="G205" s="142" t="s">
        <v>319</v>
      </c>
      <c r="H205" s="143">
        <v>1</v>
      </c>
      <c r="I205" s="144"/>
      <c r="J205" s="145">
        <f t="shared" si="20"/>
        <v>0</v>
      </c>
      <c r="K205" s="146"/>
      <c r="L205" s="28"/>
      <c r="M205" s="147" t="s">
        <v>1</v>
      </c>
      <c r="N205" s="148" t="s">
        <v>38</v>
      </c>
      <c r="P205" s="149">
        <f t="shared" si="21"/>
        <v>0</v>
      </c>
      <c r="Q205" s="149">
        <v>0</v>
      </c>
      <c r="R205" s="149">
        <f t="shared" si="22"/>
        <v>0</v>
      </c>
      <c r="S205" s="149">
        <v>0</v>
      </c>
      <c r="T205" s="150">
        <f t="shared" si="23"/>
        <v>0</v>
      </c>
      <c r="AR205" s="151" t="s">
        <v>519</v>
      </c>
      <c r="AT205" s="151" t="s">
        <v>195</v>
      </c>
      <c r="AU205" s="151" t="s">
        <v>84</v>
      </c>
      <c r="AY205" s="13" t="s">
        <v>193</v>
      </c>
      <c r="BE205" s="152">
        <f t="shared" si="24"/>
        <v>0</v>
      </c>
      <c r="BF205" s="152">
        <f t="shared" si="25"/>
        <v>0</v>
      </c>
      <c r="BG205" s="152">
        <f t="shared" si="26"/>
        <v>0</v>
      </c>
      <c r="BH205" s="152">
        <f t="shared" si="27"/>
        <v>0</v>
      </c>
      <c r="BI205" s="152">
        <f t="shared" si="28"/>
        <v>0</v>
      </c>
      <c r="BJ205" s="13" t="s">
        <v>84</v>
      </c>
      <c r="BK205" s="152">
        <f t="shared" si="29"/>
        <v>0</v>
      </c>
      <c r="BL205" s="13" t="s">
        <v>519</v>
      </c>
      <c r="BM205" s="151" t="s">
        <v>3216</v>
      </c>
    </row>
    <row r="206" spans="2:65" s="1" customFormat="1" ht="24.25" customHeight="1">
      <c r="B206" s="138"/>
      <c r="C206" s="153" t="s">
        <v>529</v>
      </c>
      <c r="D206" s="153" t="s">
        <v>236</v>
      </c>
      <c r="E206" s="154" t="s">
        <v>2223</v>
      </c>
      <c r="F206" s="155" t="s">
        <v>2224</v>
      </c>
      <c r="G206" s="156" t="s">
        <v>319</v>
      </c>
      <c r="H206" s="157">
        <v>1</v>
      </c>
      <c r="I206" s="158"/>
      <c r="J206" s="159">
        <f t="shared" si="20"/>
        <v>0</v>
      </c>
      <c r="K206" s="160"/>
      <c r="L206" s="161"/>
      <c r="M206" s="162" t="s">
        <v>1</v>
      </c>
      <c r="N206" s="163" t="s">
        <v>38</v>
      </c>
      <c r="P206" s="149">
        <f t="shared" si="21"/>
        <v>0</v>
      </c>
      <c r="Q206" s="149">
        <v>8.9999999999999998E-4</v>
      </c>
      <c r="R206" s="149">
        <f t="shared" si="22"/>
        <v>8.9999999999999998E-4</v>
      </c>
      <c r="S206" s="149">
        <v>0</v>
      </c>
      <c r="T206" s="150">
        <f t="shared" si="23"/>
        <v>0</v>
      </c>
      <c r="AR206" s="151" t="s">
        <v>972</v>
      </c>
      <c r="AT206" s="151" t="s">
        <v>236</v>
      </c>
      <c r="AU206" s="151" t="s">
        <v>84</v>
      </c>
      <c r="AY206" s="13" t="s">
        <v>193</v>
      </c>
      <c r="BE206" s="152">
        <f t="shared" si="24"/>
        <v>0</v>
      </c>
      <c r="BF206" s="152">
        <f t="shared" si="25"/>
        <v>0</v>
      </c>
      <c r="BG206" s="152">
        <f t="shared" si="26"/>
        <v>0</v>
      </c>
      <c r="BH206" s="152">
        <f t="shared" si="27"/>
        <v>0</v>
      </c>
      <c r="BI206" s="152">
        <f t="shared" si="28"/>
        <v>0</v>
      </c>
      <c r="BJ206" s="13" t="s">
        <v>84</v>
      </c>
      <c r="BK206" s="152">
        <f t="shared" si="29"/>
        <v>0</v>
      </c>
      <c r="BL206" s="13" t="s">
        <v>972</v>
      </c>
      <c r="BM206" s="151" t="s">
        <v>3217</v>
      </c>
    </row>
    <row r="207" spans="2:65" s="1" customFormat="1" ht="24.25" customHeight="1">
      <c r="B207" s="138"/>
      <c r="C207" s="139" t="s">
        <v>533</v>
      </c>
      <c r="D207" s="139" t="s">
        <v>195</v>
      </c>
      <c r="E207" s="140" t="s">
        <v>1866</v>
      </c>
      <c r="F207" s="141" t="s">
        <v>1867</v>
      </c>
      <c r="G207" s="142" t="s">
        <v>319</v>
      </c>
      <c r="H207" s="143">
        <v>2</v>
      </c>
      <c r="I207" s="144"/>
      <c r="J207" s="145">
        <f t="shared" si="20"/>
        <v>0</v>
      </c>
      <c r="K207" s="146"/>
      <c r="L207" s="28"/>
      <c r="M207" s="147" t="s">
        <v>1</v>
      </c>
      <c r="N207" s="148" t="s">
        <v>38</v>
      </c>
      <c r="P207" s="149">
        <f t="shared" si="21"/>
        <v>0</v>
      </c>
      <c r="Q207" s="149">
        <v>0</v>
      </c>
      <c r="R207" s="149">
        <f t="shared" si="22"/>
        <v>0</v>
      </c>
      <c r="S207" s="149">
        <v>0</v>
      </c>
      <c r="T207" s="150">
        <f t="shared" si="23"/>
        <v>0</v>
      </c>
      <c r="AR207" s="151" t="s">
        <v>519</v>
      </c>
      <c r="AT207" s="151" t="s">
        <v>195</v>
      </c>
      <c r="AU207" s="151" t="s">
        <v>84</v>
      </c>
      <c r="AY207" s="13" t="s">
        <v>193</v>
      </c>
      <c r="BE207" s="152">
        <f t="shared" si="24"/>
        <v>0</v>
      </c>
      <c r="BF207" s="152">
        <f t="shared" si="25"/>
        <v>0</v>
      </c>
      <c r="BG207" s="152">
        <f t="shared" si="26"/>
        <v>0</v>
      </c>
      <c r="BH207" s="152">
        <f t="shared" si="27"/>
        <v>0</v>
      </c>
      <c r="BI207" s="152">
        <f t="shared" si="28"/>
        <v>0</v>
      </c>
      <c r="BJ207" s="13" t="s">
        <v>84</v>
      </c>
      <c r="BK207" s="152">
        <f t="shared" si="29"/>
        <v>0</v>
      </c>
      <c r="BL207" s="13" t="s">
        <v>519</v>
      </c>
      <c r="BM207" s="151" t="s">
        <v>3218</v>
      </c>
    </row>
    <row r="208" spans="2:65" s="1" customFormat="1" ht="24.25" customHeight="1">
      <c r="B208" s="138"/>
      <c r="C208" s="153" t="s">
        <v>539</v>
      </c>
      <c r="D208" s="153" t="s">
        <v>236</v>
      </c>
      <c r="E208" s="154" t="s">
        <v>1869</v>
      </c>
      <c r="F208" s="155" t="s">
        <v>1870</v>
      </c>
      <c r="G208" s="156" t="s">
        <v>319</v>
      </c>
      <c r="H208" s="157">
        <v>2</v>
      </c>
      <c r="I208" s="158"/>
      <c r="J208" s="159">
        <f t="shared" si="20"/>
        <v>0</v>
      </c>
      <c r="K208" s="160"/>
      <c r="L208" s="161"/>
      <c r="M208" s="162" t="s">
        <v>1</v>
      </c>
      <c r="N208" s="163" t="s">
        <v>38</v>
      </c>
      <c r="P208" s="149">
        <f t="shared" si="21"/>
        <v>0</v>
      </c>
      <c r="Q208" s="149">
        <v>3.31E-3</v>
      </c>
      <c r="R208" s="149">
        <f t="shared" si="22"/>
        <v>6.62E-3</v>
      </c>
      <c r="S208" s="149">
        <v>0</v>
      </c>
      <c r="T208" s="150">
        <f t="shared" si="23"/>
        <v>0</v>
      </c>
      <c r="AR208" s="151" t="s">
        <v>972</v>
      </c>
      <c r="AT208" s="151" t="s">
        <v>236</v>
      </c>
      <c r="AU208" s="151" t="s">
        <v>84</v>
      </c>
      <c r="AY208" s="13" t="s">
        <v>193</v>
      </c>
      <c r="BE208" s="152">
        <f t="shared" si="24"/>
        <v>0</v>
      </c>
      <c r="BF208" s="152">
        <f t="shared" si="25"/>
        <v>0</v>
      </c>
      <c r="BG208" s="152">
        <f t="shared" si="26"/>
        <v>0</v>
      </c>
      <c r="BH208" s="152">
        <f t="shared" si="27"/>
        <v>0</v>
      </c>
      <c r="BI208" s="152">
        <f t="shared" si="28"/>
        <v>0</v>
      </c>
      <c r="BJ208" s="13" t="s">
        <v>84</v>
      </c>
      <c r="BK208" s="152">
        <f t="shared" si="29"/>
        <v>0</v>
      </c>
      <c r="BL208" s="13" t="s">
        <v>972</v>
      </c>
      <c r="BM208" s="151" t="s">
        <v>3219</v>
      </c>
    </row>
    <row r="209" spans="2:65" s="1" customFormat="1" ht="24.25" customHeight="1">
      <c r="B209" s="138"/>
      <c r="C209" s="139" t="s">
        <v>543</v>
      </c>
      <c r="D209" s="139" t="s">
        <v>195</v>
      </c>
      <c r="E209" s="140" t="s">
        <v>2256</v>
      </c>
      <c r="F209" s="141" t="s">
        <v>2257</v>
      </c>
      <c r="G209" s="142" t="s">
        <v>319</v>
      </c>
      <c r="H209" s="143">
        <v>1</v>
      </c>
      <c r="I209" s="144"/>
      <c r="J209" s="145">
        <f t="shared" si="20"/>
        <v>0</v>
      </c>
      <c r="K209" s="146"/>
      <c r="L209" s="28"/>
      <c r="M209" s="147" t="s">
        <v>1</v>
      </c>
      <c r="N209" s="148" t="s">
        <v>38</v>
      </c>
      <c r="P209" s="149">
        <f t="shared" si="21"/>
        <v>0</v>
      </c>
      <c r="Q209" s="149">
        <v>0</v>
      </c>
      <c r="R209" s="149">
        <f t="shared" si="22"/>
        <v>0</v>
      </c>
      <c r="S209" s="149">
        <v>0</v>
      </c>
      <c r="T209" s="150">
        <f t="shared" si="23"/>
        <v>0</v>
      </c>
      <c r="AR209" s="151" t="s">
        <v>519</v>
      </c>
      <c r="AT209" s="151" t="s">
        <v>195</v>
      </c>
      <c r="AU209" s="151" t="s">
        <v>84</v>
      </c>
      <c r="AY209" s="13" t="s">
        <v>193</v>
      </c>
      <c r="BE209" s="152">
        <f t="shared" si="24"/>
        <v>0</v>
      </c>
      <c r="BF209" s="152">
        <f t="shared" si="25"/>
        <v>0</v>
      </c>
      <c r="BG209" s="152">
        <f t="shared" si="26"/>
        <v>0</v>
      </c>
      <c r="BH209" s="152">
        <f t="shared" si="27"/>
        <v>0</v>
      </c>
      <c r="BI209" s="152">
        <f t="shared" si="28"/>
        <v>0</v>
      </c>
      <c r="BJ209" s="13" t="s">
        <v>84</v>
      </c>
      <c r="BK209" s="152">
        <f t="shared" si="29"/>
        <v>0</v>
      </c>
      <c r="BL209" s="13" t="s">
        <v>519</v>
      </c>
      <c r="BM209" s="151" t="s">
        <v>3220</v>
      </c>
    </row>
    <row r="210" spans="2:65" s="1" customFormat="1" ht="24.25" customHeight="1">
      <c r="B210" s="138"/>
      <c r="C210" s="153" t="s">
        <v>547</v>
      </c>
      <c r="D210" s="153" t="s">
        <v>236</v>
      </c>
      <c r="E210" s="154" t="s">
        <v>2259</v>
      </c>
      <c r="F210" s="155" t="s">
        <v>2260</v>
      </c>
      <c r="G210" s="156" t="s">
        <v>319</v>
      </c>
      <c r="H210" s="157">
        <v>1</v>
      </c>
      <c r="I210" s="158"/>
      <c r="J210" s="159">
        <f t="shared" si="20"/>
        <v>0</v>
      </c>
      <c r="K210" s="160"/>
      <c r="L210" s="161"/>
      <c r="M210" s="162" t="s">
        <v>1</v>
      </c>
      <c r="N210" s="163" t="s">
        <v>38</v>
      </c>
      <c r="P210" s="149">
        <f t="shared" si="21"/>
        <v>0</v>
      </c>
      <c r="Q210" s="149">
        <v>2.5400000000000002E-3</v>
      </c>
      <c r="R210" s="149">
        <f t="shared" si="22"/>
        <v>2.5400000000000002E-3</v>
      </c>
      <c r="S210" s="149">
        <v>0</v>
      </c>
      <c r="T210" s="150">
        <f t="shared" si="23"/>
        <v>0</v>
      </c>
      <c r="AR210" s="151" t="s">
        <v>972</v>
      </c>
      <c r="AT210" s="151" t="s">
        <v>236</v>
      </c>
      <c r="AU210" s="151" t="s">
        <v>84</v>
      </c>
      <c r="AY210" s="13" t="s">
        <v>193</v>
      </c>
      <c r="BE210" s="152">
        <f t="shared" si="24"/>
        <v>0</v>
      </c>
      <c r="BF210" s="152">
        <f t="shared" si="25"/>
        <v>0</v>
      </c>
      <c r="BG210" s="152">
        <f t="shared" si="26"/>
        <v>0</v>
      </c>
      <c r="BH210" s="152">
        <f t="shared" si="27"/>
        <v>0</v>
      </c>
      <c r="BI210" s="152">
        <f t="shared" si="28"/>
        <v>0</v>
      </c>
      <c r="BJ210" s="13" t="s">
        <v>84</v>
      </c>
      <c r="BK210" s="152">
        <f t="shared" si="29"/>
        <v>0</v>
      </c>
      <c r="BL210" s="13" t="s">
        <v>972</v>
      </c>
      <c r="BM210" s="151" t="s">
        <v>3221</v>
      </c>
    </row>
    <row r="211" spans="2:65" s="1" customFormat="1" ht="16.5" customHeight="1">
      <c r="B211" s="138"/>
      <c r="C211" s="139" t="s">
        <v>551</v>
      </c>
      <c r="D211" s="139" t="s">
        <v>195</v>
      </c>
      <c r="E211" s="140" t="s">
        <v>1873</v>
      </c>
      <c r="F211" s="141" t="s">
        <v>1874</v>
      </c>
      <c r="G211" s="142" t="s">
        <v>319</v>
      </c>
      <c r="H211" s="143">
        <v>1</v>
      </c>
      <c r="I211" s="144"/>
      <c r="J211" s="145">
        <f t="shared" si="20"/>
        <v>0</v>
      </c>
      <c r="K211" s="146"/>
      <c r="L211" s="28"/>
      <c r="M211" s="147" t="s">
        <v>1</v>
      </c>
      <c r="N211" s="148" t="s">
        <v>38</v>
      </c>
      <c r="P211" s="149">
        <f t="shared" si="21"/>
        <v>0</v>
      </c>
      <c r="Q211" s="149">
        <v>0</v>
      </c>
      <c r="R211" s="149">
        <f t="shared" si="22"/>
        <v>0</v>
      </c>
      <c r="S211" s="149">
        <v>0</v>
      </c>
      <c r="T211" s="150">
        <f t="shared" si="23"/>
        <v>0</v>
      </c>
      <c r="AR211" s="151" t="s">
        <v>519</v>
      </c>
      <c r="AT211" s="151" t="s">
        <v>195</v>
      </c>
      <c r="AU211" s="151" t="s">
        <v>84</v>
      </c>
      <c r="AY211" s="13" t="s">
        <v>193</v>
      </c>
      <c r="BE211" s="152">
        <f t="shared" si="24"/>
        <v>0</v>
      </c>
      <c r="BF211" s="152">
        <f t="shared" si="25"/>
        <v>0</v>
      </c>
      <c r="BG211" s="152">
        <f t="shared" si="26"/>
        <v>0</v>
      </c>
      <c r="BH211" s="152">
        <f t="shared" si="27"/>
        <v>0</v>
      </c>
      <c r="BI211" s="152">
        <f t="shared" si="28"/>
        <v>0</v>
      </c>
      <c r="BJ211" s="13" t="s">
        <v>84</v>
      </c>
      <c r="BK211" s="152">
        <f t="shared" si="29"/>
        <v>0</v>
      </c>
      <c r="BL211" s="13" t="s">
        <v>519</v>
      </c>
      <c r="BM211" s="151" t="s">
        <v>3222</v>
      </c>
    </row>
    <row r="212" spans="2:65" s="1" customFormat="1" ht="16.5" customHeight="1">
      <c r="B212" s="138"/>
      <c r="C212" s="153" t="s">
        <v>555</v>
      </c>
      <c r="D212" s="153" t="s">
        <v>236</v>
      </c>
      <c r="E212" s="154" t="s">
        <v>1877</v>
      </c>
      <c r="F212" s="155" t="s">
        <v>1878</v>
      </c>
      <c r="G212" s="156" t="s">
        <v>319</v>
      </c>
      <c r="H212" s="157">
        <v>1</v>
      </c>
      <c r="I212" s="158"/>
      <c r="J212" s="159">
        <f t="shared" si="20"/>
        <v>0</v>
      </c>
      <c r="K212" s="160"/>
      <c r="L212" s="161"/>
      <c r="M212" s="170" t="s">
        <v>1</v>
      </c>
      <c r="N212" s="171" t="s">
        <v>38</v>
      </c>
      <c r="O212" s="166"/>
      <c r="P212" s="167">
        <f t="shared" si="21"/>
        <v>0</v>
      </c>
      <c r="Q212" s="167">
        <v>0</v>
      </c>
      <c r="R212" s="167">
        <f t="shared" si="22"/>
        <v>0</v>
      </c>
      <c r="S212" s="167">
        <v>0</v>
      </c>
      <c r="T212" s="168">
        <f t="shared" si="23"/>
        <v>0</v>
      </c>
      <c r="AR212" s="151" t="s">
        <v>163</v>
      </c>
      <c r="AT212" s="151" t="s">
        <v>236</v>
      </c>
      <c r="AU212" s="151" t="s">
        <v>84</v>
      </c>
      <c r="AY212" s="13" t="s">
        <v>193</v>
      </c>
      <c r="BE212" s="152">
        <f t="shared" si="24"/>
        <v>0</v>
      </c>
      <c r="BF212" s="152">
        <f t="shared" si="25"/>
        <v>0</v>
      </c>
      <c r="BG212" s="152">
        <f t="shared" si="26"/>
        <v>0</v>
      </c>
      <c r="BH212" s="152">
        <f t="shared" si="27"/>
        <v>0</v>
      </c>
      <c r="BI212" s="152">
        <f t="shared" si="28"/>
        <v>0</v>
      </c>
      <c r="BJ212" s="13" t="s">
        <v>84</v>
      </c>
      <c r="BK212" s="152">
        <f t="shared" si="29"/>
        <v>0</v>
      </c>
      <c r="BL212" s="13" t="s">
        <v>109</v>
      </c>
      <c r="BM212" s="151" t="s">
        <v>3223</v>
      </c>
    </row>
    <row r="213" spans="2:65" s="1" customFormat="1" ht="7" customHeight="1">
      <c r="B213" s="43"/>
      <c r="C213" s="44"/>
      <c r="D213" s="44"/>
      <c r="E213" s="44"/>
      <c r="F213" s="44"/>
      <c r="G213" s="44"/>
      <c r="H213" s="44"/>
      <c r="I213" s="44"/>
      <c r="J213" s="44"/>
      <c r="K213" s="44"/>
      <c r="L213" s="28"/>
    </row>
  </sheetData>
  <autoFilter ref="C129:K212" xr:uid="{00000000-0009-0000-0000-000017000000}"/>
  <mergeCells count="12">
    <mergeCell ref="E122:H122"/>
    <mergeCell ref="L2:V2"/>
    <mergeCell ref="E85:H85"/>
    <mergeCell ref="E87:H87"/>
    <mergeCell ref="E89:H89"/>
    <mergeCell ref="E118:H118"/>
    <mergeCell ref="E120:H120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B2:BM213"/>
  <sheetViews>
    <sheetView showGridLines="0" workbookViewId="0">
      <selection activeCell="W32" sqref="W32"/>
    </sheetView>
  </sheetViews>
  <sheetFormatPr baseColWidth="10" defaultRowHeight="11"/>
  <cols>
    <col min="1" max="1" width="8.25" customWidth="1"/>
    <col min="2" max="2" width="1.25" customWidth="1"/>
    <col min="3" max="4" width="4.25" customWidth="1"/>
    <col min="5" max="5" width="17.25" customWidth="1"/>
    <col min="6" max="6" width="50.75" customWidth="1"/>
    <col min="7" max="7" width="7.5" customWidth="1"/>
    <col min="8" max="8" width="14" customWidth="1"/>
    <col min="9" max="9" width="15.75" customWidth="1"/>
    <col min="10" max="10" width="22.25" customWidth="1"/>
    <col min="11" max="11" width="22.25" hidden="1" customWidth="1"/>
    <col min="12" max="12" width="9.25" customWidth="1"/>
    <col min="13" max="13" width="10.75" hidden="1" customWidth="1"/>
    <col min="14" max="14" width="9.25" hidden="1"/>
    <col min="15" max="20" width="14.25" hidden="1" customWidth="1"/>
    <col min="21" max="21" width="16.25" hidden="1" customWidth="1"/>
    <col min="22" max="22" width="12.25" customWidth="1"/>
    <col min="23" max="23" width="16.25" customWidth="1"/>
    <col min="24" max="24" width="12.25" customWidth="1"/>
    <col min="25" max="25" width="15" customWidth="1"/>
    <col min="26" max="26" width="11" customWidth="1"/>
    <col min="27" max="27" width="15" customWidth="1"/>
    <col min="28" max="28" width="16.25" customWidth="1"/>
    <col min="29" max="29" width="11" customWidth="1"/>
    <col min="30" max="30" width="15" customWidth="1"/>
    <col min="31" max="31" width="16.25" customWidth="1"/>
    <col min="44" max="65" width="9.25" hidden="1"/>
  </cols>
  <sheetData>
    <row r="2" spans="2:46" ht="37" customHeight="1">
      <c r="L2" s="210" t="s">
        <v>5</v>
      </c>
      <c r="M2" s="211"/>
      <c r="N2" s="211"/>
      <c r="O2" s="211"/>
      <c r="P2" s="211"/>
      <c r="Q2" s="211"/>
      <c r="R2" s="211"/>
      <c r="S2" s="211"/>
      <c r="T2" s="211"/>
      <c r="U2" s="211"/>
      <c r="V2" s="211"/>
      <c r="AT2" s="13" t="s">
        <v>156</v>
      </c>
    </row>
    <row r="3" spans="2:46" ht="7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72</v>
      </c>
    </row>
    <row r="4" spans="2:46" ht="25" customHeight="1">
      <c r="B4" s="16"/>
      <c r="D4" s="17" t="s">
        <v>166</v>
      </c>
      <c r="L4" s="16"/>
      <c r="M4" s="92" t="s">
        <v>9</v>
      </c>
      <c r="AT4" s="13" t="s">
        <v>3</v>
      </c>
    </row>
    <row r="5" spans="2:46" ht="7" customHeight="1">
      <c r="B5" s="16"/>
      <c r="L5" s="16"/>
    </row>
    <row r="6" spans="2:46" ht="12" customHeight="1">
      <c r="B6" s="16"/>
      <c r="D6" s="23" t="s">
        <v>15</v>
      </c>
      <c r="L6" s="16"/>
    </row>
    <row r="7" spans="2:46" ht="16.5" customHeight="1">
      <c r="B7" s="16"/>
      <c r="E7" s="231" t="str">
        <f>'Rekapitulácia stavby'!K6</f>
        <v>Rokycany - Infraštruktúra, 100 Zásobovanie vodou</v>
      </c>
      <c r="F7" s="232"/>
      <c r="G7" s="232"/>
      <c r="H7" s="232"/>
      <c r="L7" s="16"/>
    </row>
    <row r="8" spans="2:46" ht="12" customHeight="1">
      <c r="B8" s="16"/>
      <c r="D8" s="23" t="s">
        <v>167</v>
      </c>
      <c r="L8" s="16"/>
    </row>
    <row r="9" spans="2:46" s="1" customFormat="1" ht="16.5" customHeight="1">
      <c r="B9" s="28"/>
      <c r="E9" s="231" t="s">
        <v>1977</v>
      </c>
      <c r="F9" s="230"/>
      <c r="G9" s="230"/>
      <c r="H9" s="230"/>
      <c r="L9" s="28"/>
    </row>
    <row r="10" spans="2:46" s="1" customFormat="1" ht="12" customHeight="1">
      <c r="B10" s="28"/>
      <c r="D10" s="23" t="s">
        <v>169</v>
      </c>
      <c r="L10" s="28"/>
    </row>
    <row r="11" spans="2:46" s="1" customFormat="1" ht="16.5" customHeight="1">
      <c r="B11" s="28"/>
      <c r="E11" s="187" t="s">
        <v>3224</v>
      </c>
      <c r="F11" s="230"/>
      <c r="G11" s="230"/>
      <c r="H11" s="230"/>
      <c r="L11" s="28"/>
    </row>
    <row r="12" spans="2:46" s="1" customFormat="1">
      <c r="B12" s="28"/>
      <c r="L12" s="28"/>
    </row>
    <row r="13" spans="2:46" s="1" customFormat="1" ht="12" customHeight="1">
      <c r="B13" s="28"/>
      <c r="D13" s="23" t="s">
        <v>17</v>
      </c>
      <c r="F13" s="21" t="s">
        <v>1</v>
      </c>
      <c r="I13" s="23" t="s">
        <v>18</v>
      </c>
      <c r="J13" s="21" t="s">
        <v>1</v>
      </c>
      <c r="L13" s="28"/>
    </row>
    <row r="14" spans="2:46" s="1" customFormat="1" ht="12" customHeight="1">
      <c r="B14" s="28"/>
      <c r="D14" s="23" t="s">
        <v>19</v>
      </c>
      <c r="F14" s="21" t="s">
        <v>20</v>
      </c>
      <c r="I14" s="23" t="s">
        <v>21</v>
      </c>
      <c r="J14" s="51" t="str">
        <f>'Rekapitulácia stavby'!AN8</f>
        <v>Vyplň údaj</v>
      </c>
      <c r="L14" s="28"/>
    </row>
    <row r="15" spans="2:46" s="1" customFormat="1" ht="10.75" customHeight="1">
      <c r="B15" s="28"/>
      <c r="L15" s="28"/>
    </row>
    <row r="16" spans="2:46" s="1" customFormat="1" ht="12" customHeight="1">
      <c r="B16" s="28"/>
      <c r="D16" s="23" t="s">
        <v>22</v>
      </c>
      <c r="I16" s="23" t="s">
        <v>23</v>
      </c>
      <c r="J16" s="21" t="str">
        <f>IF('Rekapitulácia stavby'!AN10="","",'Rekapitulácia stavby'!AN10)</f>
        <v/>
      </c>
      <c r="L16" s="28"/>
    </row>
    <row r="17" spans="2:12" s="1" customFormat="1" ht="18" customHeight="1">
      <c r="B17" s="28"/>
      <c r="E17" s="21" t="str">
        <f>IF('Rekapitulácia stavby'!E11="","",'Rekapitulácia stavby'!E11)</f>
        <v xml:space="preserve"> </v>
      </c>
      <c r="I17" s="23" t="s">
        <v>25</v>
      </c>
      <c r="J17" s="21" t="str">
        <f>IF('Rekapitulácia stavby'!AN11="","",'Rekapitulácia stavby'!AN11)</f>
        <v/>
      </c>
      <c r="L17" s="28"/>
    </row>
    <row r="18" spans="2:12" s="1" customFormat="1" ht="7" customHeight="1">
      <c r="B18" s="28"/>
      <c r="L18" s="28"/>
    </row>
    <row r="19" spans="2:12" s="1" customFormat="1" ht="12" customHeight="1">
      <c r="B19" s="28"/>
      <c r="D19" s="23" t="s">
        <v>26</v>
      </c>
      <c r="I19" s="23" t="s">
        <v>23</v>
      </c>
      <c r="J19" s="179" t="str">
        <f>'Rekapitulácia stavby'!AN13</f>
        <v>Vyplň údaj</v>
      </c>
      <c r="L19" s="28"/>
    </row>
    <row r="20" spans="2:12" s="1" customFormat="1" ht="18" customHeight="1">
      <c r="B20" s="28"/>
      <c r="E20" s="233" t="str">
        <f>'Rekapitulácia stavby'!E14</f>
        <v>Vyplň údaj</v>
      </c>
      <c r="F20" s="215"/>
      <c r="G20" s="215"/>
      <c r="H20" s="215"/>
      <c r="I20" s="23" t="s">
        <v>25</v>
      </c>
      <c r="J20" s="179" t="str">
        <f>'Rekapitulácia stavby'!AN14</f>
        <v>Vyplň údaj</v>
      </c>
      <c r="L20" s="28"/>
    </row>
    <row r="21" spans="2:12" s="1" customFormat="1" ht="7" customHeight="1">
      <c r="B21" s="28"/>
      <c r="L21" s="28"/>
    </row>
    <row r="22" spans="2:12" s="1" customFormat="1" ht="12" customHeight="1">
      <c r="B22" s="28"/>
      <c r="D22" s="23" t="s">
        <v>28</v>
      </c>
      <c r="I22" s="23" t="s">
        <v>23</v>
      </c>
      <c r="J22" s="21" t="str">
        <f>IF('Rekapitulácia stavby'!AN16="","",'Rekapitulácia stavby'!AN16)</f>
        <v/>
      </c>
      <c r="L22" s="28"/>
    </row>
    <row r="23" spans="2:12" s="1" customFormat="1" ht="18" customHeight="1">
      <c r="B23" s="28"/>
      <c r="E23" s="21" t="str">
        <f>IF('Rekapitulácia stavby'!E17="","",'Rekapitulácia stavby'!E17)</f>
        <v xml:space="preserve"> </v>
      </c>
      <c r="I23" s="23" t="s">
        <v>25</v>
      </c>
      <c r="J23" s="21" t="str">
        <f>IF('Rekapitulácia stavby'!AN17="","",'Rekapitulácia stavby'!AN17)</f>
        <v/>
      </c>
      <c r="L23" s="28"/>
    </row>
    <row r="24" spans="2:12" s="1" customFormat="1" ht="7" customHeight="1">
      <c r="B24" s="28"/>
      <c r="L24" s="28"/>
    </row>
    <row r="25" spans="2:12" s="1" customFormat="1" ht="12" customHeight="1">
      <c r="B25" s="28"/>
      <c r="D25" s="23" t="s">
        <v>30</v>
      </c>
      <c r="I25" s="23" t="s">
        <v>23</v>
      </c>
      <c r="J25" s="21" t="str">
        <f>IF('Rekapitulácia stavby'!AN19="","",'Rekapitulácia stavby'!AN19)</f>
        <v/>
      </c>
      <c r="L25" s="28"/>
    </row>
    <row r="26" spans="2:12" s="1" customFormat="1" ht="18" customHeight="1">
      <c r="B26" s="28"/>
      <c r="E26" s="21" t="str">
        <f>IF('Rekapitulácia stavby'!E20="","",'Rekapitulácia stavby'!E20)</f>
        <v xml:space="preserve"> </v>
      </c>
      <c r="I26" s="23" t="s">
        <v>25</v>
      </c>
      <c r="J26" s="21" t="str">
        <f>IF('Rekapitulácia stavby'!AN20="","",'Rekapitulácia stavby'!AN20)</f>
        <v/>
      </c>
      <c r="L26" s="28"/>
    </row>
    <row r="27" spans="2:12" s="1" customFormat="1" ht="7" customHeight="1">
      <c r="B27" s="28"/>
      <c r="L27" s="28"/>
    </row>
    <row r="28" spans="2:12" s="1" customFormat="1" ht="12" customHeight="1">
      <c r="B28" s="28"/>
      <c r="D28" s="23" t="s">
        <v>31</v>
      </c>
      <c r="L28" s="28"/>
    </row>
    <row r="29" spans="2:12" s="7" customFormat="1" ht="16.5" customHeight="1">
      <c r="B29" s="93"/>
      <c r="E29" s="219" t="s">
        <v>1</v>
      </c>
      <c r="F29" s="219"/>
      <c r="G29" s="219"/>
      <c r="H29" s="219"/>
      <c r="L29" s="93"/>
    </row>
    <row r="30" spans="2:12" s="1" customFormat="1" ht="7" customHeight="1">
      <c r="B30" s="28"/>
      <c r="L30" s="28"/>
    </row>
    <row r="31" spans="2:12" s="1" customFormat="1" ht="7" customHeight="1">
      <c r="B31" s="28"/>
      <c r="D31" s="52"/>
      <c r="E31" s="52"/>
      <c r="F31" s="52"/>
      <c r="G31" s="52"/>
      <c r="H31" s="52"/>
      <c r="I31" s="52"/>
      <c r="J31" s="52"/>
      <c r="K31" s="52"/>
      <c r="L31" s="28"/>
    </row>
    <row r="32" spans="2:12" s="1" customFormat="1" ht="25.5" customHeight="1">
      <c r="B32" s="28"/>
      <c r="D32" s="94" t="s">
        <v>32</v>
      </c>
      <c r="J32" s="65">
        <f>ROUND(J130, 2)</f>
        <v>0</v>
      </c>
      <c r="L32" s="28"/>
    </row>
    <row r="33" spans="2:12" s="1" customFormat="1" ht="7" customHeight="1">
      <c r="B33" s="28"/>
      <c r="D33" s="52"/>
      <c r="E33" s="52"/>
      <c r="F33" s="52"/>
      <c r="G33" s="52"/>
      <c r="H33" s="52"/>
      <c r="I33" s="52"/>
      <c r="J33" s="52"/>
      <c r="K33" s="52"/>
      <c r="L33" s="28"/>
    </row>
    <row r="34" spans="2:12" s="1" customFormat="1" ht="14.5" customHeight="1">
      <c r="B34" s="28"/>
      <c r="F34" s="31" t="s">
        <v>34</v>
      </c>
      <c r="I34" s="31" t="s">
        <v>33</v>
      </c>
      <c r="J34" s="31" t="s">
        <v>35</v>
      </c>
      <c r="L34" s="28"/>
    </row>
    <row r="35" spans="2:12" s="1" customFormat="1" ht="14.5" customHeight="1">
      <c r="B35" s="28"/>
      <c r="D35" s="54" t="s">
        <v>36</v>
      </c>
      <c r="E35" s="33" t="s">
        <v>37</v>
      </c>
      <c r="F35" s="95">
        <f>ROUND((SUM(BE130:BE212)),  2)</f>
        <v>0</v>
      </c>
      <c r="G35" s="96"/>
      <c r="H35" s="96"/>
      <c r="I35" s="97">
        <v>0.23</v>
      </c>
      <c r="J35" s="95">
        <f>ROUND(((SUM(BE130:BE212))*I35),  2)</f>
        <v>0</v>
      </c>
      <c r="L35" s="28"/>
    </row>
    <row r="36" spans="2:12" s="1" customFormat="1" ht="14.5" customHeight="1">
      <c r="B36" s="28"/>
      <c r="E36" s="33" t="s">
        <v>38</v>
      </c>
      <c r="F36" s="85">
        <f>ROUND((SUM(BF130:BF212)),  2)</f>
        <v>0</v>
      </c>
      <c r="I36" s="178">
        <v>0.23</v>
      </c>
      <c r="J36" s="85">
        <f>ROUND(((SUM(BF130:BF212))*I36),  2)</f>
        <v>0</v>
      </c>
      <c r="L36" s="28"/>
    </row>
    <row r="37" spans="2:12" s="1" customFormat="1" ht="14.5" customHeight="1">
      <c r="B37" s="28"/>
      <c r="E37" s="23" t="s">
        <v>39</v>
      </c>
      <c r="F37" s="85">
        <f>ROUND((SUM(BG130:BG212)),  2)</f>
        <v>0</v>
      </c>
      <c r="I37" s="178">
        <v>0.23</v>
      </c>
      <c r="J37" s="85">
        <f>0</f>
        <v>0</v>
      </c>
      <c r="L37" s="28"/>
    </row>
    <row r="38" spans="2:12" s="1" customFormat="1" ht="14.5" customHeight="1">
      <c r="B38" s="28"/>
      <c r="E38" s="23" t="s">
        <v>40</v>
      </c>
      <c r="F38" s="85">
        <f>ROUND((SUM(BH130:BH212)),  2)</f>
        <v>0</v>
      </c>
      <c r="I38" s="178">
        <v>0.23</v>
      </c>
      <c r="J38" s="85">
        <f>0</f>
        <v>0</v>
      </c>
      <c r="L38" s="28"/>
    </row>
    <row r="39" spans="2:12" s="1" customFormat="1" ht="14.5" customHeight="1">
      <c r="B39" s="28"/>
      <c r="E39" s="33" t="s">
        <v>41</v>
      </c>
      <c r="F39" s="95">
        <f>ROUND((SUM(BI130:BI212)),  2)</f>
        <v>0</v>
      </c>
      <c r="G39" s="96"/>
      <c r="H39" s="96"/>
      <c r="I39" s="97">
        <v>0</v>
      </c>
      <c r="J39" s="95">
        <f>0</f>
        <v>0</v>
      </c>
      <c r="L39" s="28"/>
    </row>
    <row r="40" spans="2:12" s="1" customFormat="1" ht="7" customHeight="1">
      <c r="B40" s="28"/>
      <c r="L40" s="28"/>
    </row>
    <row r="41" spans="2:12" s="1" customFormat="1" ht="25.5" customHeight="1">
      <c r="B41" s="28"/>
      <c r="C41" s="98"/>
      <c r="D41" s="99" t="s">
        <v>42</v>
      </c>
      <c r="E41" s="56"/>
      <c r="F41" s="56"/>
      <c r="G41" s="100" t="s">
        <v>43</v>
      </c>
      <c r="H41" s="101" t="s">
        <v>44</v>
      </c>
      <c r="I41" s="56"/>
      <c r="J41" s="102">
        <f>SUM(J32:J39)</f>
        <v>0</v>
      </c>
      <c r="K41" s="103"/>
      <c r="L41" s="28"/>
    </row>
    <row r="42" spans="2:12" s="1" customFormat="1" ht="14.5" customHeight="1">
      <c r="B42" s="28"/>
      <c r="L42" s="28"/>
    </row>
    <row r="43" spans="2:12" ht="14.5" customHeight="1">
      <c r="B43" s="16"/>
      <c r="L43" s="16"/>
    </row>
    <row r="44" spans="2:12" ht="14.5" customHeight="1">
      <c r="B44" s="16"/>
      <c r="L44" s="16"/>
    </row>
    <row r="45" spans="2:12" ht="14.5" customHeight="1">
      <c r="B45" s="16"/>
      <c r="L45" s="16"/>
    </row>
    <row r="46" spans="2:12" ht="14.5" customHeight="1">
      <c r="B46" s="16"/>
      <c r="L46" s="16"/>
    </row>
    <row r="47" spans="2:12" ht="14.5" customHeight="1">
      <c r="B47" s="16"/>
      <c r="L47" s="16"/>
    </row>
    <row r="48" spans="2:12" ht="14.5" customHeight="1">
      <c r="B48" s="16"/>
      <c r="L48" s="16"/>
    </row>
    <row r="49" spans="2:12" ht="14.5" customHeight="1">
      <c r="B49" s="16"/>
      <c r="L49" s="16"/>
    </row>
    <row r="50" spans="2:12" s="1" customFormat="1" ht="14.5" customHeight="1">
      <c r="B50" s="28"/>
      <c r="D50" s="40" t="s">
        <v>45</v>
      </c>
      <c r="E50" s="41"/>
      <c r="F50" s="41"/>
      <c r="G50" s="40" t="s">
        <v>46</v>
      </c>
      <c r="H50" s="41"/>
      <c r="I50" s="41"/>
      <c r="J50" s="41"/>
      <c r="K50" s="41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3">
      <c r="B61" s="28"/>
      <c r="D61" s="42" t="s">
        <v>47</v>
      </c>
      <c r="E61" s="30"/>
      <c r="F61" s="104" t="s">
        <v>48</v>
      </c>
      <c r="G61" s="42" t="s">
        <v>47</v>
      </c>
      <c r="H61" s="30"/>
      <c r="I61" s="30"/>
      <c r="J61" s="105" t="s">
        <v>48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3">
      <c r="B65" s="28"/>
      <c r="D65" s="40" t="s">
        <v>49</v>
      </c>
      <c r="E65" s="41"/>
      <c r="F65" s="41"/>
      <c r="G65" s="40" t="s">
        <v>50</v>
      </c>
      <c r="H65" s="41"/>
      <c r="I65" s="41"/>
      <c r="J65" s="41"/>
      <c r="K65" s="41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3">
      <c r="B76" s="28"/>
      <c r="D76" s="42" t="s">
        <v>47</v>
      </c>
      <c r="E76" s="30"/>
      <c r="F76" s="104" t="s">
        <v>48</v>
      </c>
      <c r="G76" s="42" t="s">
        <v>47</v>
      </c>
      <c r="H76" s="30"/>
      <c r="I76" s="30"/>
      <c r="J76" s="105" t="s">
        <v>48</v>
      </c>
      <c r="K76" s="30"/>
      <c r="L76" s="28"/>
    </row>
    <row r="77" spans="2:12" s="1" customFormat="1" ht="14.5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28"/>
    </row>
    <row r="81" spans="2:12" s="1" customFormat="1" ht="7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28"/>
    </row>
    <row r="82" spans="2:12" s="1" customFormat="1" ht="25" customHeight="1">
      <c r="B82" s="28"/>
      <c r="C82" s="17" t="s">
        <v>171</v>
      </c>
      <c r="L82" s="28"/>
    </row>
    <row r="83" spans="2:12" s="1" customFormat="1" ht="7" customHeight="1">
      <c r="B83" s="28"/>
      <c r="L83" s="28"/>
    </row>
    <row r="84" spans="2:12" s="1" customFormat="1" ht="12" customHeight="1">
      <c r="B84" s="28"/>
      <c r="C84" s="23" t="s">
        <v>15</v>
      </c>
      <c r="L84" s="28"/>
    </row>
    <row r="85" spans="2:12" s="1" customFormat="1" ht="16.5" customHeight="1">
      <c r="B85" s="28"/>
      <c r="E85" s="231" t="str">
        <f>E7</f>
        <v>Rokycany - Infraštruktúra, 100 Zásobovanie vodou</v>
      </c>
      <c r="F85" s="232"/>
      <c r="G85" s="232"/>
      <c r="H85" s="232"/>
      <c r="L85" s="28"/>
    </row>
    <row r="86" spans="2:12" ht="12" customHeight="1">
      <c r="B86" s="16"/>
      <c r="C86" s="23" t="s">
        <v>167</v>
      </c>
      <c r="L86" s="16"/>
    </row>
    <row r="87" spans="2:12" s="1" customFormat="1" ht="16.5" customHeight="1">
      <c r="B87" s="28"/>
      <c r="E87" s="231" t="s">
        <v>1977</v>
      </c>
      <c r="F87" s="230"/>
      <c r="G87" s="230"/>
      <c r="H87" s="230"/>
      <c r="L87" s="28"/>
    </row>
    <row r="88" spans="2:12" s="1" customFormat="1" ht="12" customHeight="1">
      <c r="B88" s="28"/>
      <c r="C88" s="23" t="s">
        <v>169</v>
      </c>
      <c r="L88" s="28"/>
    </row>
    <row r="89" spans="2:12" s="1" customFormat="1" ht="16.5" customHeight="1">
      <c r="B89" s="28"/>
      <c r="E89" s="187" t="str">
        <f>E11</f>
        <v>513 - Potrubie A-5</v>
      </c>
      <c r="F89" s="230"/>
      <c r="G89" s="230"/>
      <c r="H89" s="230"/>
      <c r="L89" s="28"/>
    </row>
    <row r="90" spans="2:12" s="1" customFormat="1" ht="7" customHeight="1">
      <c r="B90" s="28"/>
      <c r="L90" s="28"/>
    </row>
    <row r="91" spans="2:12" s="1" customFormat="1" ht="12" customHeight="1">
      <c r="B91" s="28"/>
      <c r="C91" s="23" t="s">
        <v>19</v>
      </c>
      <c r="F91" s="21" t="str">
        <f>F14</f>
        <v>Rokycany</v>
      </c>
      <c r="I91" s="23" t="s">
        <v>21</v>
      </c>
      <c r="J91" s="51" t="str">
        <f>IF(J14="","",J14)</f>
        <v>Vyplň údaj</v>
      </c>
      <c r="L91" s="28"/>
    </row>
    <row r="92" spans="2:12" s="1" customFormat="1" ht="7" customHeight="1">
      <c r="B92" s="28"/>
      <c r="L92" s="28"/>
    </row>
    <row r="93" spans="2:12" s="1" customFormat="1" ht="15.25" customHeight="1">
      <c r="B93" s="28"/>
      <c r="C93" s="23" t="s">
        <v>22</v>
      </c>
      <c r="F93" s="21" t="str">
        <f>E17</f>
        <v xml:space="preserve"> </v>
      </c>
      <c r="I93" s="23" t="s">
        <v>28</v>
      </c>
      <c r="J93" s="26" t="str">
        <f>E23</f>
        <v xml:space="preserve"> </v>
      </c>
      <c r="L93" s="28"/>
    </row>
    <row r="94" spans="2:12" s="1" customFormat="1" ht="15.25" customHeight="1">
      <c r="B94" s="28"/>
      <c r="C94" s="23" t="s">
        <v>26</v>
      </c>
      <c r="F94" s="21" t="str">
        <f>IF(E20="","",E20)</f>
        <v>Vyplň údaj</v>
      </c>
      <c r="I94" s="23" t="s">
        <v>30</v>
      </c>
      <c r="J94" s="26" t="str">
        <f>E26</f>
        <v xml:space="preserve"> </v>
      </c>
      <c r="L94" s="28"/>
    </row>
    <row r="95" spans="2:12" s="1" customFormat="1" ht="10.25" customHeight="1">
      <c r="B95" s="28"/>
      <c r="L95" s="28"/>
    </row>
    <row r="96" spans="2:12" s="1" customFormat="1" ht="29.25" customHeight="1">
      <c r="B96" s="28"/>
      <c r="C96" s="106" t="s">
        <v>172</v>
      </c>
      <c r="D96" s="98"/>
      <c r="E96" s="98"/>
      <c r="F96" s="98"/>
      <c r="G96" s="98"/>
      <c r="H96" s="98"/>
      <c r="I96" s="98"/>
      <c r="J96" s="107" t="s">
        <v>173</v>
      </c>
      <c r="K96" s="98"/>
      <c r="L96" s="28"/>
    </row>
    <row r="97" spans="2:47" s="1" customFormat="1" ht="10.25" customHeight="1">
      <c r="B97" s="28"/>
      <c r="L97" s="28"/>
    </row>
    <row r="98" spans="2:47" s="1" customFormat="1" ht="22.75" customHeight="1">
      <c r="B98" s="28"/>
      <c r="C98" s="108" t="s">
        <v>174</v>
      </c>
      <c r="J98" s="65">
        <f>J130</f>
        <v>0</v>
      </c>
      <c r="L98" s="28"/>
      <c r="AU98" s="13" t="s">
        <v>175</v>
      </c>
    </row>
    <row r="99" spans="2:47" s="8" customFormat="1" ht="25" customHeight="1">
      <c r="B99" s="109"/>
      <c r="D99" s="110" t="s">
        <v>176</v>
      </c>
      <c r="E99" s="111"/>
      <c r="F99" s="111"/>
      <c r="G99" s="111"/>
      <c r="H99" s="111"/>
      <c r="I99" s="111"/>
      <c r="J99" s="112">
        <f>J131</f>
        <v>0</v>
      </c>
      <c r="L99" s="109"/>
    </row>
    <row r="100" spans="2:47" s="9" customFormat="1" ht="20" customHeight="1">
      <c r="B100" s="113"/>
      <c r="D100" s="114" t="s">
        <v>177</v>
      </c>
      <c r="E100" s="115"/>
      <c r="F100" s="115"/>
      <c r="G100" s="115"/>
      <c r="H100" s="115"/>
      <c r="I100" s="115"/>
      <c r="J100" s="116">
        <f>J132</f>
        <v>0</v>
      </c>
      <c r="L100" s="113"/>
    </row>
    <row r="101" spans="2:47" s="9" customFormat="1" ht="20" customHeight="1">
      <c r="B101" s="113"/>
      <c r="D101" s="114" t="s">
        <v>261</v>
      </c>
      <c r="E101" s="115"/>
      <c r="F101" s="115"/>
      <c r="G101" s="115"/>
      <c r="H101" s="115"/>
      <c r="I101" s="115"/>
      <c r="J101" s="116">
        <f>J156</f>
        <v>0</v>
      </c>
      <c r="L101" s="113"/>
    </row>
    <row r="102" spans="2:47" s="9" customFormat="1" ht="20" customHeight="1">
      <c r="B102" s="113"/>
      <c r="D102" s="114" t="s">
        <v>262</v>
      </c>
      <c r="E102" s="115"/>
      <c r="F102" s="115"/>
      <c r="G102" s="115"/>
      <c r="H102" s="115"/>
      <c r="I102" s="115"/>
      <c r="J102" s="116">
        <f>J160</f>
        <v>0</v>
      </c>
      <c r="L102" s="113"/>
    </row>
    <row r="103" spans="2:47" s="9" customFormat="1" ht="20" customHeight="1">
      <c r="B103" s="113"/>
      <c r="D103" s="114" t="s">
        <v>611</v>
      </c>
      <c r="E103" s="115"/>
      <c r="F103" s="115"/>
      <c r="G103" s="115"/>
      <c r="H103" s="115"/>
      <c r="I103" s="115"/>
      <c r="J103" s="116">
        <f>J165</f>
        <v>0</v>
      </c>
      <c r="L103" s="113"/>
    </row>
    <row r="104" spans="2:47" s="9" customFormat="1" ht="20" customHeight="1">
      <c r="B104" s="113"/>
      <c r="D104" s="114" t="s">
        <v>264</v>
      </c>
      <c r="E104" s="115"/>
      <c r="F104" s="115"/>
      <c r="G104" s="115"/>
      <c r="H104" s="115"/>
      <c r="I104" s="115"/>
      <c r="J104" s="116">
        <f>J191</f>
        <v>0</v>
      </c>
      <c r="L104" s="113"/>
    </row>
    <row r="105" spans="2:47" s="9" customFormat="1" ht="20" customHeight="1">
      <c r="B105" s="113"/>
      <c r="D105" s="114" t="s">
        <v>265</v>
      </c>
      <c r="E105" s="115"/>
      <c r="F105" s="115"/>
      <c r="G105" s="115"/>
      <c r="H105" s="115"/>
      <c r="I105" s="115"/>
      <c r="J105" s="116">
        <f>J197</f>
        <v>0</v>
      </c>
      <c r="L105" s="113"/>
    </row>
    <row r="106" spans="2:47" s="8" customFormat="1" ht="25" customHeight="1">
      <c r="B106" s="109"/>
      <c r="D106" s="110" t="s">
        <v>959</v>
      </c>
      <c r="E106" s="111"/>
      <c r="F106" s="111"/>
      <c r="G106" s="111"/>
      <c r="H106" s="111"/>
      <c r="I106" s="111"/>
      <c r="J106" s="112">
        <f>J199</f>
        <v>0</v>
      </c>
      <c r="L106" s="109"/>
    </row>
    <row r="107" spans="2:47" s="9" customFormat="1" ht="20" customHeight="1">
      <c r="B107" s="113"/>
      <c r="D107" s="114" t="s">
        <v>1163</v>
      </c>
      <c r="E107" s="115"/>
      <c r="F107" s="115"/>
      <c r="G107" s="115"/>
      <c r="H107" s="115"/>
      <c r="I107" s="115"/>
      <c r="J107" s="116">
        <f>J200</f>
        <v>0</v>
      </c>
      <c r="L107" s="113"/>
    </row>
    <row r="108" spans="2:47" s="9" customFormat="1" ht="20" customHeight="1">
      <c r="B108" s="113"/>
      <c r="D108" s="114" t="s">
        <v>960</v>
      </c>
      <c r="E108" s="115"/>
      <c r="F108" s="115"/>
      <c r="G108" s="115"/>
      <c r="H108" s="115"/>
      <c r="I108" s="115"/>
      <c r="J108" s="116">
        <f>J202</f>
        <v>0</v>
      </c>
      <c r="L108" s="113"/>
    </row>
    <row r="109" spans="2:47" s="1" customFormat="1" ht="21.75" customHeight="1">
      <c r="B109" s="28"/>
      <c r="L109" s="28"/>
    </row>
    <row r="110" spans="2:47" s="1" customFormat="1" ht="7" customHeight="1">
      <c r="B110" s="43"/>
      <c r="C110" s="44"/>
      <c r="D110" s="44"/>
      <c r="E110" s="44"/>
      <c r="F110" s="44"/>
      <c r="G110" s="44"/>
      <c r="H110" s="44"/>
      <c r="I110" s="44"/>
      <c r="J110" s="44"/>
      <c r="K110" s="44"/>
      <c r="L110" s="28"/>
    </row>
    <row r="114" spans="2:12" s="1" customFormat="1" ht="7" customHeight="1">
      <c r="B114" s="45"/>
      <c r="C114" s="46"/>
      <c r="D114" s="46"/>
      <c r="E114" s="46"/>
      <c r="F114" s="46"/>
      <c r="G114" s="46"/>
      <c r="H114" s="46"/>
      <c r="I114" s="46"/>
      <c r="J114" s="46"/>
      <c r="K114" s="46"/>
      <c r="L114" s="28"/>
    </row>
    <row r="115" spans="2:12" s="1" customFormat="1" ht="25" customHeight="1">
      <c r="B115" s="28"/>
      <c r="C115" s="17" t="s">
        <v>179</v>
      </c>
      <c r="L115" s="28"/>
    </row>
    <row r="116" spans="2:12" s="1" customFormat="1" ht="7" customHeight="1">
      <c r="B116" s="28"/>
      <c r="L116" s="28"/>
    </row>
    <row r="117" spans="2:12" s="1" customFormat="1" ht="12" customHeight="1">
      <c r="B117" s="28"/>
      <c r="C117" s="23" t="s">
        <v>15</v>
      </c>
      <c r="L117" s="28"/>
    </row>
    <row r="118" spans="2:12" s="1" customFormat="1" ht="16.5" customHeight="1">
      <c r="B118" s="28"/>
      <c r="E118" s="231" t="str">
        <f>E7</f>
        <v>Rokycany - Infraštruktúra, 100 Zásobovanie vodou</v>
      </c>
      <c r="F118" s="232"/>
      <c r="G118" s="232"/>
      <c r="H118" s="232"/>
      <c r="L118" s="28"/>
    </row>
    <row r="119" spans="2:12" ht="12" customHeight="1">
      <c r="B119" s="16"/>
      <c r="C119" s="23" t="s">
        <v>167</v>
      </c>
      <c r="L119" s="16"/>
    </row>
    <row r="120" spans="2:12" s="1" customFormat="1" ht="16.5" customHeight="1">
      <c r="B120" s="28"/>
      <c r="E120" s="231" t="s">
        <v>1977</v>
      </c>
      <c r="F120" s="230"/>
      <c r="G120" s="230"/>
      <c r="H120" s="230"/>
      <c r="L120" s="28"/>
    </row>
    <row r="121" spans="2:12" s="1" customFormat="1" ht="12" customHeight="1">
      <c r="B121" s="28"/>
      <c r="C121" s="23" t="s">
        <v>169</v>
      </c>
      <c r="L121" s="28"/>
    </row>
    <row r="122" spans="2:12" s="1" customFormat="1" ht="16.5" customHeight="1">
      <c r="B122" s="28"/>
      <c r="E122" s="187" t="str">
        <f>E11</f>
        <v>513 - Potrubie A-5</v>
      </c>
      <c r="F122" s="230"/>
      <c r="G122" s="230"/>
      <c r="H122" s="230"/>
      <c r="L122" s="28"/>
    </row>
    <row r="123" spans="2:12" s="1" customFormat="1" ht="7" customHeight="1">
      <c r="B123" s="28"/>
      <c r="L123" s="28"/>
    </row>
    <row r="124" spans="2:12" s="1" customFormat="1" ht="12" customHeight="1">
      <c r="B124" s="28"/>
      <c r="C124" s="23" t="s">
        <v>19</v>
      </c>
      <c r="F124" s="21" t="str">
        <f>F14</f>
        <v>Rokycany</v>
      </c>
      <c r="I124" s="23" t="s">
        <v>21</v>
      </c>
      <c r="J124" s="51" t="str">
        <f>IF(J14="","",J14)</f>
        <v>Vyplň údaj</v>
      </c>
      <c r="L124" s="28"/>
    </row>
    <row r="125" spans="2:12" s="1" customFormat="1" ht="7" customHeight="1">
      <c r="B125" s="28"/>
      <c r="L125" s="28"/>
    </row>
    <row r="126" spans="2:12" s="1" customFormat="1" ht="15.25" customHeight="1">
      <c r="B126" s="28"/>
      <c r="C126" s="23" t="s">
        <v>22</v>
      </c>
      <c r="F126" s="21" t="str">
        <f>E17</f>
        <v xml:space="preserve"> </v>
      </c>
      <c r="I126" s="23" t="s">
        <v>28</v>
      </c>
      <c r="J126" s="26" t="str">
        <f>E23</f>
        <v xml:space="preserve"> </v>
      </c>
      <c r="L126" s="28"/>
    </row>
    <row r="127" spans="2:12" s="1" customFormat="1" ht="15.25" customHeight="1">
      <c r="B127" s="28"/>
      <c r="C127" s="23" t="s">
        <v>26</v>
      </c>
      <c r="F127" s="21" t="str">
        <f>IF(E20="","",E20)</f>
        <v>Vyplň údaj</v>
      </c>
      <c r="I127" s="23" t="s">
        <v>30</v>
      </c>
      <c r="J127" s="26" t="str">
        <f>E26</f>
        <v xml:space="preserve"> </v>
      </c>
      <c r="L127" s="28"/>
    </row>
    <row r="128" spans="2:12" s="1" customFormat="1" ht="10.25" customHeight="1">
      <c r="B128" s="28"/>
      <c r="L128" s="28"/>
    </row>
    <row r="129" spans="2:65" s="10" customFormat="1" ht="29.25" customHeight="1">
      <c r="B129" s="117"/>
      <c r="C129" s="118" t="s">
        <v>180</v>
      </c>
      <c r="D129" s="119" t="s">
        <v>57</v>
      </c>
      <c r="E129" s="119" t="s">
        <v>53</v>
      </c>
      <c r="F129" s="119" t="s">
        <v>54</v>
      </c>
      <c r="G129" s="119" t="s">
        <v>181</v>
      </c>
      <c r="H129" s="119" t="s">
        <v>182</v>
      </c>
      <c r="I129" s="119" t="s">
        <v>183</v>
      </c>
      <c r="J129" s="120" t="s">
        <v>173</v>
      </c>
      <c r="K129" s="121" t="s">
        <v>184</v>
      </c>
      <c r="L129" s="117"/>
      <c r="M129" s="58" t="s">
        <v>1</v>
      </c>
      <c r="N129" s="59" t="s">
        <v>36</v>
      </c>
      <c r="O129" s="59" t="s">
        <v>185</v>
      </c>
      <c r="P129" s="59" t="s">
        <v>186</v>
      </c>
      <c r="Q129" s="59" t="s">
        <v>187</v>
      </c>
      <c r="R129" s="59" t="s">
        <v>188</v>
      </c>
      <c r="S129" s="59" t="s">
        <v>189</v>
      </c>
      <c r="T129" s="60" t="s">
        <v>190</v>
      </c>
    </row>
    <row r="130" spans="2:65" s="1" customFormat="1" ht="22.75" customHeight="1">
      <c r="B130" s="28"/>
      <c r="C130" s="63" t="s">
        <v>174</v>
      </c>
      <c r="J130" s="122">
        <f>BK130</f>
        <v>0</v>
      </c>
      <c r="L130" s="28"/>
      <c r="M130" s="61"/>
      <c r="N130" s="52"/>
      <c r="O130" s="52"/>
      <c r="P130" s="123">
        <f>P131+P199</f>
        <v>0</v>
      </c>
      <c r="Q130" s="52"/>
      <c r="R130" s="123">
        <f>R131+R199</f>
        <v>31.501655836279998</v>
      </c>
      <c r="S130" s="52"/>
      <c r="T130" s="124">
        <f>T131+T199</f>
        <v>9.6754999999999995</v>
      </c>
      <c r="AT130" s="13" t="s">
        <v>71</v>
      </c>
      <c r="AU130" s="13" t="s">
        <v>175</v>
      </c>
      <c r="BK130" s="125">
        <f>BK131+BK199</f>
        <v>0</v>
      </c>
    </row>
    <row r="131" spans="2:65" s="11" customFormat="1" ht="26" customHeight="1">
      <c r="B131" s="126"/>
      <c r="D131" s="127" t="s">
        <v>71</v>
      </c>
      <c r="E131" s="128" t="s">
        <v>191</v>
      </c>
      <c r="F131" s="128" t="s">
        <v>192</v>
      </c>
      <c r="I131" s="129"/>
      <c r="J131" s="130">
        <f>BK131</f>
        <v>0</v>
      </c>
      <c r="L131" s="126"/>
      <c r="M131" s="131"/>
      <c r="P131" s="132">
        <f>P132+P156+P160+P165+P191+P197</f>
        <v>0</v>
      </c>
      <c r="R131" s="132">
        <f>R132+R156+R160+R165+R191+R197</f>
        <v>31.493105836279998</v>
      </c>
      <c r="T131" s="133">
        <f>T132+T156+T160+T165+T191+T197</f>
        <v>9.6754999999999995</v>
      </c>
      <c r="AR131" s="127" t="s">
        <v>76</v>
      </c>
      <c r="AT131" s="134" t="s">
        <v>71</v>
      </c>
      <c r="AU131" s="134" t="s">
        <v>72</v>
      </c>
      <c r="AY131" s="127" t="s">
        <v>193</v>
      </c>
      <c r="BK131" s="135">
        <f>BK132+BK156+BK160+BK165+BK191+BK197</f>
        <v>0</v>
      </c>
    </row>
    <row r="132" spans="2:65" s="11" customFormat="1" ht="22.75" customHeight="1">
      <c r="B132" s="126"/>
      <c r="D132" s="127" t="s">
        <v>71</v>
      </c>
      <c r="E132" s="136" t="s">
        <v>76</v>
      </c>
      <c r="F132" s="136" t="s">
        <v>194</v>
      </c>
      <c r="I132" s="129"/>
      <c r="J132" s="137">
        <f>BK132</f>
        <v>0</v>
      </c>
      <c r="L132" s="126"/>
      <c r="M132" s="131"/>
      <c r="P132" s="132">
        <f>SUM(P133:P155)</f>
        <v>0</v>
      </c>
      <c r="R132" s="132">
        <f>SUM(R133:R155)</f>
        <v>12.04751477628</v>
      </c>
      <c r="T132" s="133">
        <f>SUM(T133:T155)</f>
        <v>9.6754999999999995</v>
      </c>
      <c r="AR132" s="127" t="s">
        <v>76</v>
      </c>
      <c r="AT132" s="134" t="s">
        <v>71</v>
      </c>
      <c r="AU132" s="134" t="s">
        <v>76</v>
      </c>
      <c r="AY132" s="127" t="s">
        <v>193</v>
      </c>
      <c r="BK132" s="135">
        <f>SUM(BK133:BK155)</f>
        <v>0</v>
      </c>
    </row>
    <row r="133" spans="2:65" s="1" customFormat="1" ht="37.75" customHeight="1">
      <c r="B133" s="138"/>
      <c r="C133" s="139" t="s">
        <v>76</v>
      </c>
      <c r="D133" s="139" t="s">
        <v>195</v>
      </c>
      <c r="E133" s="140" t="s">
        <v>1517</v>
      </c>
      <c r="F133" s="141" t="s">
        <v>1518</v>
      </c>
      <c r="G133" s="142" t="s">
        <v>234</v>
      </c>
      <c r="H133" s="143">
        <v>12</v>
      </c>
      <c r="I133" s="144"/>
      <c r="J133" s="145">
        <f t="shared" ref="J133:J155" si="0">ROUND(I133*H133,2)</f>
        <v>0</v>
      </c>
      <c r="K133" s="146"/>
      <c r="L133" s="28"/>
      <c r="M133" s="147" t="s">
        <v>1</v>
      </c>
      <c r="N133" s="148" t="s">
        <v>38</v>
      </c>
      <c r="P133" s="149">
        <f t="shared" ref="P133:P155" si="1">O133*H133</f>
        <v>0</v>
      </c>
      <c r="Q133" s="149">
        <v>0</v>
      </c>
      <c r="R133" s="149">
        <f t="shared" ref="R133:R155" si="2">Q133*H133</f>
        <v>0</v>
      </c>
      <c r="S133" s="149">
        <v>0.40799999999999997</v>
      </c>
      <c r="T133" s="150">
        <f t="shared" ref="T133:T155" si="3">S133*H133</f>
        <v>4.8959999999999999</v>
      </c>
      <c r="AR133" s="151" t="s">
        <v>109</v>
      </c>
      <c r="AT133" s="151" t="s">
        <v>195</v>
      </c>
      <c r="AU133" s="151" t="s">
        <v>84</v>
      </c>
      <c r="AY133" s="13" t="s">
        <v>193</v>
      </c>
      <c r="BE133" s="152">
        <f t="shared" ref="BE133:BE155" si="4">IF(N133="základná",J133,0)</f>
        <v>0</v>
      </c>
      <c r="BF133" s="152">
        <f t="shared" ref="BF133:BF155" si="5">IF(N133="znížená",J133,0)</f>
        <v>0</v>
      </c>
      <c r="BG133" s="152">
        <f t="shared" ref="BG133:BG155" si="6">IF(N133="zákl. prenesená",J133,0)</f>
        <v>0</v>
      </c>
      <c r="BH133" s="152">
        <f t="shared" ref="BH133:BH155" si="7">IF(N133="zníž. prenesená",J133,0)</f>
        <v>0</v>
      </c>
      <c r="BI133" s="152">
        <f t="shared" ref="BI133:BI155" si="8">IF(N133="nulová",J133,0)</f>
        <v>0</v>
      </c>
      <c r="BJ133" s="13" t="s">
        <v>84</v>
      </c>
      <c r="BK133" s="152">
        <f t="shared" ref="BK133:BK155" si="9">ROUND(I133*H133,2)</f>
        <v>0</v>
      </c>
      <c r="BL133" s="13" t="s">
        <v>109</v>
      </c>
      <c r="BM133" s="151" t="s">
        <v>3225</v>
      </c>
    </row>
    <row r="134" spans="2:65" s="1" customFormat="1" ht="37.75" customHeight="1">
      <c r="B134" s="138"/>
      <c r="C134" s="139" t="s">
        <v>84</v>
      </c>
      <c r="D134" s="139" t="s">
        <v>195</v>
      </c>
      <c r="E134" s="140" t="s">
        <v>3226</v>
      </c>
      <c r="F134" s="141" t="s">
        <v>3227</v>
      </c>
      <c r="G134" s="142" t="s">
        <v>234</v>
      </c>
      <c r="H134" s="143">
        <v>12.1</v>
      </c>
      <c r="I134" s="144"/>
      <c r="J134" s="145">
        <f t="shared" si="0"/>
        <v>0</v>
      </c>
      <c r="K134" s="146"/>
      <c r="L134" s="28"/>
      <c r="M134" s="147" t="s">
        <v>1</v>
      </c>
      <c r="N134" s="148" t="s">
        <v>38</v>
      </c>
      <c r="P134" s="149">
        <f t="shared" si="1"/>
        <v>0</v>
      </c>
      <c r="Q134" s="149">
        <v>0</v>
      </c>
      <c r="R134" s="149">
        <f t="shared" si="2"/>
        <v>0</v>
      </c>
      <c r="S134" s="149">
        <v>0.16</v>
      </c>
      <c r="T134" s="150">
        <f t="shared" si="3"/>
        <v>1.9359999999999999</v>
      </c>
      <c r="AR134" s="151" t="s">
        <v>109</v>
      </c>
      <c r="AT134" s="151" t="s">
        <v>195</v>
      </c>
      <c r="AU134" s="151" t="s">
        <v>84</v>
      </c>
      <c r="AY134" s="13" t="s">
        <v>193</v>
      </c>
      <c r="BE134" s="152">
        <f t="shared" si="4"/>
        <v>0</v>
      </c>
      <c r="BF134" s="152">
        <f t="shared" si="5"/>
        <v>0</v>
      </c>
      <c r="BG134" s="152">
        <f t="shared" si="6"/>
        <v>0</v>
      </c>
      <c r="BH134" s="152">
        <f t="shared" si="7"/>
        <v>0</v>
      </c>
      <c r="BI134" s="152">
        <f t="shared" si="8"/>
        <v>0</v>
      </c>
      <c r="BJ134" s="13" t="s">
        <v>84</v>
      </c>
      <c r="BK134" s="152">
        <f t="shared" si="9"/>
        <v>0</v>
      </c>
      <c r="BL134" s="13" t="s">
        <v>109</v>
      </c>
      <c r="BM134" s="151" t="s">
        <v>3228</v>
      </c>
    </row>
    <row r="135" spans="2:65" s="1" customFormat="1" ht="37.75" customHeight="1">
      <c r="B135" s="138"/>
      <c r="C135" s="139" t="s">
        <v>106</v>
      </c>
      <c r="D135" s="139" t="s">
        <v>195</v>
      </c>
      <c r="E135" s="140" t="s">
        <v>2696</v>
      </c>
      <c r="F135" s="141" t="s">
        <v>2697</v>
      </c>
      <c r="G135" s="142" t="s">
        <v>234</v>
      </c>
      <c r="H135" s="143">
        <v>12.1</v>
      </c>
      <c r="I135" s="144"/>
      <c r="J135" s="145">
        <f t="shared" si="0"/>
        <v>0</v>
      </c>
      <c r="K135" s="146"/>
      <c r="L135" s="28"/>
      <c r="M135" s="147" t="s">
        <v>1</v>
      </c>
      <c r="N135" s="148" t="s">
        <v>38</v>
      </c>
      <c r="P135" s="149">
        <f t="shared" si="1"/>
        <v>0</v>
      </c>
      <c r="Q135" s="149">
        <v>0</v>
      </c>
      <c r="R135" s="149">
        <f t="shared" si="2"/>
        <v>0</v>
      </c>
      <c r="S135" s="149">
        <v>0.23499999999999999</v>
      </c>
      <c r="T135" s="150">
        <f t="shared" si="3"/>
        <v>2.8434999999999997</v>
      </c>
      <c r="AR135" s="151" t="s">
        <v>109</v>
      </c>
      <c r="AT135" s="151" t="s">
        <v>195</v>
      </c>
      <c r="AU135" s="151" t="s">
        <v>84</v>
      </c>
      <c r="AY135" s="13" t="s">
        <v>193</v>
      </c>
      <c r="BE135" s="152">
        <f t="shared" si="4"/>
        <v>0</v>
      </c>
      <c r="BF135" s="152">
        <f t="shared" si="5"/>
        <v>0</v>
      </c>
      <c r="BG135" s="152">
        <f t="shared" si="6"/>
        <v>0</v>
      </c>
      <c r="BH135" s="152">
        <f t="shared" si="7"/>
        <v>0</v>
      </c>
      <c r="BI135" s="152">
        <f t="shared" si="8"/>
        <v>0</v>
      </c>
      <c r="BJ135" s="13" t="s">
        <v>84</v>
      </c>
      <c r="BK135" s="152">
        <f t="shared" si="9"/>
        <v>0</v>
      </c>
      <c r="BL135" s="13" t="s">
        <v>109</v>
      </c>
      <c r="BM135" s="151" t="s">
        <v>3229</v>
      </c>
    </row>
    <row r="136" spans="2:65" s="1" customFormat="1" ht="24.25" customHeight="1">
      <c r="B136" s="138"/>
      <c r="C136" s="139" t="s">
        <v>109</v>
      </c>
      <c r="D136" s="139" t="s">
        <v>195</v>
      </c>
      <c r="E136" s="140" t="s">
        <v>1520</v>
      </c>
      <c r="F136" s="141" t="s">
        <v>1521</v>
      </c>
      <c r="G136" s="142" t="s">
        <v>257</v>
      </c>
      <c r="H136" s="143">
        <v>10</v>
      </c>
      <c r="I136" s="144"/>
      <c r="J136" s="145">
        <f t="shared" si="0"/>
        <v>0</v>
      </c>
      <c r="K136" s="146"/>
      <c r="L136" s="28"/>
      <c r="M136" s="147" t="s">
        <v>1</v>
      </c>
      <c r="N136" s="148" t="s">
        <v>38</v>
      </c>
      <c r="P136" s="149">
        <f t="shared" si="1"/>
        <v>0</v>
      </c>
      <c r="Q136" s="149">
        <v>7.2899999999999996E-3</v>
      </c>
      <c r="R136" s="149">
        <f t="shared" si="2"/>
        <v>7.2899999999999993E-2</v>
      </c>
      <c r="S136" s="149">
        <v>0</v>
      </c>
      <c r="T136" s="150">
        <f t="shared" si="3"/>
        <v>0</v>
      </c>
      <c r="AR136" s="151" t="s">
        <v>109</v>
      </c>
      <c r="AT136" s="151" t="s">
        <v>195</v>
      </c>
      <c r="AU136" s="151" t="s">
        <v>84</v>
      </c>
      <c r="AY136" s="13" t="s">
        <v>193</v>
      </c>
      <c r="BE136" s="152">
        <f t="shared" si="4"/>
        <v>0</v>
      </c>
      <c r="BF136" s="152">
        <f t="shared" si="5"/>
        <v>0</v>
      </c>
      <c r="BG136" s="152">
        <f t="shared" si="6"/>
        <v>0</v>
      </c>
      <c r="BH136" s="152">
        <f t="shared" si="7"/>
        <v>0</v>
      </c>
      <c r="BI136" s="152">
        <f t="shared" si="8"/>
        <v>0</v>
      </c>
      <c r="BJ136" s="13" t="s">
        <v>84</v>
      </c>
      <c r="BK136" s="152">
        <f t="shared" si="9"/>
        <v>0</v>
      </c>
      <c r="BL136" s="13" t="s">
        <v>109</v>
      </c>
      <c r="BM136" s="151" t="s">
        <v>3230</v>
      </c>
    </row>
    <row r="137" spans="2:65" s="1" customFormat="1" ht="33" customHeight="1">
      <c r="B137" s="138"/>
      <c r="C137" s="139" t="s">
        <v>112</v>
      </c>
      <c r="D137" s="139" t="s">
        <v>195</v>
      </c>
      <c r="E137" s="140" t="s">
        <v>1523</v>
      </c>
      <c r="F137" s="141" t="s">
        <v>1524</v>
      </c>
      <c r="G137" s="142" t="s">
        <v>1419</v>
      </c>
      <c r="H137" s="143">
        <v>10</v>
      </c>
      <c r="I137" s="144"/>
      <c r="J137" s="145">
        <f t="shared" si="0"/>
        <v>0</v>
      </c>
      <c r="K137" s="146"/>
      <c r="L137" s="28"/>
      <c r="M137" s="147" t="s">
        <v>1</v>
      </c>
      <c r="N137" s="148" t="s">
        <v>38</v>
      </c>
      <c r="P137" s="149">
        <f t="shared" si="1"/>
        <v>0</v>
      </c>
      <c r="Q137" s="149">
        <v>0</v>
      </c>
      <c r="R137" s="149">
        <f t="shared" si="2"/>
        <v>0</v>
      </c>
      <c r="S137" s="149">
        <v>0</v>
      </c>
      <c r="T137" s="150">
        <f t="shared" si="3"/>
        <v>0</v>
      </c>
      <c r="AR137" s="151" t="s">
        <v>109</v>
      </c>
      <c r="AT137" s="151" t="s">
        <v>195</v>
      </c>
      <c r="AU137" s="151" t="s">
        <v>84</v>
      </c>
      <c r="AY137" s="13" t="s">
        <v>193</v>
      </c>
      <c r="BE137" s="152">
        <f t="shared" si="4"/>
        <v>0</v>
      </c>
      <c r="BF137" s="152">
        <f t="shared" si="5"/>
        <v>0</v>
      </c>
      <c r="BG137" s="152">
        <f t="shared" si="6"/>
        <v>0</v>
      </c>
      <c r="BH137" s="152">
        <f t="shared" si="7"/>
        <v>0</v>
      </c>
      <c r="BI137" s="152">
        <f t="shared" si="8"/>
        <v>0</v>
      </c>
      <c r="BJ137" s="13" t="s">
        <v>84</v>
      </c>
      <c r="BK137" s="152">
        <f t="shared" si="9"/>
        <v>0</v>
      </c>
      <c r="BL137" s="13" t="s">
        <v>109</v>
      </c>
      <c r="BM137" s="151" t="s">
        <v>3231</v>
      </c>
    </row>
    <row r="138" spans="2:65" s="1" customFormat="1" ht="21.75" customHeight="1">
      <c r="B138" s="138"/>
      <c r="C138" s="139" t="s">
        <v>115</v>
      </c>
      <c r="D138" s="139" t="s">
        <v>195</v>
      </c>
      <c r="E138" s="140" t="s">
        <v>1526</v>
      </c>
      <c r="F138" s="141" t="s">
        <v>1527</v>
      </c>
      <c r="G138" s="142" t="s">
        <v>257</v>
      </c>
      <c r="H138" s="143">
        <v>2</v>
      </c>
      <c r="I138" s="144"/>
      <c r="J138" s="145">
        <f t="shared" si="0"/>
        <v>0</v>
      </c>
      <c r="K138" s="146"/>
      <c r="L138" s="28"/>
      <c r="M138" s="147" t="s">
        <v>1</v>
      </c>
      <c r="N138" s="148" t="s">
        <v>38</v>
      </c>
      <c r="P138" s="149">
        <f t="shared" si="1"/>
        <v>0</v>
      </c>
      <c r="Q138" s="149">
        <v>1.0120000000000001E-2</v>
      </c>
      <c r="R138" s="149">
        <f t="shared" si="2"/>
        <v>2.0240000000000001E-2</v>
      </c>
      <c r="S138" s="149">
        <v>0</v>
      </c>
      <c r="T138" s="150">
        <f t="shared" si="3"/>
        <v>0</v>
      </c>
      <c r="AR138" s="151" t="s">
        <v>109</v>
      </c>
      <c r="AT138" s="151" t="s">
        <v>195</v>
      </c>
      <c r="AU138" s="151" t="s">
        <v>84</v>
      </c>
      <c r="AY138" s="13" t="s">
        <v>193</v>
      </c>
      <c r="BE138" s="152">
        <f t="shared" si="4"/>
        <v>0</v>
      </c>
      <c r="BF138" s="152">
        <f t="shared" si="5"/>
        <v>0</v>
      </c>
      <c r="BG138" s="152">
        <f t="shared" si="6"/>
        <v>0</v>
      </c>
      <c r="BH138" s="152">
        <f t="shared" si="7"/>
        <v>0</v>
      </c>
      <c r="BI138" s="152">
        <f t="shared" si="8"/>
        <v>0</v>
      </c>
      <c r="BJ138" s="13" t="s">
        <v>84</v>
      </c>
      <c r="BK138" s="152">
        <f t="shared" si="9"/>
        <v>0</v>
      </c>
      <c r="BL138" s="13" t="s">
        <v>109</v>
      </c>
      <c r="BM138" s="151" t="s">
        <v>3232</v>
      </c>
    </row>
    <row r="139" spans="2:65" s="1" customFormat="1" ht="21.75" customHeight="1">
      <c r="B139" s="138"/>
      <c r="C139" s="139" t="s">
        <v>160</v>
      </c>
      <c r="D139" s="139" t="s">
        <v>195</v>
      </c>
      <c r="E139" s="140" t="s">
        <v>2074</v>
      </c>
      <c r="F139" s="141" t="s">
        <v>2075</v>
      </c>
      <c r="G139" s="142" t="s">
        <v>257</v>
      </c>
      <c r="H139" s="143">
        <v>1</v>
      </c>
      <c r="I139" s="144"/>
      <c r="J139" s="145">
        <f t="shared" si="0"/>
        <v>0</v>
      </c>
      <c r="K139" s="146"/>
      <c r="L139" s="28"/>
      <c r="M139" s="147" t="s">
        <v>1</v>
      </c>
      <c r="N139" s="148" t="s">
        <v>38</v>
      </c>
      <c r="P139" s="149">
        <f t="shared" si="1"/>
        <v>0</v>
      </c>
      <c r="Q139" s="149">
        <v>5.9159999999999997E-2</v>
      </c>
      <c r="R139" s="149">
        <f t="shared" si="2"/>
        <v>5.9159999999999997E-2</v>
      </c>
      <c r="S139" s="149">
        <v>0</v>
      </c>
      <c r="T139" s="150">
        <f t="shared" si="3"/>
        <v>0</v>
      </c>
      <c r="AR139" s="151" t="s">
        <v>109</v>
      </c>
      <c r="AT139" s="151" t="s">
        <v>195</v>
      </c>
      <c r="AU139" s="151" t="s">
        <v>84</v>
      </c>
      <c r="AY139" s="13" t="s">
        <v>193</v>
      </c>
      <c r="BE139" s="152">
        <f t="shared" si="4"/>
        <v>0</v>
      </c>
      <c r="BF139" s="152">
        <f t="shared" si="5"/>
        <v>0</v>
      </c>
      <c r="BG139" s="152">
        <f t="shared" si="6"/>
        <v>0</v>
      </c>
      <c r="BH139" s="152">
        <f t="shared" si="7"/>
        <v>0</v>
      </c>
      <c r="BI139" s="152">
        <f t="shared" si="8"/>
        <v>0</v>
      </c>
      <c r="BJ139" s="13" t="s">
        <v>84</v>
      </c>
      <c r="BK139" s="152">
        <f t="shared" si="9"/>
        <v>0</v>
      </c>
      <c r="BL139" s="13" t="s">
        <v>109</v>
      </c>
      <c r="BM139" s="151" t="s">
        <v>3233</v>
      </c>
    </row>
    <row r="140" spans="2:65" s="1" customFormat="1" ht="24.25" customHeight="1">
      <c r="B140" s="138"/>
      <c r="C140" s="139" t="s">
        <v>163</v>
      </c>
      <c r="D140" s="139" t="s">
        <v>195</v>
      </c>
      <c r="E140" s="140" t="s">
        <v>1529</v>
      </c>
      <c r="F140" s="141" t="s">
        <v>1530</v>
      </c>
      <c r="G140" s="142" t="s">
        <v>257</v>
      </c>
      <c r="H140" s="143">
        <v>20</v>
      </c>
      <c r="I140" s="144"/>
      <c r="J140" s="145">
        <f t="shared" si="0"/>
        <v>0</v>
      </c>
      <c r="K140" s="146"/>
      <c r="L140" s="28"/>
      <c r="M140" s="147" t="s">
        <v>1</v>
      </c>
      <c r="N140" s="148" t="s">
        <v>38</v>
      </c>
      <c r="P140" s="149">
        <f t="shared" si="1"/>
        <v>0</v>
      </c>
      <c r="Q140" s="149">
        <v>3.5950000000000001E-3</v>
      </c>
      <c r="R140" s="149">
        <f t="shared" si="2"/>
        <v>7.1900000000000006E-2</v>
      </c>
      <c r="S140" s="149">
        <v>0</v>
      </c>
      <c r="T140" s="150">
        <f t="shared" si="3"/>
        <v>0</v>
      </c>
      <c r="AR140" s="151" t="s">
        <v>109</v>
      </c>
      <c r="AT140" s="151" t="s">
        <v>195</v>
      </c>
      <c r="AU140" s="151" t="s">
        <v>84</v>
      </c>
      <c r="AY140" s="13" t="s">
        <v>193</v>
      </c>
      <c r="BE140" s="152">
        <f t="shared" si="4"/>
        <v>0</v>
      </c>
      <c r="BF140" s="152">
        <f t="shared" si="5"/>
        <v>0</v>
      </c>
      <c r="BG140" s="152">
        <f t="shared" si="6"/>
        <v>0</v>
      </c>
      <c r="BH140" s="152">
        <f t="shared" si="7"/>
        <v>0</v>
      </c>
      <c r="BI140" s="152">
        <f t="shared" si="8"/>
        <v>0</v>
      </c>
      <c r="BJ140" s="13" t="s">
        <v>84</v>
      </c>
      <c r="BK140" s="152">
        <f t="shared" si="9"/>
        <v>0</v>
      </c>
      <c r="BL140" s="13" t="s">
        <v>109</v>
      </c>
      <c r="BM140" s="151" t="s">
        <v>3234</v>
      </c>
    </row>
    <row r="141" spans="2:65" s="1" customFormat="1" ht="24.25" customHeight="1">
      <c r="B141" s="138"/>
      <c r="C141" s="139" t="s">
        <v>221</v>
      </c>
      <c r="D141" s="139" t="s">
        <v>195</v>
      </c>
      <c r="E141" s="140" t="s">
        <v>1532</v>
      </c>
      <c r="F141" s="141" t="s">
        <v>1533</v>
      </c>
      <c r="G141" s="142" t="s">
        <v>198</v>
      </c>
      <c r="H141" s="143">
        <v>1.47</v>
      </c>
      <c r="I141" s="144"/>
      <c r="J141" s="145">
        <f t="shared" si="0"/>
        <v>0</v>
      </c>
      <c r="K141" s="146"/>
      <c r="L141" s="28"/>
      <c r="M141" s="147" t="s">
        <v>1</v>
      </c>
      <c r="N141" s="148" t="s">
        <v>38</v>
      </c>
      <c r="P141" s="149">
        <f t="shared" si="1"/>
        <v>0</v>
      </c>
      <c r="Q141" s="149">
        <v>0</v>
      </c>
      <c r="R141" s="149">
        <f t="shared" si="2"/>
        <v>0</v>
      </c>
      <c r="S141" s="149">
        <v>0</v>
      </c>
      <c r="T141" s="150">
        <f t="shared" si="3"/>
        <v>0</v>
      </c>
      <c r="AR141" s="151" t="s">
        <v>109</v>
      </c>
      <c r="AT141" s="151" t="s">
        <v>195</v>
      </c>
      <c r="AU141" s="151" t="s">
        <v>84</v>
      </c>
      <c r="AY141" s="13" t="s">
        <v>193</v>
      </c>
      <c r="BE141" s="152">
        <f t="shared" si="4"/>
        <v>0</v>
      </c>
      <c r="BF141" s="152">
        <f t="shared" si="5"/>
        <v>0</v>
      </c>
      <c r="BG141" s="152">
        <f t="shared" si="6"/>
        <v>0</v>
      </c>
      <c r="BH141" s="152">
        <f t="shared" si="7"/>
        <v>0</v>
      </c>
      <c r="BI141" s="152">
        <f t="shared" si="8"/>
        <v>0</v>
      </c>
      <c r="BJ141" s="13" t="s">
        <v>84</v>
      </c>
      <c r="BK141" s="152">
        <f t="shared" si="9"/>
        <v>0</v>
      </c>
      <c r="BL141" s="13" t="s">
        <v>109</v>
      </c>
      <c r="BM141" s="151" t="s">
        <v>3235</v>
      </c>
    </row>
    <row r="142" spans="2:65" s="1" customFormat="1" ht="24.25" customHeight="1">
      <c r="B142" s="138"/>
      <c r="C142" s="139" t="s">
        <v>225</v>
      </c>
      <c r="D142" s="139" t="s">
        <v>195</v>
      </c>
      <c r="E142" s="140" t="s">
        <v>1916</v>
      </c>
      <c r="F142" s="141" t="s">
        <v>1917</v>
      </c>
      <c r="G142" s="142" t="s">
        <v>198</v>
      </c>
      <c r="H142" s="143">
        <v>16.593</v>
      </c>
      <c r="I142" s="144"/>
      <c r="J142" s="145">
        <f t="shared" si="0"/>
        <v>0</v>
      </c>
      <c r="K142" s="146"/>
      <c r="L142" s="28"/>
      <c r="M142" s="147" t="s">
        <v>1</v>
      </c>
      <c r="N142" s="148" t="s">
        <v>38</v>
      </c>
      <c r="P142" s="149">
        <f t="shared" si="1"/>
        <v>0</v>
      </c>
      <c r="Q142" s="149">
        <v>0</v>
      </c>
      <c r="R142" s="149">
        <f t="shared" si="2"/>
        <v>0</v>
      </c>
      <c r="S142" s="149">
        <v>0</v>
      </c>
      <c r="T142" s="150">
        <f t="shared" si="3"/>
        <v>0</v>
      </c>
      <c r="AR142" s="151" t="s">
        <v>109</v>
      </c>
      <c r="AT142" s="151" t="s">
        <v>195</v>
      </c>
      <c r="AU142" s="151" t="s">
        <v>84</v>
      </c>
      <c r="AY142" s="13" t="s">
        <v>193</v>
      </c>
      <c r="BE142" s="152">
        <f t="shared" si="4"/>
        <v>0</v>
      </c>
      <c r="BF142" s="152">
        <f t="shared" si="5"/>
        <v>0</v>
      </c>
      <c r="BG142" s="152">
        <f t="shared" si="6"/>
        <v>0</v>
      </c>
      <c r="BH142" s="152">
        <f t="shared" si="7"/>
        <v>0</v>
      </c>
      <c r="BI142" s="152">
        <f t="shared" si="8"/>
        <v>0</v>
      </c>
      <c r="BJ142" s="13" t="s">
        <v>84</v>
      </c>
      <c r="BK142" s="152">
        <f t="shared" si="9"/>
        <v>0</v>
      </c>
      <c r="BL142" s="13" t="s">
        <v>109</v>
      </c>
      <c r="BM142" s="151" t="s">
        <v>3236</v>
      </c>
    </row>
    <row r="143" spans="2:65" s="1" customFormat="1" ht="37.75" customHeight="1">
      <c r="B143" s="138"/>
      <c r="C143" s="139" t="s">
        <v>81</v>
      </c>
      <c r="D143" s="139" t="s">
        <v>195</v>
      </c>
      <c r="E143" s="140" t="s">
        <v>1919</v>
      </c>
      <c r="F143" s="141" t="s">
        <v>1920</v>
      </c>
      <c r="G143" s="142" t="s">
        <v>198</v>
      </c>
      <c r="H143" s="143">
        <v>16.593</v>
      </c>
      <c r="I143" s="144"/>
      <c r="J143" s="145">
        <f t="shared" si="0"/>
        <v>0</v>
      </c>
      <c r="K143" s="146"/>
      <c r="L143" s="28"/>
      <c r="M143" s="147" t="s">
        <v>1</v>
      </c>
      <c r="N143" s="148" t="s">
        <v>38</v>
      </c>
      <c r="P143" s="149">
        <f t="shared" si="1"/>
        <v>0</v>
      </c>
      <c r="Q143" s="149">
        <v>0</v>
      </c>
      <c r="R143" s="149">
        <f t="shared" si="2"/>
        <v>0</v>
      </c>
      <c r="S143" s="149">
        <v>0</v>
      </c>
      <c r="T143" s="150">
        <f t="shared" si="3"/>
        <v>0</v>
      </c>
      <c r="AR143" s="151" t="s">
        <v>109</v>
      </c>
      <c r="AT143" s="151" t="s">
        <v>195</v>
      </c>
      <c r="AU143" s="151" t="s">
        <v>84</v>
      </c>
      <c r="AY143" s="13" t="s">
        <v>193</v>
      </c>
      <c r="BE143" s="152">
        <f t="shared" si="4"/>
        <v>0</v>
      </c>
      <c r="BF143" s="152">
        <f t="shared" si="5"/>
        <v>0</v>
      </c>
      <c r="BG143" s="152">
        <f t="shared" si="6"/>
        <v>0</v>
      </c>
      <c r="BH143" s="152">
        <f t="shared" si="7"/>
        <v>0</v>
      </c>
      <c r="BI143" s="152">
        <f t="shared" si="8"/>
        <v>0</v>
      </c>
      <c r="BJ143" s="13" t="s">
        <v>84</v>
      </c>
      <c r="BK143" s="152">
        <f t="shared" si="9"/>
        <v>0</v>
      </c>
      <c r="BL143" s="13" t="s">
        <v>109</v>
      </c>
      <c r="BM143" s="151" t="s">
        <v>3237</v>
      </c>
    </row>
    <row r="144" spans="2:65" s="1" customFormat="1" ht="24.25" customHeight="1">
      <c r="B144" s="138"/>
      <c r="C144" s="139" t="s">
        <v>86</v>
      </c>
      <c r="D144" s="139" t="s">
        <v>195</v>
      </c>
      <c r="E144" s="140" t="s">
        <v>1922</v>
      </c>
      <c r="F144" s="141" t="s">
        <v>1923</v>
      </c>
      <c r="G144" s="142" t="s">
        <v>198</v>
      </c>
      <c r="H144" s="143">
        <v>4.5460000000000003</v>
      </c>
      <c r="I144" s="144"/>
      <c r="J144" s="145">
        <f t="shared" si="0"/>
        <v>0</v>
      </c>
      <c r="K144" s="146"/>
      <c r="L144" s="28"/>
      <c r="M144" s="147" t="s">
        <v>1</v>
      </c>
      <c r="N144" s="148" t="s">
        <v>38</v>
      </c>
      <c r="P144" s="149">
        <f t="shared" si="1"/>
        <v>0</v>
      </c>
      <c r="Q144" s="149">
        <v>0</v>
      </c>
      <c r="R144" s="149">
        <f t="shared" si="2"/>
        <v>0</v>
      </c>
      <c r="S144" s="149">
        <v>0</v>
      </c>
      <c r="T144" s="150">
        <f t="shared" si="3"/>
        <v>0</v>
      </c>
      <c r="AR144" s="151" t="s">
        <v>109</v>
      </c>
      <c r="AT144" s="151" t="s">
        <v>195</v>
      </c>
      <c r="AU144" s="151" t="s">
        <v>84</v>
      </c>
      <c r="AY144" s="13" t="s">
        <v>193</v>
      </c>
      <c r="BE144" s="152">
        <f t="shared" si="4"/>
        <v>0</v>
      </c>
      <c r="BF144" s="152">
        <f t="shared" si="5"/>
        <v>0</v>
      </c>
      <c r="BG144" s="152">
        <f t="shared" si="6"/>
        <v>0</v>
      </c>
      <c r="BH144" s="152">
        <f t="shared" si="7"/>
        <v>0</v>
      </c>
      <c r="BI144" s="152">
        <f t="shared" si="8"/>
        <v>0</v>
      </c>
      <c r="BJ144" s="13" t="s">
        <v>84</v>
      </c>
      <c r="BK144" s="152">
        <f t="shared" si="9"/>
        <v>0</v>
      </c>
      <c r="BL144" s="13" t="s">
        <v>109</v>
      </c>
      <c r="BM144" s="151" t="s">
        <v>3238</v>
      </c>
    </row>
    <row r="145" spans="2:65" s="1" customFormat="1" ht="37.75" customHeight="1">
      <c r="B145" s="138"/>
      <c r="C145" s="139" t="s">
        <v>89</v>
      </c>
      <c r="D145" s="139" t="s">
        <v>195</v>
      </c>
      <c r="E145" s="140" t="s">
        <v>1925</v>
      </c>
      <c r="F145" s="141" t="s">
        <v>1926</v>
      </c>
      <c r="G145" s="142" t="s">
        <v>198</v>
      </c>
      <c r="H145" s="143">
        <v>4.5460000000000003</v>
      </c>
      <c r="I145" s="144"/>
      <c r="J145" s="145">
        <f t="shared" si="0"/>
        <v>0</v>
      </c>
      <c r="K145" s="146"/>
      <c r="L145" s="28"/>
      <c r="M145" s="147" t="s">
        <v>1</v>
      </c>
      <c r="N145" s="148" t="s">
        <v>38</v>
      </c>
      <c r="P145" s="149">
        <f t="shared" si="1"/>
        <v>0</v>
      </c>
      <c r="Q145" s="149">
        <v>0</v>
      </c>
      <c r="R145" s="149">
        <f t="shared" si="2"/>
        <v>0</v>
      </c>
      <c r="S145" s="149">
        <v>0</v>
      </c>
      <c r="T145" s="150">
        <f t="shared" si="3"/>
        <v>0</v>
      </c>
      <c r="AR145" s="151" t="s">
        <v>109</v>
      </c>
      <c r="AT145" s="151" t="s">
        <v>195</v>
      </c>
      <c r="AU145" s="151" t="s">
        <v>84</v>
      </c>
      <c r="AY145" s="13" t="s">
        <v>193</v>
      </c>
      <c r="BE145" s="152">
        <f t="shared" si="4"/>
        <v>0</v>
      </c>
      <c r="BF145" s="152">
        <f t="shared" si="5"/>
        <v>0</v>
      </c>
      <c r="BG145" s="152">
        <f t="shared" si="6"/>
        <v>0</v>
      </c>
      <c r="BH145" s="152">
        <f t="shared" si="7"/>
        <v>0</v>
      </c>
      <c r="BI145" s="152">
        <f t="shared" si="8"/>
        <v>0</v>
      </c>
      <c r="BJ145" s="13" t="s">
        <v>84</v>
      </c>
      <c r="BK145" s="152">
        <f t="shared" si="9"/>
        <v>0</v>
      </c>
      <c r="BL145" s="13" t="s">
        <v>109</v>
      </c>
      <c r="BM145" s="151" t="s">
        <v>3239</v>
      </c>
    </row>
    <row r="146" spans="2:65" s="1" customFormat="1" ht="24.25" customHeight="1">
      <c r="B146" s="138"/>
      <c r="C146" s="139" t="s">
        <v>92</v>
      </c>
      <c r="D146" s="139" t="s">
        <v>195</v>
      </c>
      <c r="E146" s="140" t="s">
        <v>1928</v>
      </c>
      <c r="F146" s="141" t="s">
        <v>1929</v>
      </c>
      <c r="G146" s="142" t="s">
        <v>198</v>
      </c>
      <c r="H146" s="143">
        <v>1.591</v>
      </c>
      <c r="I146" s="144"/>
      <c r="J146" s="145">
        <f t="shared" si="0"/>
        <v>0</v>
      </c>
      <c r="K146" s="146"/>
      <c r="L146" s="28"/>
      <c r="M146" s="147" t="s">
        <v>1</v>
      </c>
      <c r="N146" s="148" t="s">
        <v>38</v>
      </c>
      <c r="P146" s="149">
        <f t="shared" si="1"/>
        <v>0</v>
      </c>
      <c r="Q146" s="149">
        <v>1.043908E-2</v>
      </c>
      <c r="R146" s="149">
        <f t="shared" si="2"/>
        <v>1.6608576279999999E-2</v>
      </c>
      <c r="S146" s="149">
        <v>0</v>
      </c>
      <c r="T146" s="150">
        <f t="shared" si="3"/>
        <v>0</v>
      </c>
      <c r="AR146" s="151" t="s">
        <v>109</v>
      </c>
      <c r="AT146" s="151" t="s">
        <v>195</v>
      </c>
      <c r="AU146" s="151" t="s">
        <v>84</v>
      </c>
      <c r="AY146" s="13" t="s">
        <v>193</v>
      </c>
      <c r="BE146" s="152">
        <f t="shared" si="4"/>
        <v>0</v>
      </c>
      <c r="BF146" s="152">
        <f t="shared" si="5"/>
        <v>0</v>
      </c>
      <c r="BG146" s="152">
        <f t="shared" si="6"/>
        <v>0</v>
      </c>
      <c r="BH146" s="152">
        <f t="shared" si="7"/>
        <v>0</v>
      </c>
      <c r="BI146" s="152">
        <f t="shared" si="8"/>
        <v>0</v>
      </c>
      <c r="BJ146" s="13" t="s">
        <v>84</v>
      </c>
      <c r="BK146" s="152">
        <f t="shared" si="9"/>
        <v>0</v>
      </c>
      <c r="BL146" s="13" t="s">
        <v>109</v>
      </c>
      <c r="BM146" s="151" t="s">
        <v>3240</v>
      </c>
    </row>
    <row r="147" spans="2:65" s="1" customFormat="1" ht="24.25" customHeight="1">
      <c r="B147" s="138"/>
      <c r="C147" s="139" t="s">
        <v>95</v>
      </c>
      <c r="D147" s="139" t="s">
        <v>195</v>
      </c>
      <c r="E147" s="140" t="s">
        <v>1559</v>
      </c>
      <c r="F147" s="141" t="s">
        <v>1560</v>
      </c>
      <c r="G147" s="142" t="s">
        <v>234</v>
      </c>
      <c r="H147" s="143">
        <v>56.82</v>
      </c>
      <c r="I147" s="144"/>
      <c r="J147" s="145">
        <f t="shared" si="0"/>
        <v>0</v>
      </c>
      <c r="K147" s="146"/>
      <c r="L147" s="28"/>
      <c r="M147" s="147" t="s">
        <v>1</v>
      </c>
      <c r="N147" s="148" t="s">
        <v>38</v>
      </c>
      <c r="P147" s="149">
        <f t="shared" si="1"/>
        <v>0</v>
      </c>
      <c r="Q147" s="149">
        <v>9.1E-4</v>
      </c>
      <c r="R147" s="149">
        <f t="shared" si="2"/>
        <v>5.1706200000000001E-2</v>
      </c>
      <c r="S147" s="149">
        <v>0</v>
      </c>
      <c r="T147" s="150">
        <f t="shared" si="3"/>
        <v>0</v>
      </c>
      <c r="AR147" s="151" t="s">
        <v>109</v>
      </c>
      <c r="AT147" s="151" t="s">
        <v>195</v>
      </c>
      <c r="AU147" s="151" t="s">
        <v>84</v>
      </c>
      <c r="AY147" s="13" t="s">
        <v>193</v>
      </c>
      <c r="BE147" s="152">
        <f t="shared" si="4"/>
        <v>0</v>
      </c>
      <c r="BF147" s="152">
        <f t="shared" si="5"/>
        <v>0</v>
      </c>
      <c r="BG147" s="152">
        <f t="shared" si="6"/>
        <v>0</v>
      </c>
      <c r="BH147" s="152">
        <f t="shared" si="7"/>
        <v>0</v>
      </c>
      <c r="BI147" s="152">
        <f t="shared" si="8"/>
        <v>0</v>
      </c>
      <c r="BJ147" s="13" t="s">
        <v>84</v>
      </c>
      <c r="BK147" s="152">
        <f t="shared" si="9"/>
        <v>0</v>
      </c>
      <c r="BL147" s="13" t="s">
        <v>109</v>
      </c>
      <c r="BM147" s="151" t="s">
        <v>3241</v>
      </c>
    </row>
    <row r="148" spans="2:65" s="1" customFormat="1" ht="24.25" customHeight="1">
      <c r="B148" s="138"/>
      <c r="C148" s="139" t="s">
        <v>98</v>
      </c>
      <c r="D148" s="139" t="s">
        <v>195</v>
      </c>
      <c r="E148" s="140" t="s">
        <v>1565</v>
      </c>
      <c r="F148" s="141" t="s">
        <v>1566</v>
      </c>
      <c r="G148" s="142" t="s">
        <v>234</v>
      </c>
      <c r="H148" s="143">
        <v>56.82</v>
      </c>
      <c r="I148" s="144"/>
      <c r="J148" s="145">
        <f t="shared" si="0"/>
        <v>0</v>
      </c>
      <c r="K148" s="146"/>
      <c r="L148" s="28"/>
      <c r="M148" s="147" t="s">
        <v>1</v>
      </c>
      <c r="N148" s="148" t="s">
        <v>38</v>
      </c>
      <c r="P148" s="149">
        <f t="shared" si="1"/>
        <v>0</v>
      </c>
      <c r="Q148" s="149">
        <v>0</v>
      </c>
      <c r="R148" s="149">
        <f t="shared" si="2"/>
        <v>0</v>
      </c>
      <c r="S148" s="149">
        <v>0</v>
      </c>
      <c r="T148" s="150">
        <f t="shared" si="3"/>
        <v>0</v>
      </c>
      <c r="AR148" s="151" t="s">
        <v>109</v>
      </c>
      <c r="AT148" s="151" t="s">
        <v>195</v>
      </c>
      <c r="AU148" s="151" t="s">
        <v>84</v>
      </c>
      <c r="AY148" s="13" t="s">
        <v>193</v>
      </c>
      <c r="BE148" s="152">
        <f t="shared" si="4"/>
        <v>0</v>
      </c>
      <c r="BF148" s="152">
        <f t="shared" si="5"/>
        <v>0</v>
      </c>
      <c r="BG148" s="152">
        <f t="shared" si="6"/>
        <v>0</v>
      </c>
      <c r="BH148" s="152">
        <f t="shared" si="7"/>
        <v>0</v>
      </c>
      <c r="BI148" s="152">
        <f t="shared" si="8"/>
        <v>0</v>
      </c>
      <c r="BJ148" s="13" t="s">
        <v>84</v>
      </c>
      <c r="BK148" s="152">
        <f t="shared" si="9"/>
        <v>0</v>
      </c>
      <c r="BL148" s="13" t="s">
        <v>109</v>
      </c>
      <c r="BM148" s="151" t="s">
        <v>3242</v>
      </c>
    </row>
    <row r="149" spans="2:65" s="1" customFormat="1" ht="33" customHeight="1">
      <c r="B149" s="138"/>
      <c r="C149" s="139" t="s">
        <v>101</v>
      </c>
      <c r="D149" s="139" t="s">
        <v>195</v>
      </c>
      <c r="E149" s="140" t="s">
        <v>2623</v>
      </c>
      <c r="F149" s="141" t="s">
        <v>2624</v>
      </c>
      <c r="G149" s="142" t="s">
        <v>198</v>
      </c>
      <c r="H149" s="143">
        <v>9.35</v>
      </c>
      <c r="I149" s="144"/>
      <c r="J149" s="145">
        <f t="shared" si="0"/>
        <v>0</v>
      </c>
      <c r="K149" s="146"/>
      <c r="L149" s="28"/>
      <c r="M149" s="147" t="s">
        <v>1</v>
      </c>
      <c r="N149" s="148" t="s">
        <v>38</v>
      </c>
      <c r="P149" s="149">
        <f t="shared" si="1"/>
        <v>0</v>
      </c>
      <c r="Q149" s="149">
        <v>0</v>
      </c>
      <c r="R149" s="149">
        <f t="shared" si="2"/>
        <v>0</v>
      </c>
      <c r="S149" s="149">
        <v>0</v>
      </c>
      <c r="T149" s="150">
        <f t="shared" si="3"/>
        <v>0</v>
      </c>
      <c r="AR149" s="151" t="s">
        <v>109</v>
      </c>
      <c r="AT149" s="151" t="s">
        <v>195</v>
      </c>
      <c r="AU149" s="151" t="s">
        <v>84</v>
      </c>
      <c r="AY149" s="13" t="s">
        <v>193</v>
      </c>
      <c r="BE149" s="152">
        <f t="shared" si="4"/>
        <v>0</v>
      </c>
      <c r="BF149" s="152">
        <f t="shared" si="5"/>
        <v>0</v>
      </c>
      <c r="BG149" s="152">
        <f t="shared" si="6"/>
        <v>0</v>
      </c>
      <c r="BH149" s="152">
        <f t="shared" si="7"/>
        <v>0</v>
      </c>
      <c r="BI149" s="152">
        <f t="shared" si="8"/>
        <v>0</v>
      </c>
      <c r="BJ149" s="13" t="s">
        <v>84</v>
      </c>
      <c r="BK149" s="152">
        <f t="shared" si="9"/>
        <v>0</v>
      </c>
      <c r="BL149" s="13" t="s">
        <v>109</v>
      </c>
      <c r="BM149" s="151" t="s">
        <v>3243</v>
      </c>
    </row>
    <row r="150" spans="2:65" s="1" customFormat="1" ht="37.75" customHeight="1">
      <c r="B150" s="138"/>
      <c r="C150" s="139" t="s">
        <v>254</v>
      </c>
      <c r="D150" s="139" t="s">
        <v>195</v>
      </c>
      <c r="E150" s="140" t="s">
        <v>2626</v>
      </c>
      <c r="F150" s="141" t="s">
        <v>2627</v>
      </c>
      <c r="G150" s="142" t="s">
        <v>198</v>
      </c>
      <c r="H150" s="143">
        <v>18.7</v>
      </c>
      <c r="I150" s="144"/>
      <c r="J150" s="145">
        <f t="shared" si="0"/>
        <v>0</v>
      </c>
      <c r="K150" s="146"/>
      <c r="L150" s="28"/>
      <c r="M150" s="147" t="s">
        <v>1</v>
      </c>
      <c r="N150" s="148" t="s">
        <v>38</v>
      </c>
      <c r="P150" s="149">
        <f t="shared" si="1"/>
        <v>0</v>
      </c>
      <c r="Q150" s="149">
        <v>0</v>
      </c>
      <c r="R150" s="149">
        <f t="shared" si="2"/>
        <v>0</v>
      </c>
      <c r="S150" s="149">
        <v>0</v>
      </c>
      <c r="T150" s="150">
        <f t="shared" si="3"/>
        <v>0</v>
      </c>
      <c r="AR150" s="151" t="s">
        <v>109</v>
      </c>
      <c r="AT150" s="151" t="s">
        <v>195</v>
      </c>
      <c r="AU150" s="151" t="s">
        <v>84</v>
      </c>
      <c r="AY150" s="13" t="s">
        <v>193</v>
      </c>
      <c r="BE150" s="152">
        <f t="shared" si="4"/>
        <v>0</v>
      </c>
      <c r="BF150" s="152">
        <f t="shared" si="5"/>
        <v>0</v>
      </c>
      <c r="BG150" s="152">
        <f t="shared" si="6"/>
        <v>0</v>
      </c>
      <c r="BH150" s="152">
        <f t="shared" si="7"/>
        <v>0</v>
      </c>
      <c r="BI150" s="152">
        <f t="shared" si="8"/>
        <v>0</v>
      </c>
      <c r="BJ150" s="13" t="s">
        <v>84</v>
      </c>
      <c r="BK150" s="152">
        <f t="shared" si="9"/>
        <v>0</v>
      </c>
      <c r="BL150" s="13" t="s">
        <v>109</v>
      </c>
      <c r="BM150" s="151" t="s">
        <v>3244</v>
      </c>
    </row>
    <row r="151" spans="2:65" s="1" customFormat="1" ht="16.5" customHeight="1">
      <c r="B151" s="138"/>
      <c r="C151" s="139" t="s">
        <v>330</v>
      </c>
      <c r="D151" s="139" t="s">
        <v>195</v>
      </c>
      <c r="E151" s="140" t="s">
        <v>2629</v>
      </c>
      <c r="F151" s="141" t="s">
        <v>2630</v>
      </c>
      <c r="G151" s="142" t="s">
        <v>198</v>
      </c>
      <c r="H151" s="143">
        <v>9.35</v>
      </c>
      <c r="I151" s="144"/>
      <c r="J151" s="145">
        <f t="shared" si="0"/>
        <v>0</v>
      </c>
      <c r="K151" s="146"/>
      <c r="L151" s="28"/>
      <c r="M151" s="147" t="s">
        <v>1</v>
      </c>
      <c r="N151" s="148" t="s">
        <v>38</v>
      </c>
      <c r="P151" s="149">
        <f t="shared" si="1"/>
        <v>0</v>
      </c>
      <c r="Q151" s="149">
        <v>0</v>
      </c>
      <c r="R151" s="149">
        <f t="shared" si="2"/>
        <v>0</v>
      </c>
      <c r="S151" s="149">
        <v>0</v>
      </c>
      <c r="T151" s="150">
        <f t="shared" si="3"/>
        <v>0</v>
      </c>
      <c r="AR151" s="151" t="s">
        <v>109</v>
      </c>
      <c r="AT151" s="151" t="s">
        <v>195</v>
      </c>
      <c r="AU151" s="151" t="s">
        <v>84</v>
      </c>
      <c r="AY151" s="13" t="s">
        <v>193</v>
      </c>
      <c r="BE151" s="152">
        <f t="shared" si="4"/>
        <v>0</v>
      </c>
      <c r="BF151" s="152">
        <f t="shared" si="5"/>
        <v>0</v>
      </c>
      <c r="BG151" s="152">
        <f t="shared" si="6"/>
        <v>0</v>
      </c>
      <c r="BH151" s="152">
        <f t="shared" si="7"/>
        <v>0</v>
      </c>
      <c r="BI151" s="152">
        <f t="shared" si="8"/>
        <v>0</v>
      </c>
      <c r="BJ151" s="13" t="s">
        <v>84</v>
      </c>
      <c r="BK151" s="152">
        <f t="shared" si="9"/>
        <v>0</v>
      </c>
      <c r="BL151" s="13" t="s">
        <v>109</v>
      </c>
      <c r="BM151" s="151" t="s">
        <v>3245</v>
      </c>
    </row>
    <row r="152" spans="2:65" s="1" customFormat="1" ht="24.25" customHeight="1">
      <c r="B152" s="138"/>
      <c r="C152" s="139" t="s">
        <v>334</v>
      </c>
      <c r="D152" s="139" t="s">
        <v>195</v>
      </c>
      <c r="E152" s="140" t="s">
        <v>1580</v>
      </c>
      <c r="F152" s="141" t="s">
        <v>1581</v>
      </c>
      <c r="G152" s="142" t="s">
        <v>296</v>
      </c>
      <c r="H152" s="143">
        <v>14.025</v>
      </c>
      <c r="I152" s="144"/>
      <c r="J152" s="145">
        <f t="shared" si="0"/>
        <v>0</v>
      </c>
      <c r="K152" s="146"/>
      <c r="L152" s="28"/>
      <c r="M152" s="147" t="s">
        <v>1</v>
      </c>
      <c r="N152" s="148" t="s">
        <v>38</v>
      </c>
      <c r="P152" s="149">
        <f t="shared" si="1"/>
        <v>0</v>
      </c>
      <c r="Q152" s="149">
        <v>0</v>
      </c>
      <c r="R152" s="149">
        <f t="shared" si="2"/>
        <v>0</v>
      </c>
      <c r="S152" s="149">
        <v>0</v>
      </c>
      <c r="T152" s="150">
        <f t="shared" si="3"/>
        <v>0</v>
      </c>
      <c r="AR152" s="151" t="s">
        <v>109</v>
      </c>
      <c r="AT152" s="151" t="s">
        <v>195</v>
      </c>
      <c r="AU152" s="151" t="s">
        <v>84</v>
      </c>
      <c r="AY152" s="13" t="s">
        <v>193</v>
      </c>
      <c r="BE152" s="152">
        <f t="shared" si="4"/>
        <v>0</v>
      </c>
      <c r="BF152" s="152">
        <f t="shared" si="5"/>
        <v>0</v>
      </c>
      <c r="BG152" s="152">
        <f t="shared" si="6"/>
        <v>0</v>
      </c>
      <c r="BH152" s="152">
        <f t="shared" si="7"/>
        <v>0</v>
      </c>
      <c r="BI152" s="152">
        <f t="shared" si="8"/>
        <v>0</v>
      </c>
      <c r="BJ152" s="13" t="s">
        <v>84</v>
      </c>
      <c r="BK152" s="152">
        <f t="shared" si="9"/>
        <v>0</v>
      </c>
      <c r="BL152" s="13" t="s">
        <v>109</v>
      </c>
      <c r="BM152" s="151" t="s">
        <v>3246</v>
      </c>
    </row>
    <row r="153" spans="2:65" s="1" customFormat="1" ht="24.25" customHeight="1">
      <c r="B153" s="138"/>
      <c r="C153" s="139" t="s">
        <v>338</v>
      </c>
      <c r="D153" s="139" t="s">
        <v>195</v>
      </c>
      <c r="E153" s="140" t="s">
        <v>1937</v>
      </c>
      <c r="F153" s="141" t="s">
        <v>1938</v>
      </c>
      <c r="G153" s="142" t="s">
        <v>198</v>
      </c>
      <c r="H153" s="143">
        <v>13.38</v>
      </c>
      <c r="I153" s="144"/>
      <c r="J153" s="145">
        <f t="shared" si="0"/>
        <v>0</v>
      </c>
      <c r="K153" s="146"/>
      <c r="L153" s="28"/>
      <c r="M153" s="147" t="s">
        <v>1</v>
      </c>
      <c r="N153" s="148" t="s">
        <v>38</v>
      </c>
      <c r="P153" s="149">
        <f t="shared" si="1"/>
        <v>0</v>
      </c>
      <c r="Q153" s="149">
        <v>0</v>
      </c>
      <c r="R153" s="149">
        <f t="shared" si="2"/>
        <v>0</v>
      </c>
      <c r="S153" s="149">
        <v>0</v>
      </c>
      <c r="T153" s="150">
        <f t="shared" si="3"/>
        <v>0</v>
      </c>
      <c r="AR153" s="151" t="s">
        <v>109</v>
      </c>
      <c r="AT153" s="151" t="s">
        <v>195</v>
      </c>
      <c r="AU153" s="151" t="s">
        <v>84</v>
      </c>
      <c r="AY153" s="13" t="s">
        <v>193</v>
      </c>
      <c r="BE153" s="152">
        <f t="shared" si="4"/>
        <v>0</v>
      </c>
      <c r="BF153" s="152">
        <f t="shared" si="5"/>
        <v>0</v>
      </c>
      <c r="BG153" s="152">
        <f t="shared" si="6"/>
        <v>0</v>
      </c>
      <c r="BH153" s="152">
        <f t="shared" si="7"/>
        <v>0</v>
      </c>
      <c r="BI153" s="152">
        <f t="shared" si="8"/>
        <v>0</v>
      </c>
      <c r="BJ153" s="13" t="s">
        <v>84</v>
      </c>
      <c r="BK153" s="152">
        <f t="shared" si="9"/>
        <v>0</v>
      </c>
      <c r="BL153" s="13" t="s">
        <v>109</v>
      </c>
      <c r="BM153" s="151" t="s">
        <v>3247</v>
      </c>
    </row>
    <row r="154" spans="2:65" s="1" customFormat="1" ht="24.25" customHeight="1">
      <c r="B154" s="138"/>
      <c r="C154" s="139" t="s">
        <v>342</v>
      </c>
      <c r="D154" s="139" t="s">
        <v>195</v>
      </c>
      <c r="E154" s="140" t="s">
        <v>1586</v>
      </c>
      <c r="F154" s="141" t="s">
        <v>1587</v>
      </c>
      <c r="G154" s="142" t="s">
        <v>198</v>
      </c>
      <c r="H154" s="143">
        <v>7.3470000000000004</v>
      </c>
      <c r="I154" s="144"/>
      <c r="J154" s="145">
        <f t="shared" si="0"/>
        <v>0</v>
      </c>
      <c r="K154" s="146"/>
      <c r="L154" s="28"/>
      <c r="M154" s="147" t="s">
        <v>1</v>
      </c>
      <c r="N154" s="148" t="s">
        <v>38</v>
      </c>
      <c r="P154" s="149">
        <f t="shared" si="1"/>
        <v>0</v>
      </c>
      <c r="Q154" s="149">
        <v>0</v>
      </c>
      <c r="R154" s="149">
        <f t="shared" si="2"/>
        <v>0</v>
      </c>
      <c r="S154" s="149">
        <v>0</v>
      </c>
      <c r="T154" s="150">
        <f t="shared" si="3"/>
        <v>0</v>
      </c>
      <c r="AR154" s="151" t="s">
        <v>109</v>
      </c>
      <c r="AT154" s="151" t="s">
        <v>195</v>
      </c>
      <c r="AU154" s="151" t="s">
        <v>84</v>
      </c>
      <c r="AY154" s="13" t="s">
        <v>193</v>
      </c>
      <c r="BE154" s="152">
        <f t="shared" si="4"/>
        <v>0</v>
      </c>
      <c r="BF154" s="152">
        <f t="shared" si="5"/>
        <v>0</v>
      </c>
      <c r="BG154" s="152">
        <f t="shared" si="6"/>
        <v>0</v>
      </c>
      <c r="BH154" s="152">
        <f t="shared" si="7"/>
        <v>0</v>
      </c>
      <c r="BI154" s="152">
        <f t="shared" si="8"/>
        <v>0</v>
      </c>
      <c r="BJ154" s="13" t="s">
        <v>84</v>
      </c>
      <c r="BK154" s="152">
        <f t="shared" si="9"/>
        <v>0</v>
      </c>
      <c r="BL154" s="13" t="s">
        <v>109</v>
      </c>
      <c r="BM154" s="151" t="s">
        <v>3248</v>
      </c>
    </row>
    <row r="155" spans="2:65" s="1" customFormat="1" ht="16.5" customHeight="1">
      <c r="B155" s="138"/>
      <c r="C155" s="153" t="s">
        <v>7</v>
      </c>
      <c r="D155" s="153" t="s">
        <v>236</v>
      </c>
      <c r="E155" s="154" t="s">
        <v>1589</v>
      </c>
      <c r="F155" s="155" t="s">
        <v>1590</v>
      </c>
      <c r="G155" s="156" t="s">
        <v>296</v>
      </c>
      <c r="H155" s="157">
        <v>11.755000000000001</v>
      </c>
      <c r="I155" s="158"/>
      <c r="J155" s="159">
        <f t="shared" si="0"/>
        <v>0</v>
      </c>
      <c r="K155" s="160"/>
      <c r="L155" s="161"/>
      <c r="M155" s="162" t="s">
        <v>1</v>
      </c>
      <c r="N155" s="163" t="s">
        <v>38</v>
      </c>
      <c r="P155" s="149">
        <f t="shared" si="1"/>
        <v>0</v>
      </c>
      <c r="Q155" s="149">
        <v>1</v>
      </c>
      <c r="R155" s="149">
        <f t="shared" si="2"/>
        <v>11.755000000000001</v>
      </c>
      <c r="S155" s="149">
        <v>0</v>
      </c>
      <c r="T155" s="150">
        <f t="shared" si="3"/>
        <v>0</v>
      </c>
      <c r="AR155" s="151" t="s">
        <v>163</v>
      </c>
      <c r="AT155" s="151" t="s">
        <v>236</v>
      </c>
      <c r="AU155" s="151" t="s">
        <v>84</v>
      </c>
      <c r="AY155" s="13" t="s">
        <v>193</v>
      </c>
      <c r="BE155" s="152">
        <f t="shared" si="4"/>
        <v>0</v>
      </c>
      <c r="BF155" s="152">
        <f t="shared" si="5"/>
        <v>0</v>
      </c>
      <c r="BG155" s="152">
        <f t="shared" si="6"/>
        <v>0</v>
      </c>
      <c r="BH155" s="152">
        <f t="shared" si="7"/>
        <v>0</v>
      </c>
      <c r="BI155" s="152">
        <f t="shared" si="8"/>
        <v>0</v>
      </c>
      <c r="BJ155" s="13" t="s">
        <v>84</v>
      </c>
      <c r="BK155" s="152">
        <f t="shared" si="9"/>
        <v>0</v>
      </c>
      <c r="BL155" s="13" t="s">
        <v>109</v>
      </c>
      <c r="BM155" s="151" t="s">
        <v>3249</v>
      </c>
    </row>
    <row r="156" spans="2:65" s="11" customFormat="1" ht="22.75" customHeight="1">
      <c r="B156" s="126"/>
      <c r="D156" s="127" t="s">
        <v>71</v>
      </c>
      <c r="E156" s="136" t="s">
        <v>109</v>
      </c>
      <c r="F156" s="136" t="s">
        <v>349</v>
      </c>
      <c r="I156" s="129"/>
      <c r="J156" s="137">
        <f>BK156</f>
        <v>0</v>
      </c>
      <c r="L156" s="126"/>
      <c r="M156" s="131"/>
      <c r="P156" s="132">
        <f>SUM(P157:P159)</f>
        <v>0</v>
      </c>
      <c r="R156" s="132">
        <f>SUM(R157:R159)</f>
        <v>4.8084290599999999</v>
      </c>
      <c r="T156" s="133">
        <f>SUM(T157:T159)</f>
        <v>0</v>
      </c>
      <c r="AR156" s="127" t="s">
        <v>76</v>
      </c>
      <c r="AT156" s="134" t="s">
        <v>71</v>
      </c>
      <c r="AU156" s="134" t="s">
        <v>76</v>
      </c>
      <c r="AY156" s="127" t="s">
        <v>193</v>
      </c>
      <c r="BK156" s="135">
        <f>SUM(BK157:BK159)</f>
        <v>0</v>
      </c>
    </row>
    <row r="157" spans="2:65" s="1" customFormat="1" ht="37.75" customHeight="1">
      <c r="B157" s="138"/>
      <c r="C157" s="139" t="s">
        <v>350</v>
      </c>
      <c r="D157" s="139" t="s">
        <v>195</v>
      </c>
      <c r="E157" s="140" t="s">
        <v>1604</v>
      </c>
      <c r="F157" s="141" t="s">
        <v>1605</v>
      </c>
      <c r="G157" s="142" t="s">
        <v>198</v>
      </c>
      <c r="H157" s="143">
        <v>1.87</v>
      </c>
      <c r="I157" s="144"/>
      <c r="J157" s="145">
        <f>ROUND(I157*H157,2)</f>
        <v>0</v>
      </c>
      <c r="K157" s="146"/>
      <c r="L157" s="28"/>
      <c r="M157" s="147" t="s">
        <v>1</v>
      </c>
      <c r="N157" s="148" t="s">
        <v>38</v>
      </c>
      <c r="P157" s="149">
        <f>O157*H157</f>
        <v>0</v>
      </c>
      <c r="Q157" s="149">
        <v>1.8907700000000001</v>
      </c>
      <c r="R157" s="149">
        <f>Q157*H157</f>
        <v>3.5357399000000003</v>
      </c>
      <c r="S157" s="149">
        <v>0</v>
      </c>
      <c r="T157" s="150">
        <f>S157*H157</f>
        <v>0</v>
      </c>
      <c r="AR157" s="151" t="s">
        <v>109</v>
      </c>
      <c r="AT157" s="151" t="s">
        <v>195</v>
      </c>
      <c r="AU157" s="151" t="s">
        <v>84</v>
      </c>
      <c r="AY157" s="13" t="s">
        <v>193</v>
      </c>
      <c r="BE157" s="152">
        <f>IF(N157="základná",J157,0)</f>
        <v>0</v>
      </c>
      <c r="BF157" s="152">
        <f>IF(N157="znížená",J157,0)</f>
        <v>0</v>
      </c>
      <c r="BG157" s="152">
        <f>IF(N157="zákl. prenesená",J157,0)</f>
        <v>0</v>
      </c>
      <c r="BH157" s="152">
        <f>IF(N157="zníž. prenesená",J157,0)</f>
        <v>0</v>
      </c>
      <c r="BI157" s="152">
        <f>IF(N157="nulová",J157,0)</f>
        <v>0</v>
      </c>
      <c r="BJ157" s="13" t="s">
        <v>84</v>
      </c>
      <c r="BK157" s="152">
        <f>ROUND(I157*H157,2)</f>
        <v>0</v>
      </c>
      <c r="BL157" s="13" t="s">
        <v>109</v>
      </c>
      <c r="BM157" s="151" t="s">
        <v>3250</v>
      </c>
    </row>
    <row r="158" spans="2:65" s="1" customFormat="1" ht="24.25" customHeight="1">
      <c r="B158" s="138"/>
      <c r="C158" s="139" t="s">
        <v>354</v>
      </c>
      <c r="D158" s="139" t="s">
        <v>195</v>
      </c>
      <c r="E158" s="140" t="s">
        <v>1607</v>
      </c>
      <c r="F158" s="141" t="s">
        <v>696</v>
      </c>
      <c r="G158" s="142" t="s">
        <v>198</v>
      </c>
      <c r="H158" s="143">
        <v>0.57199999999999995</v>
      </c>
      <c r="I158" s="144"/>
      <c r="J158" s="145">
        <f>ROUND(I158*H158,2)</f>
        <v>0</v>
      </c>
      <c r="K158" s="146"/>
      <c r="L158" s="28"/>
      <c r="M158" s="147" t="s">
        <v>1</v>
      </c>
      <c r="N158" s="148" t="s">
        <v>38</v>
      </c>
      <c r="P158" s="149">
        <f>O158*H158</f>
        <v>0</v>
      </c>
      <c r="Q158" s="149">
        <v>2.1922799999999998</v>
      </c>
      <c r="R158" s="149">
        <f>Q158*H158</f>
        <v>1.2539841599999997</v>
      </c>
      <c r="S158" s="149">
        <v>0</v>
      </c>
      <c r="T158" s="150">
        <f>S158*H158</f>
        <v>0</v>
      </c>
      <c r="AR158" s="151" t="s">
        <v>109</v>
      </c>
      <c r="AT158" s="151" t="s">
        <v>195</v>
      </c>
      <c r="AU158" s="151" t="s">
        <v>84</v>
      </c>
      <c r="AY158" s="13" t="s">
        <v>193</v>
      </c>
      <c r="BE158" s="152">
        <f>IF(N158="základná",J158,0)</f>
        <v>0</v>
      </c>
      <c r="BF158" s="152">
        <f>IF(N158="znížená",J158,0)</f>
        <v>0</v>
      </c>
      <c r="BG158" s="152">
        <f>IF(N158="zákl. prenesená",J158,0)</f>
        <v>0</v>
      </c>
      <c r="BH158" s="152">
        <f>IF(N158="zníž. prenesená",J158,0)</f>
        <v>0</v>
      </c>
      <c r="BI158" s="152">
        <f>IF(N158="nulová",J158,0)</f>
        <v>0</v>
      </c>
      <c r="BJ158" s="13" t="s">
        <v>84</v>
      </c>
      <c r="BK158" s="152">
        <f>ROUND(I158*H158,2)</f>
        <v>0</v>
      </c>
      <c r="BL158" s="13" t="s">
        <v>109</v>
      </c>
      <c r="BM158" s="151" t="s">
        <v>3251</v>
      </c>
    </row>
    <row r="159" spans="2:65" s="1" customFormat="1" ht="33" customHeight="1">
      <c r="B159" s="138"/>
      <c r="C159" s="139" t="s">
        <v>358</v>
      </c>
      <c r="D159" s="139" t="s">
        <v>195</v>
      </c>
      <c r="E159" s="140" t="s">
        <v>1609</v>
      </c>
      <c r="F159" s="141" t="s">
        <v>1610</v>
      </c>
      <c r="G159" s="142" t="s">
        <v>234</v>
      </c>
      <c r="H159" s="143">
        <v>4.3</v>
      </c>
      <c r="I159" s="144"/>
      <c r="J159" s="145">
        <f>ROUND(I159*H159,2)</f>
        <v>0</v>
      </c>
      <c r="K159" s="146"/>
      <c r="L159" s="28"/>
      <c r="M159" s="147" t="s">
        <v>1</v>
      </c>
      <c r="N159" s="148" t="s">
        <v>38</v>
      </c>
      <c r="P159" s="149">
        <f>O159*H159</f>
        <v>0</v>
      </c>
      <c r="Q159" s="149">
        <v>4.3499999999999997E-3</v>
      </c>
      <c r="R159" s="149">
        <f>Q159*H159</f>
        <v>1.8704999999999999E-2</v>
      </c>
      <c r="S159" s="149">
        <v>0</v>
      </c>
      <c r="T159" s="150">
        <f>S159*H159</f>
        <v>0</v>
      </c>
      <c r="AR159" s="151" t="s">
        <v>109</v>
      </c>
      <c r="AT159" s="151" t="s">
        <v>195</v>
      </c>
      <c r="AU159" s="151" t="s">
        <v>84</v>
      </c>
      <c r="AY159" s="13" t="s">
        <v>193</v>
      </c>
      <c r="BE159" s="152">
        <f>IF(N159="základná",J159,0)</f>
        <v>0</v>
      </c>
      <c r="BF159" s="152">
        <f>IF(N159="znížená",J159,0)</f>
        <v>0</v>
      </c>
      <c r="BG159" s="152">
        <f>IF(N159="zákl. prenesená",J159,0)</f>
        <v>0</v>
      </c>
      <c r="BH159" s="152">
        <f>IF(N159="zníž. prenesená",J159,0)</f>
        <v>0</v>
      </c>
      <c r="BI159" s="152">
        <f>IF(N159="nulová",J159,0)</f>
        <v>0</v>
      </c>
      <c r="BJ159" s="13" t="s">
        <v>84</v>
      </c>
      <c r="BK159" s="152">
        <f>ROUND(I159*H159,2)</f>
        <v>0</v>
      </c>
      <c r="BL159" s="13" t="s">
        <v>109</v>
      </c>
      <c r="BM159" s="151" t="s">
        <v>3252</v>
      </c>
    </row>
    <row r="160" spans="2:65" s="11" customFormat="1" ht="22.75" customHeight="1">
      <c r="B160" s="126"/>
      <c r="D160" s="127" t="s">
        <v>71</v>
      </c>
      <c r="E160" s="136" t="s">
        <v>112</v>
      </c>
      <c r="F160" s="136" t="s">
        <v>426</v>
      </c>
      <c r="I160" s="129"/>
      <c r="J160" s="137">
        <f>BK160</f>
        <v>0</v>
      </c>
      <c r="L160" s="126"/>
      <c r="M160" s="131"/>
      <c r="P160" s="132">
        <f>SUM(P161:P164)</f>
        <v>0</v>
      </c>
      <c r="R160" s="132">
        <f>SUM(R161:R164)</f>
        <v>13.56302</v>
      </c>
      <c r="T160" s="133">
        <f>SUM(T161:T164)</f>
        <v>0</v>
      </c>
      <c r="AR160" s="127" t="s">
        <v>76</v>
      </c>
      <c r="AT160" s="134" t="s">
        <v>71</v>
      </c>
      <c r="AU160" s="134" t="s">
        <v>76</v>
      </c>
      <c r="AY160" s="127" t="s">
        <v>193</v>
      </c>
      <c r="BK160" s="135">
        <f>SUM(BK161:BK164)</f>
        <v>0</v>
      </c>
    </row>
    <row r="161" spans="2:65" s="1" customFormat="1" ht="37.75" customHeight="1">
      <c r="B161" s="138"/>
      <c r="C161" s="139" t="s">
        <v>362</v>
      </c>
      <c r="D161" s="139" t="s">
        <v>195</v>
      </c>
      <c r="E161" s="140" t="s">
        <v>2116</v>
      </c>
      <c r="F161" s="141" t="s">
        <v>2117</v>
      </c>
      <c r="G161" s="142" t="s">
        <v>234</v>
      </c>
      <c r="H161" s="143">
        <v>12.1</v>
      </c>
      <c r="I161" s="144"/>
      <c r="J161" s="145">
        <f>ROUND(I161*H161,2)</f>
        <v>0</v>
      </c>
      <c r="K161" s="146"/>
      <c r="L161" s="28"/>
      <c r="M161" s="147" t="s">
        <v>1</v>
      </c>
      <c r="N161" s="148" t="s">
        <v>38</v>
      </c>
      <c r="P161" s="149">
        <f>O161*H161</f>
        <v>0</v>
      </c>
      <c r="Q161" s="149">
        <v>0.38625999999999999</v>
      </c>
      <c r="R161" s="149">
        <f>Q161*H161</f>
        <v>4.6737459999999995</v>
      </c>
      <c r="S161" s="149">
        <v>0</v>
      </c>
      <c r="T161" s="150">
        <f>S161*H161</f>
        <v>0</v>
      </c>
      <c r="AR161" s="151" t="s">
        <v>109</v>
      </c>
      <c r="AT161" s="151" t="s">
        <v>195</v>
      </c>
      <c r="AU161" s="151" t="s">
        <v>84</v>
      </c>
      <c r="AY161" s="13" t="s">
        <v>193</v>
      </c>
      <c r="BE161" s="152">
        <f>IF(N161="základná",J161,0)</f>
        <v>0</v>
      </c>
      <c r="BF161" s="152">
        <f>IF(N161="znížená",J161,0)</f>
        <v>0</v>
      </c>
      <c r="BG161" s="152">
        <f>IF(N161="zákl. prenesená",J161,0)</f>
        <v>0</v>
      </c>
      <c r="BH161" s="152">
        <f>IF(N161="zníž. prenesená",J161,0)</f>
        <v>0</v>
      </c>
      <c r="BI161" s="152">
        <f>IF(N161="nulová",J161,0)</f>
        <v>0</v>
      </c>
      <c r="BJ161" s="13" t="s">
        <v>84</v>
      </c>
      <c r="BK161" s="152">
        <f>ROUND(I161*H161,2)</f>
        <v>0</v>
      </c>
      <c r="BL161" s="13" t="s">
        <v>109</v>
      </c>
      <c r="BM161" s="151" t="s">
        <v>3253</v>
      </c>
    </row>
    <row r="162" spans="2:65" s="1" customFormat="1" ht="24.25" customHeight="1">
      <c r="B162" s="138"/>
      <c r="C162" s="139" t="s">
        <v>366</v>
      </c>
      <c r="D162" s="139" t="s">
        <v>195</v>
      </c>
      <c r="E162" s="140" t="s">
        <v>2122</v>
      </c>
      <c r="F162" s="141" t="s">
        <v>2123</v>
      </c>
      <c r="G162" s="142" t="s">
        <v>234</v>
      </c>
      <c r="H162" s="143">
        <v>12.1</v>
      </c>
      <c r="I162" s="144"/>
      <c r="J162" s="145">
        <f>ROUND(I162*H162,2)</f>
        <v>0</v>
      </c>
      <c r="K162" s="146"/>
      <c r="L162" s="28"/>
      <c r="M162" s="147" t="s">
        <v>1</v>
      </c>
      <c r="N162" s="148" t="s">
        <v>38</v>
      </c>
      <c r="P162" s="149">
        <f>O162*H162</f>
        <v>0</v>
      </c>
      <c r="Q162" s="149">
        <v>0.27994000000000002</v>
      </c>
      <c r="R162" s="149">
        <f>Q162*H162</f>
        <v>3.3872740000000001</v>
      </c>
      <c r="S162" s="149">
        <v>0</v>
      </c>
      <c r="T162" s="150">
        <f>S162*H162</f>
        <v>0</v>
      </c>
      <c r="AR162" s="151" t="s">
        <v>109</v>
      </c>
      <c r="AT162" s="151" t="s">
        <v>195</v>
      </c>
      <c r="AU162" s="151" t="s">
        <v>84</v>
      </c>
      <c r="AY162" s="13" t="s">
        <v>193</v>
      </c>
      <c r="BE162" s="152">
        <f>IF(N162="základná",J162,0)</f>
        <v>0</v>
      </c>
      <c r="BF162" s="152">
        <f>IF(N162="znížená",J162,0)</f>
        <v>0</v>
      </c>
      <c r="BG162" s="152">
        <f>IF(N162="zákl. prenesená",J162,0)</f>
        <v>0</v>
      </c>
      <c r="BH162" s="152">
        <f>IF(N162="zníž. prenesená",J162,0)</f>
        <v>0</v>
      </c>
      <c r="BI162" s="152">
        <f>IF(N162="nulová",J162,0)</f>
        <v>0</v>
      </c>
      <c r="BJ162" s="13" t="s">
        <v>84</v>
      </c>
      <c r="BK162" s="152">
        <f>ROUND(I162*H162,2)</f>
        <v>0</v>
      </c>
      <c r="BL162" s="13" t="s">
        <v>109</v>
      </c>
      <c r="BM162" s="151" t="s">
        <v>3254</v>
      </c>
    </row>
    <row r="163" spans="2:65" s="1" customFormat="1" ht="24.25" customHeight="1">
      <c r="B163" s="138"/>
      <c r="C163" s="139" t="s">
        <v>370</v>
      </c>
      <c r="D163" s="139" t="s">
        <v>195</v>
      </c>
      <c r="E163" s="140" t="s">
        <v>1612</v>
      </c>
      <c r="F163" s="141" t="s">
        <v>1613</v>
      </c>
      <c r="G163" s="142" t="s">
        <v>234</v>
      </c>
      <c r="H163" s="143">
        <v>12</v>
      </c>
      <c r="I163" s="144"/>
      <c r="J163" s="145">
        <f>ROUND(I163*H163,2)</f>
        <v>0</v>
      </c>
      <c r="K163" s="146"/>
      <c r="L163" s="28"/>
      <c r="M163" s="147" t="s">
        <v>1</v>
      </c>
      <c r="N163" s="148" t="s">
        <v>38</v>
      </c>
      <c r="P163" s="149">
        <f>O163*H163</f>
        <v>0</v>
      </c>
      <c r="Q163" s="149">
        <v>8.3500000000000005E-2</v>
      </c>
      <c r="R163" s="149">
        <f>Q163*H163</f>
        <v>1.002</v>
      </c>
      <c r="S163" s="149">
        <v>0</v>
      </c>
      <c r="T163" s="150">
        <f>S163*H163</f>
        <v>0</v>
      </c>
      <c r="AR163" s="151" t="s">
        <v>109</v>
      </c>
      <c r="AT163" s="151" t="s">
        <v>195</v>
      </c>
      <c r="AU163" s="151" t="s">
        <v>84</v>
      </c>
      <c r="AY163" s="13" t="s">
        <v>193</v>
      </c>
      <c r="BE163" s="152">
        <f>IF(N163="základná",J163,0)</f>
        <v>0</v>
      </c>
      <c r="BF163" s="152">
        <f>IF(N163="znížená",J163,0)</f>
        <v>0</v>
      </c>
      <c r="BG163" s="152">
        <f>IF(N163="zákl. prenesená",J163,0)</f>
        <v>0</v>
      </c>
      <c r="BH163" s="152">
        <f>IF(N163="zníž. prenesená",J163,0)</f>
        <v>0</v>
      </c>
      <c r="BI163" s="152">
        <f>IF(N163="nulová",J163,0)</f>
        <v>0</v>
      </c>
      <c r="BJ163" s="13" t="s">
        <v>84</v>
      </c>
      <c r="BK163" s="152">
        <f>ROUND(I163*H163,2)</f>
        <v>0</v>
      </c>
      <c r="BL163" s="13" t="s">
        <v>109</v>
      </c>
      <c r="BM163" s="151" t="s">
        <v>3255</v>
      </c>
    </row>
    <row r="164" spans="2:65" s="1" customFormat="1" ht="24.25" customHeight="1">
      <c r="B164" s="138"/>
      <c r="C164" s="153" t="s">
        <v>374</v>
      </c>
      <c r="D164" s="153" t="s">
        <v>236</v>
      </c>
      <c r="E164" s="154" t="s">
        <v>1615</v>
      </c>
      <c r="F164" s="155" t="s">
        <v>1616</v>
      </c>
      <c r="G164" s="156" t="s">
        <v>319</v>
      </c>
      <c r="H164" s="157">
        <v>2</v>
      </c>
      <c r="I164" s="158"/>
      <c r="J164" s="159">
        <f>ROUND(I164*H164,2)</f>
        <v>0</v>
      </c>
      <c r="K164" s="160"/>
      <c r="L164" s="161"/>
      <c r="M164" s="162" t="s">
        <v>1</v>
      </c>
      <c r="N164" s="163" t="s">
        <v>38</v>
      </c>
      <c r="P164" s="149">
        <f>O164*H164</f>
        <v>0</v>
      </c>
      <c r="Q164" s="149">
        <v>2.25</v>
      </c>
      <c r="R164" s="149">
        <f>Q164*H164</f>
        <v>4.5</v>
      </c>
      <c r="S164" s="149">
        <v>0</v>
      </c>
      <c r="T164" s="150">
        <f>S164*H164</f>
        <v>0</v>
      </c>
      <c r="AR164" s="151" t="s">
        <v>163</v>
      </c>
      <c r="AT164" s="151" t="s">
        <v>236</v>
      </c>
      <c r="AU164" s="151" t="s">
        <v>84</v>
      </c>
      <c r="AY164" s="13" t="s">
        <v>193</v>
      </c>
      <c r="BE164" s="152">
        <f>IF(N164="základná",J164,0)</f>
        <v>0</v>
      </c>
      <c r="BF164" s="152">
        <f>IF(N164="znížená",J164,0)</f>
        <v>0</v>
      </c>
      <c r="BG164" s="152">
        <f>IF(N164="zákl. prenesená",J164,0)</f>
        <v>0</v>
      </c>
      <c r="BH164" s="152">
        <f>IF(N164="zníž. prenesená",J164,0)</f>
        <v>0</v>
      </c>
      <c r="BI164" s="152">
        <f>IF(N164="nulová",J164,0)</f>
        <v>0</v>
      </c>
      <c r="BJ164" s="13" t="s">
        <v>84</v>
      </c>
      <c r="BK164" s="152">
        <f>ROUND(I164*H164,2)</f>
        <v>0</v>
      </c>
      <c r="BL164" s="13" t="s">
        <v>109</v>
      </c>
      <c r="BM164" s="151" t="s">
        <v>3256</v>
      </c>
    </row>
    <row r="165" spans="2:65" s="11" customFormat="1" ht="22.75" customHeight="1">
      <c r="B165" s="126"/>
      <c r="D165" s="127" t="s">
        <v>71</v>
      </c>
      <c r="E165" s="136" t="s">
        <v>163</v>
      </c>
      <c r="F165" s="136" t="s">
        <v>732</v>
      </c>
      <c r="I165" s="129"/>
      <c r="J165" s="137">
        <f>BK165</f>
        <v>0</v>
      </c>
      <c r="L165" s="126"/>
      <c r="M165" s="131"/>
      <c r="P165" s="132">
        <f>SUM(P166:P190)</f>
        <v>0</v>
      </c>
      <c r="R165" s="132">
        <f>SUM(R166:R190)</f>
        <v>1.0741419999999999</v>
      </c>
      <c r="T165" s="133">
        <f>SUM(T166:T190)</f>
        <v>0</v>
      </c>
      <c r="AR165" s="127" t="s">
        <v>76</v>
      </c>
      <c r="AT165" s="134" t="s">
        <v>71</v>
      </c>
      <c r="AU165" s="134" t="s">
        <v>76</v>
      </c>
      <c r="AY165" s="127" t="s">
        <v>193</v>
      </c>
      <c r="BK165" s="135">
        <f>SUM(BK166:BK190)</f>
        <v>0</v>
      </c>
    </row>
    <row r="166" spans="2:65" s="1" customFormat="1" ht="24.25" customHeight="1">
      <c r="B166" s="138"/>
      <c r="C166" s="139" t="s">
        <v>378</v>
      </c>
      <c r="D166" s="139" t="s">
        <v>195</v>
      </c>
      <c r="E166" s="140" t="s">
        <v>1630</v>
      </c>
      <c r="F166" s="141" t="s">
        <v>1631</v>
      </c>
      <c r="G166" s="142" t="s">
        <v>319</v>
      </c>
      <c r="H166" s="143">
        <v>2</v>
      </c>
      <c r="I166" s="144"/>
      <c r="J166" s="145">
        <f t="shared" ref="J166:J190" si="10">ROUND(I166*H166,2)</f>
        <v>0</v>
      </c>
      <c r="K166" s="146"/>
      <c r="L166" s="28"/>
      <c r="M166" s="147" t="s">
        <v>1</v>
      </c>
      <c r="N166" s="148" t="s">
        <v>38</v>
      </c>
      <c r="P166" s="149">
        <f t="shared" ref="P166:P190" si="11">O166*H166</f>
        <v>0</v>
      </c>
      <c r="Q166" s="149">
        <v>3.82E-3</v>
      </c>
      <c r="R166" s="149">
        <f t="shared" ref="R166:R190" si="12">Q166*H166</f>
        <v>7.6400000000000001E-3</v>
      </c>
      <c r="S166" s="149">
        <v>0</v>
      </c>
      <c r="T166" s="150">
        <f t="shared" ref="T166:T190" si="13">S166*H166</f>
        <v>0</v>
      </c>
      <c r="AR166" s="151" t="s">
        <v>109</v>
      </c>
      <c r="AT166" s="151" t="s">
        <v>195</v>
      </c>
      <c r="AU166" s="151" t="s">
        <v>84</v>
      </c>
      <c r="AY166" s="13" t="s">
        <v>193</v>
      </c>
      <c r="BE166" s="152">
        <f t="shared" ref="BE166:BE190" si="14">IF(N166="základná",J166,0)</f>
        <v>0</v>
      </c>
      <c r="BF166" s="152">
        <f t="shared" ref="BF166:BF190" si="15">IF(N166="znížená",J166,0)</f>
        <v>0</v>
      </c>
      <c r="BG166" s="152">
        <f t="shared" ref="BG166:BG190" si="16">IF(N166="zákl. prenesená",J166,0)</f>
        <v>0</v>
      </c>
      <c r="BH166" s="152">
        <f t="shared" ref="BH166:BH190" si="17">IF(N166="zníž. prenesená",J166,0)</f>
        <v>0</v>
      </c>
      <c r="BI166" s="152">
        <f t="shared" ref="BI166:BI190" si="18">IF(N166="nulová",J166,0)</f>
        <v>0</v>
      </c>
      <c r="BJ166" s="13" t="s">
        <v>84</v>
      </c>
      <c r="BK166" s="152">
        <f t="shared" ref="BK166:BK190" si="19">ROUND(I166*H166,2)</f>
        <v>0</v>
      </c>
      <c r="BL166" s="13" t="s">
        <v>109</v>
      </c>
      <c r="BM166" s="151" t="s">
        <v>3257</v>
      </c>
    </row>
    <row r="167" spans="2:65" s="1" customFormat="1" ht="16.5" customHeight="1">
      <c r="B167" s="138"/>
      <c r="C167" s="153" t="s">
        <v>382</v>
      </c>
      <c r="D167" s="153" t="s">
        <v>236</v>
      </c>
      <c r="E167" s="154" t="s">
        <v>1633</v>
      </c>
      <c r="F167" s="155" t="s">
        <v>1634</v>
      </c>
      <c r="G167" s="156" t="s">
        <v>319</v>
      </c>
      <c r="H167" s="157">
        <v>2</v>
      </c>
      <c r="I167" s="158"/>
      <c r="J167" s="159">
        <f t="shared" si="10"/>
        <v>0</v>
      </c>
      <c r="K167" s="160"/>
      <c r="L167" s="161"/>
      <c r="M167" s="162" t="s">
        <v>1</v>
      </c>
      <c r="N167" s="163" t="s">
        <v>38</v>
      </c>
      <c r="P167" s="149">
        <f t="shared" si="11"/>
        <v>0</v>
      </c>
      <c r="Q167" s="149">
        <v>2.5000000000000001E-2</v>
      </c>
      <c r="R167" s="149">
        <f t="shared" si="12"/>
        <v>0.05</v>
      </c>
      <c r="S167" s="149">
        <v>0</v>
      </c>
      <c r="T167" s="150">
        <f t="shared" si="13"/>
        <v>0</v>
      </c>
      <c r="AR167" s="151" t="s">
        <v>163</v>
      </c>
      <c r="AT167" s="151" t="s">
        <v>236</v>
      </c>
      <c r="AU167" s="151" t="s">
        <v>84</v>
      </c>
      <c r="AY167" s="13" t="s">
        <v>193</v>
      </c>
      <c r="BE167" s="152">
        <f t="shared" si="14"/>
        <v>0</v>
      </c>
      <c r="BF167" s="152">
        <f t="shared" si="15"/>
        <v>0</v>
      </c>
      <c r="BG167" s="152">
        <f t="shared" si="16"/>
        <v>0</v>
      </c>
      <c r="BH167" s="152">
        <f t="shared" si="17"/>
        <v>0</v>
      </c>
      <c r="BI167" s="152">
        <f t="shared" si="18"/>
        <v>0</v>
      </c>
      <c r="BJ167" s="13" t="s">
        <v>84</v>
      </c>
      <c r="BK167" s="152">
        <f t="shared" si="19"/>
        <v>0</v>
      </c>
      <c r="BL167" s="13" t="s">
        <v>109</v>
      </c>
      <c r="BM167" s="151" t="s">
        <v>3258</v>
      </c>
    </row>
    <row r="168" spans="2:65" s="1" customFormat="1" ht="24.25" customHeight="1">
      <c r="B168" s="138"/>
      <c r="C168" s="139" t="s">
        <v>386</v>
      </c>
      <c r="D168" s="139" t="s">
        <v>195</v>
      </c>
      <c r="E168" s="140" t="s">
        <v>1636</v>
      </c>
      <c r="F168" s="141" t="s">
        <v>992</v>
      </c>
      <c r="G168" s="142" t="s">
        <v>319</v>
      </c>
      <c r="H168" s="143">
        <v>1</v>
      </c>
      <c r="I168" s="144"/>
      <c r="J168" s="145">
        <f t="shared" si="10"/>
        <v>0</v>
      </c>
      <c r="K168" s="146"/>
      <c r="L168" s="28"/>
      <c r="M168" s="147" t="s">
        <v>1</v>
      </c>
      <c r="N168" s="148" t="s">
        <v>38</v>
      </c>
      <c r="P168" s="149">
        <f t="shared" si="11"/>
        <v>0</v>
      </c>
      <c r="Q168" s="149">
        <v>3.8019999999999998E-3</v>
      </c>
      <c r="R168" s="149">
        <f t="shared" si="12"/>
        <v>3.8019999999999998E-3</v>
      </c>
      <c r="S168" s="149">
        <v>0</v>
      </c>
      <c r="T168" s="150">
        <f t="shared" si="13"/>
        <v>0</v>
      </c>
      <c r="AR168" s="151" t="s">
        <v>109</v>
      </c>
      <c r="AT168" s="151" t="s">
        <v>195</v>
      </c>
      <c r="AU168" s="151" t="s">
        <v>84</v>
      </c>
      <c r="AY168" s="13" t="s">
        <v>193</v>
      </c>
      <c r="BE168" s="152">
        <f t="shared" si="14"/>
        <v>0</v>
      </c>
      <c r="BF168" s="152">
        <f t="shared" si="15"/>
        <v>0</v>
      </c>
      <c r="BG168" s="152">
        <f t="shared" si="16"/>
        <v>0</v>
      </c>
      <c r="BH168" s="152">
        <f t="shared" si="17"/>
        <v>0</v>
      </c>
      <c r="BI168" s="152">
        <f t="shared" si="18"/>
        <v>0</v>
      </c>
      <c r="BJ168" s="13" t="s">
        <v>84</v>
      </c>
      <c r="BK168" s="152">
        <f t="shared" si="19"/>
        <v>0</v>
      </c>
      <c r="BL168" s="13" t="s">
        <v>109</v>
      </c>
      <c r="BM168" s="151" t="s">
        <v>3259</v>
      </c>
    </row>
    <row r="169" spans="2:65" s="1" customFormat="1" ht="16.5" customHeight="1">
      <c r="B169" s="138"/>
      <c r="C169" s="153" t="s">
        <v>390</v>
      </c>
      <c r="D169" s="153" t="s">
        <v>236</v>
      </c>
      <c r="E169" s="154" t="s">
        <v>2550</v>
      </c>
      <c r="F169" s="155" t="s">
        <v>2551</v>
      </c>
      <c r="G169" s="156" t="s">
        <v>319</v>
      </c>
      <c r="H169" s="157">
        <v>1</v>
      </c>
      <c r="I169" s="158"/>
      <c r="J169" s="159">
        <f t="shared" si="10"/>
        <v>0</v>
      </c>
      <c r="K169" s="160"/>
      <c r="L169" s="161"/>
      <c r="M169" s="162" t="s">
        <v>1</v>
      </c>
      <c r="N169" s="163" t="s">
        <v>38</v>
      </c>
      <c r="P169" s="149">
        <f t="shared" si="11"/>
        <v>0</v>
      </c>
      <c r="Q169" s="149">
        <v>6.0000000000000001E-3</v>
      </c>
      <c r="R169" s="149">
        <f t="shared" si="12"/>
        <v>6.0000000000000001E-3</v>
      </c>
      <c r="S169" s="149">
        <v>0</v>
      </c>
      <c r="T169" s="150">
        <f t="shared" si="13"/>
        <v>0</v>
      </c>
      <c r="AR169" s="151" t="s">
        <v>163</v>
      </c>
      <c r="AT169" s="151" t="s">
        <v>236</v>
      </c>
      <c r="AU169" s="151" t="s">
        <v>84</v>
      </c>
      <c r="AY169" s="13" t="s">
        <v>193</v>
      </c>
      <c r="BE169" s="152">
        <f t="shared" si="14"/>
        <v>0</v>
      </c>
      <c r="BF169" s="152">
        <f t="shared" si="15"/>
        <v>0</v>
      </c>
      <c r="BG169" s="152">
        <f t="shared" si="16"/>
        <v>0</v>
      </c>
      <c r="BH169" s="152">
        <f t="shared" si="17"/>
        <v>0</v>
      </c>
      <c r="BI169" s="152">
        <f t="shared" si="18"/>
        <v>0</v>
      </c>
      <c r="BJ169" s="13" t="s">
        <v>84</v>
      </c>
      <c r="BK169" s="152">
        <f t="shared" si="19"/>
        <v>0</v>
      </c>
      <c r="BL169" s="13" t="s">
        <v>109</v>
      </c>
      <c r="BM169" s="151" t="s">
        <v>3260</v>
      </c>
    </row>
    <row r="170" spans="2:65" s="1" customFormat="1" ht="33" customHeight="1">
      <c r="B170" s="138"/>
      <c r="C170" s="139" t="s">
        <v>394</v>
      </c>
      <c r="D170" s="139" t="s">
        <v>195</v>
      </c>
      <c r="E170" s="140" t="s">
        <v>1649</v>
      </c>
      <c r="F170" s="141" t="s">
        <v>1650</v>
      </c>
      <c r="G170" s="142" t="s">
        <v>257</v>
      </c>
      <c r="H170" s="143">
        <v>17</v>
      </c>
      <c r="I170" s="144"/>
      <c r="J170" s="145">
        <f t="shared" si="10"/>
        <v>0</v>
      </c>
      <c r="K170" s="146"/>
      <c r="L170" s="28"/>
      <c r="M170" s="147" t="s">
        <v>1</v>
      </c>
      <c r="N170" s="148" t="s">
        <v>38</v>
      </c>
      <c r="P170" s="149">
        <f t="shared" si="11"/>
        <v>0</v>
      </c>
      <c r="Q170" s="149">
        <v>0</v>
      </c>
      <c r="R170" s="149">
        <f t="shared" si="12"/>
        <v>0</v>
      </c>
      <c r="S170" s="149">
        <v>0</v>
      </c>
      <c r="T170" s="150">
        <f t="shared" si="13"/>
        <v>0</v>
      </c>
      <c r="AR170" s="151" t="s">
        <v>109</v>
      </c>
      <c r="AT170" s="151" t="s">
        <v>195</v>
      </c>
      <c r="AU170" s="151" t="s">
        <v>84</v>
      </c>
      <c r="AY170" s="13" t="s">
        <v>193</v>
      </c>
      <c r="BE170" s="152">
        <f t="shared" si="14"/>
        <v>0</v>
      </c>
      <c r="BF170" s="152">
        <f t="shared" si="15"/>
        <v>0</v>
      </c>
      <c r="BG170" s="152">
        <f t="shared" si="16"/>
        <v>0</v>
      </c>
      <c r="BH170" s="152">
        <f t="shared" si="17"/>
        <v>0</v>
      </c>
      <c r="BI170" s="152">
        <f t="shared" si="18"/>
        <v>0</v>
      </c>
      <c r="BJ170" s="13" t="s">
        <v>84</v>
      </c>
      <c r="BK170" s="152">
        <f t="shared" si="19"/>
        <v>0</v>
      </c>
      <c r="BL170" s="13" t="s">
        <v>109</v>
      </c>
      <c r="BM170" s="151" t="s">
        <v>3261</v>
      </c>
    </row>
    <row r="171" spans="2:65" s="1" customFormat="1" ht="33" customHeight="1">
      <c r="B171" s="138"/>
      <c r="C171" s="153" t="s">
        <v>398</v>
      </c>
      <c r="D171" s="153" t="s">
        <v>236</v>
      </c>
      <c r="E171" s="154" t="s">
        <v>3262</v>
      </c>
      <c r="F171" s="155" t="s">
        <v>3263</v>
      </c>
      <c r="G171" s="156" t="s">
        <v>257</v>
      </c>
      <c r="H171" s="157">
        <v>17</v>
      </c>
      <c r="I171" s="158"/>
      <c r="J171" s="159">
        <f t="shared" si="10"/>
        <v>0</v>
      </c>
      <c r="K171" s="160"/>
      <c r="L171" s="161"/>
      <c r="M171" s="162" t="s">
        <v>1</v>
      </c>
      <c r="N171" s="163" t="s">
        <v>38</v>
      </c>
      <c r="P171" s="149">
        <f t="shared" si="11"/>
        <v>0</v>
      </c>
      <c r="Q171" s="149">
        <v>2.1900000000000001E-3</v>
      </c>
      <c r="R171" s="149">
        <f t="shared" si="12"/>
        <v>3.7229999999999999E-2</v>
      </c>
      <c r="S171" s="149">
        <v>0</v>
      </c>
      <c r="T171" s="150">
        <f t="shared" si="13"/>
        <v>0</v>
      </c>
      <c r="AR171" s="151" t="s">
        <v>163</v>
      </c>
      <c r="AT171" s="151" t="s">
        <v>236</v>
      </c>
      <c r="AU171" s="151" t="s">
        <v>84</v>
      </c>
      <c r="AY171" s="13" t="s">
        <v>193</v>
      </c>
      <c r="BE171" s="152">
        <f t="shared" si="14"/>
        <v>0</v>
      </c>
      <c r="BF171" s="152">
        <f t="shared" si="15"/>
        <v>0</v>
      </c>
      <c r="BG171" s="152">
        <f t="shared" si="16"/>
        <v>0</v>
      </c>
      <c r="BH171" s="152">
        <f t="shared" si="17"/>
        <v>0</v>
      </c>
      <c r="BI171" s="152">
        <f t="shared" si="18"/>
        <v>0</v>
      </c>
      <c r="BJ171" s="13" t="s">
        <v>84</v>
      </c>
      <c r="BK171" s="152">
        <f t="shared" si="19"/>
        <v>0</v>
      </c>
      <c r="BL171" s="13" t="s">
        <v>109</v>
      </c>
      <c r="BM171" s="151" t="s">
        <v>3264</v>
      </c>
    </row>
    <row r="172" spans="2:65" s="1" customFormat="1" ht="24.25" customHeight="1">
      <c r="B172" s="138"/>
      <c r="C172" s="139" t="s">
        <v>402</v>
      </c>
      <c r="D172" s="139" t="s">
        <v>195</v>
      </c>
      <c r="E172" s="140" t="s">
        <v>1664</v>
      </c>
      <c r="F172" s="141" t="s">
        <v>1665</v>
      </c>
      <c r="G172" s="142" t="s">
        <v>319</v>
      </c>
      <c r="H172" s="143">
        <v>2</v>
      </c>
      <c r="I172" s="144"/>
      <c r="J172" s="145">
        <f t="shared" si="10"/>
        <v>0</v>
      </c>
      <c r="K172" s="146"/>
      <c r="L172" s="28"/>
      <c r="M172" s="147" t="s">
        <v>1</v>
      </c>
      <c r="N172" s="148" t="s">
        <v>38</v>
      </c>
      <c r="P172" s="149">
        <f t="shared" si="11"/>
        <v>0</v>
      </c>
      <c r="Q172" s="149">
        <v>7.9000000000000001E-4</v>
      </c>
      <c r="R172" s="149">
        <f t="shared" si="12"/>
        <v>1.58E-3</v>
      </c>
      <c r="S172" s="149">
        <v>0</v>
      </c>
      <c r="T172" s="150">
        <f t="shared" si="13"/>
        <v>0</v>
      </c>
      <c r="AR172" s="151" t="s">
        <v>109</v>
      </c>
      <c r="AT172" s="151" t="s">
        <v>195</v>
      </c>
      <c r="AU172" s="151" t="s">
        <v>84</v>
      </c>
      <c r="AY172" s="13" t="s">
        <v>193</v>
      </c>
      <c r="BE172" s="152">
        <f t="shared" si="14"/>
        <v>0</v>
      </c>
      <c r="BF172" s="152">
        <f t="shared" si="15"/>
        <v>0</v>
      </c>
      <c r="BG172" s="152">
        <f t="shared" si="16"/>
        <v>0</v>
      </c>
      <c r="BH172" s="152">
        <f t="shared" si="17"/>
        <v>0</v>
      </c>
      <c r="BI172" s="152">
        <f t="shared" si="18"/>
        <v>0</v>
      </c>
      <c r="BJ172" s="13" t="s">
        <v>84</v>
      </c>
      <c r="BK172" s="152">
        <f t="shared" si="19"/>
        <v>0</v>
      </c>
      <c r="BL172" s="13" t="s">
        <v>109</v>
      </c>
      <c r="BM172" s="151" t="s">
        <v>3265</v>
      </c>
    </row>
    <row r="173" spans="2:65" s="1" customFormat="1" ht="16.5" customHeight="1">
      <c r="B173" s="138"/>
      <c r="C173" s="153" t="s">
        <v>406</v>
      </c>
      <c r="D173" s="153" t="s">
        <v>236</v>
      </c>
      <c r="E173" s="154" t="s">
        <v>1667</v>
      </c>
      <c r="F173" s="155" t="s">
        <v>1668</v>
      </c>
      <c r="G173" s="156" t="s">
        <v>319</v>
      </c>
      <c r="H173" s="157">
        <v>2</v>
      </c>
      <c r="I173" s="158"/>
      <c r="J173" s="159">
        <f t="shared" si="10"/>
        <v>0</v>
      </c>
      <c r="K173" s="160"/>
      <c r="L173" s="161"/>
      <c r="M173" s="162" t="s">
        <v>1</v>
      </c>
      <c r="N173" s="163" t="s">
        <v>38</v>
      </c>
      <c r="P173" s="149">
        <f t="shared" si="11"/>
        <v>0</v>
      </c>
      <c r="Q173" s="149">
        <v>2.1999999999999999E-2</v>
      </c>
      <c r="R173" s="149">
        <f t="shared" si="12"/>
        <v>4.3999999999999997E-2</v>
      </c>
      <c r="S173" s="149">
        <v>0</v>
      </c>
      <c r="T173" s="150">
        <f t="shared" si="13"/>
        <v>0</v>
      </c>
      <c r="AR173" s="151" t="s">
        <v>163</v>
      </c>
      <c r="AT173" s="151" t="s">
        <v>236</v>
      </c>
      <c r="AU173" s="151" t="s">
        <v>84</v>
      </c>
      <c r="AY173" s="13" t="s">
        <v>193</v>
      </c>
      <c r="BE173" s="152">
        <f t="shared" si="14"/>
        <v>0</v>
      </c>
      <c r="BF173" s="152">
        <f t="shared" si="15"/>
        <v>0</v>
      </c>
      <c r="BG173" s="152">
        <f t="shared" si="16"/>
        <v>0</v>
      </c>
      <c r="BH173" s="152">
        <f t="shared" si="17"/>
        <v>0</v>
      </c>
      <c r="BI173" s="152">
        <f t="shared" si="18"/>
        <v>0</v>
      </c>
      <c r="BJ173" s="13" t="s">
        <v>84</v>
      </c>
      <c r="BK173" s="152">
        <f t="shared" si="19"/>
        <v>0</v>
      </c>
      <c r="BL173" s="13" t="s">
        <v>109</v>
      </c>
      <c r="BM173" s="151" t="s">
        <v>3266</v>
      </c>
    </row>
    <row r="174" spans="2:65" s="1" customFormat="1" ht="24.25" customHeight="1">
      <c r="B174" s="138"/>
      <c r="C174" s="153" t="s">
        <v>410</v>
      </c>
      <c r="D174" s="153" t="s">
        <v>236</v>
      </c>
      <c r="E174" s="154" t="s">
        <v>1670</v>
      </c>
      <c r="F174" s="155" t="s">
        <v>1671</v>
      </c>
      <c r="G174" s="156" t="s">
        <v>319</v>
      </c>
      <c r="H174" s="157">
        <v>2</v>
      </c>
      <c r="I174" s="158"/>
      <c r="J174" s="159">
        <f t="shared" si="10"/>
        <v>0</v>
      </c>
      <c r="K174" s="160"/>
      <c r="L174" s="161"/>
      <c r="M174" s="162" t="s">
        <v>1</v>
      </c>
      <c r="N174" s="163" t="s">
        <v>38</v>
      </c>
      <c r="P174" s="149">
        <f t="shared" si="11"/>
        <v>0</v>
      </c>
      <c r="Q174" s="149">
        <v>6.3E-3</v>
      </c>
      <c r="R174" s="149">
        <f t="shared" si="12"/>
        <v>1.26E-2</v>
      </c>
      <c r="S174" s="149">
        <v>0</v>
      </c>
      <c r="T174" s="150">
        <f t="shared" si="13"/>
        <v>0</v>
      </c>
      <c r="AR174" s="151" t="s">
        <v>163</v>
      </c>
      <c r="AT174" s="151" t="s">
        <v>236</v>
      </c>
      <c r="AU174" s="151" t="s">
        <v>84</v>
      </c>
      <c r="AY174" s="13" t="s">
        <v>193</v>
      </c>
      <c r="BE174" s="152">
        <f t="shared" si="14"/>
        <v>0</v>
      </c>
      <c r="BF174" s="152">
        <f t="shared" si="15"/>
        <v>0</v>
      </c>
      <c r="BG174" s="152">
        <f t="shared" si="16"/>
        <v>0</v>
      </c>
      <c r="BH174" s="152">
        <f t="shared" si="17"/>
        <v>0</v>
      </c>
      <c r="BI174" s="152">
        <f t="shared" si="18"/>
        <v>0</v>
      </c>
      <c r="BJ174" s="13" t="s">
        <v>84</v>
      </c>
      <c r="BK174" s="152">
        <f t="shared" si="19"/>
        <v>0</v>
      </c>
      <c r="BL174" s="13" t="s">
        <v>109</v>
      </c>
      <c r="BM174" s="151" t="s">
        <v>3267</v>
      </c>
    </row>
    <row r="175" spans="2:65" s="1" customFormat="1" ht="33" customHeight="1">
      <c r="B175" s="138"/>
      <c r="C175" s="139" t="s">
        <v>414</v>
      </c>
      <c r="D175" s="139" t="s">
        <v>195</v>
      </c>
      <c r="E175" s="140" t="s">
        <v>2152</v>
      </c>
      <c r="F175" s="141" t="s">
        <v>2153</v>
      </c>
      <c r="G175" s="142" t="s">
        <v>319</v>
      </c>
      <c r="H175" s="143">
        <v>1</v>
      </c>
      <c r="I175" s="144"/>
      <c r="J175" s="145">
        <f t="shared" si="10"/>
        <v>0</v>
      </c>
      <c r="K175" s="146"/>
      <c r="L175" s="28"/>
      <c r="M175" s="147" t="s">
        <v>1</v>
      </c>
      <c r="N175" s="148" t="s">
        <v>38</v>
      </c>
      <c r="P175" s="149">
        <f t="shared" si="11"/>
        <v>0</v>
      </c>
      <c r="Q175" s="149">
        <v>7.6000000000000004E-4</v>
      </c>
      <c r="R175" s="149">
        <f t="shared" si="12"/>
        <v>7.6000000000000004E-4</v>
      </c>
      <c r="S175" s="149">
        <v>0</v>
      </c>
      <c r="T175" s="150">
        <f t="shared" si="13"/>
        <v>0</v>
      </c>
      <c r="AR175" s="151" t="s">
        <v>109</v>
      </c>
      <c r="AT175" s="151" t="s">
        <v>195</v>
      </c>
      <c r="AU175" s="151" t="s">
        <v>84</v>
      </c>
      <c r="AY175" s="13" t="s">
        <v>193</v>
      </c>
      <c r="BE175" s="152">
        <f t="shared" si="14"/>
        <v>0</v>
      </c>
      <c r="BF175" s="152">
        <f t="shared" si="15"/>
        <v>0</v>
      </c>
      <c r="BG175" s="152">
        <f t="shared" si="16"/>
        <v>0</v>
      </c>
      <c r="BH175" s="152">
        <f t="shared" si="17"/>
        <v>0</v>
      </c>
      <c r="BI175" s="152">
        <f t="shared" si="18"/>
        <v>0</v>
      </c>
      <c r="BJ175" s="13" t="s">
        <v>84</v>
      </c>
      <c r="BK175" s="152">
        <f t="shared" si="19"/>
        <v>0</v>
      </c>
      <c r="BL175" s="13" t="s">
        <v>109</v>
      </c>
      <c r="BM175" s="151" t="s">
        <v>3268</v>
      </c>
    </row>
    <row r="176" spans="2:65" s="1" customFormat="1" ht="24.25" customHeight="1">
      <c r="B176" s="138"/>
      <c r="C176" s="153" t="s">
        <v>418</v>
      </c>
      <c r="D176" s="153" t="s">
        <v>236</v>
      </c>
      <c r="E176" s="154" t="s">
        <v>2155</v>
      </c>
      <c r="F176" s="155" t="s">
        <v>2156</v>
      </c>
      <c r="G176" s="156" t="s">
        <v>319</v>
      </c>
      <c r="H176" s="157">
        <v>1</v>
      </c>
      <c r="I176" s="158"/>
      <c r="J176" s="159">
        <f t="shared" si="10"/>
        <v>0</v>
      </c>
      <c r="K176" s="160"/>
      <c r="L176" s="161"/>
      <c r="M176" s="162" t="s">
        <v>1</v>
      </c>
      <c r="N176" s="163" t="s">
        <v>38</v>
      </c>
      <c r="P176" s="149">
        <f t="shared" si="11"/>
        <v>0</v>
      </c>
      <c r="Q176" s="149">
        <v>3.0200000000000001E-2</v>
      </c>
      <c r="R176" s="149">
        <f t="shared" si="12"/>
        <v>3.0200000000000001E-2</v>
      </c>
      <c r="S176" s="149">
        <v>0</v>
      </c>
      <c r="T176" s="150">
        <f t="shared" si="13"/>
        <v>0</v>
      </c>
      <c r="AR176" s="151" t="s">
        <v>163</v>
      </c>
      <c r="AT176" s="151" t="s">
        <v>236</v>
      </c>
      <c r="AU176" s="151" t="s">
        <v>84</v>
      </c>
      <c r="AY176" s="13" t="s">
        <v>193</v>
      </c>
      <c r="BE176" s="152">
        <f t="shared" si="14"/>
        <v>0</v>
      </c>
      <c r="BF176" s="152">
        <f t="shared" si="15"/>
        <v>0</v>
      </c>
      <c r="BG176" s="152">
        <f t="shared" si="16"/>
        <v>0</v>
      </c>
      <c r="BH176" s="152">
        <f t="shared" si="17"/>
        <v>0</v>
      </c>
      <c r="BI176" s="152">
        <f t="shared" si="18"/>
        <v>0</v>
      </c>
      <c r="BJ176" s="13" t="s">
        <v>84</v>
      </c>
      <c r="BK176" s="152">
        <f t="shared" si="19"/>
        <v>0</v>
      </c>
      <c r="BL176" s="13" t="s">
        <v>109</v>
      </c>
      <c r="BM176" s="151" t="s">
        <v>3269</v>
      </c>
    </row>
    <row r="177" spans="2:65" s="1" customFormat="1" ht="24.25" customHeight="1">
      <c r="B177" s="138"/>
      <c r="C177" s="139" t="s">
        <v>422</v>
      </c>
      <c r="D177" s="139" t="s">
        <v>195</v>
      </c>
      <c r="E177" s="140" t="s">
        <v>1673</v>
      </c>
      <c r="F177" s="141" t="s">
        <v>1674</v>
      </c>
      <c r="G177" s="142" t="s">
        <v>319</v>
      </c>
      <c r="H177" s="143">
        <v>1</v>
      </c>
      <c r="I177" s="144"/>
      <c r="J177" s="145">
        <f t="shared" si="10"/>
        <v>0</v>
      </c>
      <c r="K177" s="146"/>
      <c r="L177" s="28"/>
      <c r="M177" s="147" t="s">
        <v>1</v>
      </c>
      <c r="N177" s="148" t="s">
        <v>38</v>
      </c>
      <c r="P177" s="149">
        <f t="shared" si="11"/>
        <v>0</v>
      </c>
      <c r="Q177" s="149">
        <v>3.4000000000000002E-4</v>
      </c>
      <c r="R177" s="149">
        <f t="shared" si="12"/>
        <v>3.4000000000000002E-4</v>
      </c>
      <c r="S177" s="149">
        <v>0</v>
      </c>
      <c r="T177" s="150">
        <f t="shared" si="13"/>
        <v>0</v>
      </c>
      <c r="AR177" s="151" t="s">
        <v>109</v>
      </c>
      <c r="AT177" s="151" t="s">
        <v>195</v>
      </c>
      <c r="AU177" s="151" t="s">
        <v>84</v>
      </c>
      <c r="AY177" s="13" t="s">
        <v>193</v>
      </c>
      <c r="BE177" s="152">
        <f t="shared" si="14"/>
        <v>0</v>
      </c>
      <c r="BF177" s="152">
        <f t="shared" si="15"/>
        <v>0</v>
      </c>
      <c r="BG177" s="152">
        <f t="shared" si="16"/>
        <v>0</v>
      </c>
      <c r="BH177" s="152">
        <f t="shared" si="17"/>
        <v>0</v>
      </c>
      <c r="BI177" s="152">
        <f t="shared" si="18"/>
        <v>0</v>
      </c>
      <c r="BJ177" s="13" t="s">
        <v>84</v>
      </c>
      <c r="BK177" s="152">
        <f t="shared" si="19"/>
        <v>0</v>
      </c>
      <c r="BL177" s="13" t="s">
        <v>109</v>
      </c>
      <c r="BM177" s="151" t="s">
        <v>3270</v>
      </c>
    </row>
    <row r="178" spans="2:65" s="1" customFormat="1" ht="33" customHeight="1">
      <c r="B178" s="138"/>
      <c r="C178" s="153" t="s">
        <v>427</v>
      </c>
      <c r="D178" s="153" t="s">
        <v>236</v>
      </c>
      <c r="E178" s="154" t="s">
        <v>1676</v>
      </c>
      <c r="F178" s="155" t="s">
        <v>1677</v>
      </c>
      <c r="G178" s="156" t="s">
        <v>319</v>
      </c>
      <c r="H178" s="157">
        <v>1</v>
      </c>
      <c r="I178" s="158"/>
      <c r="J178" s="159">
        <f t="shared" si="10"/>
        <v>0</v>
      </c>
      <c r="K178" s="160"/>
      <c r="L178" s="161"/>
      <c r="M178" s="162" t="s">
        <v>1</v>
      </c>
      <c r="N178" s="163" t="s">
        <v>38</v>
      </c>
      <c r="P178" s="149">
        <f t="shared" si="11"/>
        <v>0</v>
      </c>
      <c r="Q178" s="149">
        <v>3.5499999999999997E-2</v>
      </c>
      <c r="R178" s="149">
        <f t="shared" si="12"/>
        <v>3.5499999999999997E-2</v>
      </c>
      <c r="S178" s="149">
        <v>0</v>
      </c>
      <c r="T178" s="150">
        <f t="shared" si="13"/>
        <v>0</v>
      </c>
      <c r="AR178" s="151" t="s">
        <v>163</v>
      </c>
      <c r="AT178" s="151" t="s">
        <v>236</v>
      </c>
      <c r="AU178" s="151" t="s">
        <v>84</v>
      </c>
      <c r="AY178" s="13" t="s">
        <v>193</v>
      </c>
      <c r="BE178" s="152">
        <f t="shared" si="14"/>
        <v>0</v>
      </c>
      <c r="BF178" s="152">
        <f t="shared" si="15"/>
        <v>0</v>
      </c>
      <c r="BG178" s="152">
        <f t="shared" si="16"/>
        <v>0</v>
      </c>
      <c r="BH178" s="152">
        <f t="shared" si="17"/>
        <v>0</v>
      </c>
      <c r="BI178" s="152">
        <f t="shared" si="18"/>
        <v>0</v>
      </c>
      <c r="BJ178" s="13" t="s">
        <v>84</v>
      </c>
      <c r="BK178" s="152">
        <f t="shared" si="19"/>
        <v>0</v>
      </c>
      <c r="BL178" s="13" t="s">
        <v>109</v>
      </c>
      <c r="BM178" s="151" t="s">
        <v>3271</v>
      </c>
    </row>
    <row r="179" spans="2:65" s="1" customFormat="1" ht="24.25" customHeight="1">
      <c r="B179" s="138"/>
      <c r="C179" s="139" t="s">
        <v>431</v>
      </c>
      <c r="D179" s="139" t="s">
        <v>195</v>
      </c>
      <c r="E179" s="140" t="s">
        <v>1686</v>
      </c>
      <c r="F179" s="141" t="s">
        <v>1687</v>
      </c>
      <c r="G179" s="142" t="s">
        <v>257</v>
      </c>
      <c r="H179" s="143">
        <v>17</v>
      </c>
      <c r="I179" s="144"/>
      <c r="J179" s="145">
        <f t="shared" si="10"/>
        <v>0</v>
      </c>
      <c r="K179" s="146"/>
      <c r="L179" s="28"/>
      <c r="M179" s="147" t="s">
        <v>1</v>
      </c>
      <c r="N179" s="148" t="s">
        <v>38</v>
      </c>
      <c r="P179" s="149">
        <f t="shared" si="11"/>
        <v>0</v>
      </c>
      <c r="Q179" s="149">
        <v>0</v>
      </c>
      <c r="R179" s="149">
        <f t="shared" si="12"/>
        <v>0</v>
      </c>
      <c r="S179" s="149">
        <v>0</v>
      </c>
      <c r="T179" s="150">
        <f t="shared" si="13"/>
        <v>0</v>
      </c>
      <c r="AR179" s="151" t="s">
        <v>109</v>
      </c>
      <c r="AT179" s="151" t="s">
        <v>195</v>
      </c>
      <c r="AU179" s="151" t="s">
        <v>84</v>
      </c>
      <c r="AY179" s="13" t="s">
        <v>193</v>
      </c>
      <c r="BE179" s="152">
        <f t="shared" si="14"/>
        <v>0</v>
      </c>
      <c r="BF179" s="152">
        <f t="shared" si="15"/>
        <v>0</v>
      </c>
      <c r="BG179" s="152">
        <f t="shared" si="16"/>
        <v>0</v>
      </c>
      <c r="BH179" s="152">
        <f t="shared" si="17"/>
        <v>0</v>
      </c>
      <c r="BI179" s="152">
        <f t="shared" si="18"/>
        <v>0</v>
      </c>
      <c r="BJ179" s="13" t="s">
        <v>84</v>
      </c>
      <c r="BK179" s="152">
        <f t="shared" si="19"/>
        <v>0</v>
      </c>
      <c r="BL179" s="13" t="s">
        <v>109</v>
      </c>
      <c r="BM179" s="151" t="s">
        <v>3272</v>
      </c>
    </row>
    <row r="180" spans="2:65" s="1" customFormat="1" ht="24.25" customHeight="1">
      <c r="B180" s="138"/>
      <c r="C180" s="139" t="s">
        <v>435</v>
      </c>
      <c r="D180" s="139" t="s">
        <v>195</v>
      </c>
      <c r="E180" s="140" t="s">
        <v>1689</v>
      </c>
      <c r="F180" s="141" t="s">
        <v>1690</v>
      </c>
      <c r="G180" s="142" t="s">
        <v>257</v>
      </c>
      <c r="H180" s="143">
        <v>17</v>
      </c>
      <c r="I180" s="144"/>
      <c r="J180" s="145">
        <f t="shared" si="10"/>
        <v>0</v>
      </c>
      <c r="K180" s="146"/>
      <c r="L180" s="28"/>
      <c r="M180" s="147" t="s">
        <v>1</v>
      </c>
      <c r="N180" s="148" t="s">
        <v>38</v>
      </c>
      <c r="P180" s="149">
        <f t="shared" si="11"/>
        <v>0</v>
      </c>
      <c r="Q180" s="149">
        <v>0</v>
      </c>
      <c r="R180" s="149">
        <f t="shared" si="12"/>
        <v>0</v>
      </c>
      <c r="S180" s="149">
        <v>0</v>
      </c>
      <c r="T180" s="150">
        <f t="shared" si="13"/>
        <v>0</v>
      </c>
      <c r="AR180" s="151" t="s">
        <v>109</v>
      </c>
      <c r="AT180" s="151" t="s">
        <v>195</v>
      </c>
      <c r="AU180" s="151" t="s">
        <v>84</v>
      </c>
      <c r="AY180" s="13" t="s">
        <v>193</v>
      </c>
      <c r="BE180" s="152">
        <f t="shared" si="14"/>
        <v>0</v>
      </c>
      <c r="BF180" s="152">
        <f t="shared" si="15"/>
        <v>0</v>
      </c>
      <c r="BG180" s="152">
        <f t="shared" si="16"/>
        <v>0</v>
      </c>
      <c r="BH180" s="152">
        <f t="shared" si="17"/>
        <v>0</v>
      </c>
      <c r="BI180" s="152">
        <f t="shared" si="18"/>
        <v>0</v>
      </c>
      <c r="BJ180" s="13" t="s">
        <v>84</v>
      </c>
      <c r="BK180" s="152">
        <f t="shared" si="19"/>
        <v>0</v>
      </c>
      <c r="BL180" s="13" t="s">
        <v>109</v>
      </c>
      <c r="BM180" s="151" t="s">
        <v>3273</v>
      </c>
    </row>
    <row r="181" spans="2:65" s="1" customFormat="1" ht="16.5" customHeight="1">
      <c r="B181" s="138"/>
      <c r="C181" s="139" t="s">
        <v>440</v>
      </c>
      <c r="D181" s="139" t="s">
        <v>195</v>
      </c>
      <c r="E181" s="140" t="s">
        <v>1718</v>
      </c>
      <c r="F181" s="141" t="s">
        <v>1719</v>
      </c>
      <c r="G181" s="142" t="s">
        <v>319</v>
      </c>
      <c r="H181" s="143">
        <v>2</v>
      </c>
      <c r="I181" s="144"/>
      <c r="J181" s="145">
        <f t="shared" si="10"/>
        <v>0</v>
      </c>
      <c r="K181" s="146"/>
      <c r="L181" s="28"/>
      <c r="M181" s="147" t="s">
        <v>1</v>
      </c>
      <c r="N181" s="148" t="s">
        <v>38</v>
      </c>
      <c r="P181" s="149">
        <f t="shared" si="11"/>
        <v>0</v>
      </c>
      <c r="Q181" s="149">
        <v>0.10419</v>
      </c>
      <c r="R181" s="149">
        <f t="shared" si="12"/>
        <v>0.20838000000000001</v>
      </c>
      <c r="S181" s="149">
        <v>0</v>
      </c>
      <c r="T181" s="150">
        <f t="shared" si="13"/>
        <v>0</v>
      </c>
      <c r="AR181" s="151" t="s">
        <v>109</v>
      </c>
      <c r="AT181" s="151" t="s">
        <v>195</v>
      </c>
      <c r="AU181" s="151" t="s">
        <v>84</v>
      </c>
      <c r="AY181" s="13" t="s">
        <v>193</v>
      </c>
      <c r="BE181" s="152">
        <f t="shared" si="14"/>
        <v>0</v>
      </c>
      <c r="BF181" s="152">
        <f t="shared" si="15"/>
        <v>0</v>
      </c>
      <c r="BG181" s="152">
        <f t="shared" si="16"/>
        <v>0</v>
      </c>
      <c r="BH181" s="152">
        <f t="shared" si="17"/>
        <v>0</v>
      </c>
      <c r="BI181" s="152">
        <f t="shared" si="18"/>
        <v>0</v>
      </c>
      <c r="BJ181" s="13" t="s">
        <v>84</v>
      </c>
      <c r="BK181" s="152">
        <f t="shared" si="19"/>
        <v>0</v>
      </c>
      <c r="BL181" s="13" t="s">
        <v>109</v>
      </c>
      <c r="BM181" s="151" t="s">
        <v>3274</v>
      </c>
    </row>
    <row r="182" spans="2:65" s="1" customFormat="1" ht="16.5" customHeight="1">
      <c r="B182" s="138"/>
      <c r="C182" s="153" t="s">
        <v>444</v>
      </c>
      <c r="D182" s="153" t="s">
        <v>236</v>
      </c>
      <c r="E182" s="154" t="s">
        <v>1721</v>
      </c>
      <c r="F182" s="155" t="s">
        <v>1722</v>
      </c>
      <c r="G182" s="156" t="s">
        <v>319</v>
      </c>
      <c r="H182" s="157">
        <v>2</v>
      </c>
      <c r="I182" s="158"/>
      <c r="J182" s="159">
        <f t="shared" si="10"/>
        <v>0</v>
      </c>
      <c r="K182" s="160"/>
      <c r="L182" s="161"/>
      <c r="M182" s="162" t="s">
        <v>1</v>
      </c>
      <c r="N182" s="163" t="s">
        <v>38</v>
      </c>
      <c r="P182" s="149">
        <f t="shared" si="11"/>
        <v>0</v>
      </c>
      <c r="Q182" s="149">
        <v>1.6E-2</v>
      </c>
      <c r="R182" s="149">
        <f t="shared" si="12"/>
        <v>3.2000000000000001E-2</v>
      </c>
      <c r="S182" s="149">
        <v>0</v>
      </c>
      <c r="T182" s="150">
        <f t="shared" si="13"/>
        <v>0</v>
      </c>
      <c r="AR182" s="151" t="s">
        <v>163</v>
      </c>
      <c r="AT182" s="151" t="s">
        <v>236</v>
      </c>
      <c r="AU182" s="151" t="s">
        <v>84</v>
      </c>
      <c r="AY182" s="13" t="s">
        <v>193</v>
      </c>
      <c r="BE182" s="152">
        <f t="shared" si="14"/>
        <v>0</v>
      </c>
      <c r="BF182" s="152">
        <f t="shared" si="15"/>
        <v>0</v>
      </c>
      <c r="BG182" s="152">
        <f t="shared" si="16"/>
        <v>0</v>
      </c>
      <c r="BH182" s="152">
        <f t="shared" si="17"/>
        <v>0</v>
      </c>
      <c r="BI182" s="152">
        <f t="shared" si="18"/>
        <v>0</v>
      </c>
      <c r="BJ182" s="13" t="s">
        <v>84</v>
      </c>
      <c r="BK182" s="152">
        <f t="shared" si="19"/>
        <v>0</v>
      </c>
      <c r="BL182" s="13" t="s">
        <v>109</v>
      </c>
      <c r="BM182" s="151" t="s">
        <v>3275</v>
      </c>
    </row>
    <row r="183" spans="2:65" s="1" customFormat="1" ht="16.5" customHeight="1">
      <c r="B183" s="138"/>
      <c r="C183" s="139" t="s">
        <v>448</v>
      </c>
      <c r="D183" s="139" t="s">
        <v>195</v>
      </c>
      <c r="E183" s="140" t="s">
        <v>1724</v>
      </c>
      <c r="F183" s="141" t="s">
        <v>1725</v>
      </c>
      <c r="G183" s="142" t="s">
        <v>319</v>
      </c>
      <c r="H183" s="143">
        <v>1</v>
      </c>
      <c r="I183" s="144"/>
      <c r="J183" s="145">
        <f t="shared" si="10"/>
        <v>0</v>
      </c>
      <c r="K183" s="146"/>
      <c r="L183" s="28"/>
      <c r="M183" s="147" t="s">
        <v>1</v>
      </c>
      <c r="N183" s="148" t="s">
        <v>38</v>
      </c>
      <c r="P183" s="149">
        <f t="shared" si="11"/>
        <v>0</v>
      </c>
      <c r="Q183" s="149">
        <v>0.27825</v>
      </c>
      <c r="R183" s="149">
        <f t="shared" si="12"/>
        <v>0.27825</v>
      </c>
      <c r="S183" s="149">
        <v>0</v>
      </c>
      <c r="T183" s="150">
        <f t="shared" si="13"/>
        <v>0</v>
      </c>
      <c r="AR183" s="151" t="s">
        <v>109</v>
      </c>
      <c r="AT183" s="151" t="s">
        <v>195</v>
      </c>
      <c r="AU183" s="151" t="s">
        <v>84</v>
      </c>
      <c r="AY183" s="13" t="s">
        <v>193</v>
      </c>
      <c r="BE183" s="152">
        <f t="shared" si="14"/>
        <v>0</v>
      </c>
      <c r="BF183" s="152">
        <f t="shared" si="15"/>
        <v>0</v>
      </c>
      <c r="BG183" s="152">
        <f t="shared" si="16"/>
        <v>0</v>
      </c>
      <c r="BH183" s="152">
        <f t="shared" si="17"/>
        <v>0</v>
      </c>
      <c r="BI183" s="152">
        <f t="shared" si="18"/>
        <v>0</v>
      </c>
      <c r="BJ183" s="13" t="s">
        <v>84</v>
      </c>
      <c r="BK183" s="152">
        <f t="shared" si="19"/>
        <v>0</v>
      </c>
      <c r="BL183" s="13" t="s">
        <v>109</v>
      </c>
      <c r="BM183" s="151" t="s">
        <v>3276</v>
      </c>
    </row>
    <row r="184" spans="2:65" s="1" customFormat="1" ht="24.25" customHeight="1">
      <c r="B184" s="138"/>
      <c r="C184" s="153" t="s">
        <v>452</v>
      </c>
      <c r="D184" s="153" t="s">
        <v>236</v>
      </c>
      <c r="E184" s="154" t="s">
        <v>1727</v>
      </c>
      <c r="F184" s="155" t="s">
        <v>1728</v>
      </c>
      <c r="G184" s="156" t="s">
        <v>319</v>
      </c>
      <c r="H184" s="157">
        <v>1</v>
      </c>
      <c r="I184" s="158"/>
      <c r="J184" s="159">
        <f t="shared" si="10"/>
        <v>0</v>
      </c>
      <c r="K184" s="160"/>
      <c r="L184" s="161"/>
      <c r="M184" s="162" t="s">
        <v>1</v>
      </c>
      <c r="N184" s="163" t="s">
        <v>38</v>
      </c>
      <c r="P184" s="149">
        <f t="shared" si="11"/>
        <v>0</v>
      </c>
      <c r="Q184" s="149">
        <v>3.2000000000000001E-2</v>
      </c>
      <c r="R184" s="149">
        <f t="shared" si="12"/>
        <v>3.2000000000000001E-2</v>
      </c>
      <c r="S184" s="149">
        <v>0</v>
      </c>
      <c r="T184" s="150">
        <f t="shared" si="13"/>
        <v>0</v>
      </c>
      <c r="AR184" s="151" t="s">
        <v>163</v>
      </c>
      <c r="AT184" s="151" t="s">
        <v>236</v>
      </c>
      <c r="AU184" s="151" t="s">
        <v>84</v>
      </c>
      <c r="AY184" s="13" t="s">
        <v>193</v>
      </c>
      <c r="BE184" s="152">
        <f t="shared" si="14"/>
        <v>0</v>
      </c>
      <c r="BF184" s="152">
        <f t="shared" si="15"/>
        <v>0</v>
      </c>
      <c r="BG184" s="152">
        <f t="shared" si="16"/>
        <v>0</v>
      </c>
      <c r="BH184" s="152">
        <f t="shared" si="17"/>
        <v>0</v>
      </c>
      <c r="BI184" s="152">
        <f t="shared" si="18"/>
        <v>0</v>
      </c>
      <c r="BJ184" s="13" t="s">
        <v>84</v>
      </c>
      <c r="BK184" s="152">
        <f t="shared" si="19"/>
        <v>0</v>
      </c>
      <c r="BL184" s="13" t="s">
        <v>109</v>
      </c>
      <c r="BM184" s="151" t="s">
        <v>3277</v>
      </c>
    </row>
    <row r="185" spans="2:65" s="1" customFormat="1" ht="16.5" customHeight="1">
      <c r="B185" s="138"/>
      <c r="C185" s="139" t="s">
        <v>457</v>
      </c>
      <c r="D185" s="139" t="s">
        <v>195</v>
      </c>
      <c r="E185" s="140" t="s">
        <v>2181</v>
      </c>
      <c r="F185" s="141" t="s">
        <v>2182</v>
      </c>
      <c r="G185" s="142" t="s">
        <v>319</v>
      </c>
      <c r="H185" s="143">
        <v>1</v>
      </c>
      <c r="I185" s="144"/>
      <c r="J185" s="145">
        <f t="shared" si="10"/>
        <v>0</v>
      </c>
      <c r="K185" s="146"/>
      <c r="L185" s="28"/>
      <c r="M185" s="147" t="s">
        <v>1</v>
      </c>
      <c r="N185" s="148" t="s">
        <v>38</v>
      </c>
      <c r="P185" s="149">
        <f t="shared" si="11"/>
        <v>0</v>
      </c>
      <c r="Q185" s="149">
        <v>0.27825</v>
      </c>
      <c r="R185" s="149">
        <f t="shared" si="12"/>
        <v>0.27825</v>
      </c>
      <c r="S185" s="149">
        <v>0</v>
      </c>
      <c r="T185" s="150">
        <f t="shared" si="13"/>
        <v>0</v>
      </c>
      <c r="AR185" s="151" t="s">
        <v>109</v>
      </c>
      <c r="AT185" s="151" t="s">
        <v>195</v>
      </c>
      <c r="AU185" s="151" t="s">
        <v>84</v>
      </c>
      <c r="AY185" s="13" t="s">
        <v>193</v>
      </c>
      <c r="BE185" s="152">
        <f t="shared" si="14"/>
        <v>0</v>
      </c>
      <c r="BF185" s="152">
        <f t="shared" si="15"/>
        <v>0</v>
      </c>
      <c r="BG185" s="152">
        <f t="shared" si="16"/>
        <v>0</v>
      </c>
      <c r="BH185" s="152">
        <f t="shared" si="17"/>
        <v>0</v>
      </c>
      <c r="BI185" s="152">
        <f t="shared" si="18"/>
        <v>0</v>
      </c>
      <c r="BJ185" s="13" t="s">
        <v>84</v>
      </c>
      <c r="BK185" s="152">
        <f t="shared" si="19"/>
        <v>0</v>
      </c>
      <c r="BL185" s="13" t="s">
        <v>109</v>
      </c>
      <c r="BM185" s="151" t="s">
        <v>3278</v>
      </c>
    </row>
    <row r="186" spans="2:65" s="1" customFormat="1" ht="24.25" customHeight="1">
      <c r="B186" s="138"/>
      <c r="C186" s="153" t="s">
        <v>461</v>
      </c>
      <c r="D186" s="153" t="s">
        <v>236</v>
      </c>
      <c r="E186" s="154" t="s">
        <v>2184</v>
      </c>
      <c r="F186" s="155" t="s">
        <v>2185</v>
      </c>
      <c r="G186" s="156" t="s">
        <v>319</v>
      </c>
      <c r="H186" s="157">
        <v>1</v>
      </c>
      <c r="I186" s="158"/>
      <c r="J186" s="159">
        <f t="shared" si="10"/>
        <v>0</v>
      </c>
      <c r="K186" s="160"/>
      <c r="L186" s="161"/>
      <c r="M186" s="162" t="s">
        <v>1</v>
      </c>
      <c r="N186" s="163" t="s">
        <v>38</v>
      </c>
      <c r="P186" s="149">
        <f t="shared" si="11"/>
        <v>0</v>
      </c>
      <c r="Q186" s="149">
        <v>0</v>
      </c>
      <c r="R186" s="149">
        <f t="shared" si="12"/>
        <v>0</v>
      </c>
      <c r="S186" s="149">
        <v>0</v>
      </c>
      <c r="T186" s="150">
        <f t="shared" si="13"/>
        <v>0</v>
      </c>
      <c r="AR186" s="151" t="s">
        <v>163</v>
      </c>
      <c r="AT186" s="151" t="s">
        <v>236</v>
      </c>
      <c r="AU186" s="151" t="s">
        <v>84</v>
      </c>
      <c r="AY186" s="13" t="s">
        <v>193</v>
      </c>
      <c r="BE186" s="152">
        <f t="shared" si="14"/>
        <v>0</v>
      </c>
      <c r="BF186" s="152">
        <f t="shared" si="15"/>
        <v>0</v>
      </c>
      <c r="BG186" s="152">
        <f t="shared" si="16"/>
        <v>0</v>
      </c>
      <c r="BH186" s="152">
        <f t="shared" si="17"/>
        <v>0</v>
      </c>
      <c r="BI186" s="152">
        <f t="shared" si="18"/>
        <v>0</v>
      </c>
      <c r="BJ186" s="13" t="s">
        <v>84</v>
      </c>
      <c r="BK186" s="152">
        <f t="shared" si="19"/>
        <v>0</v>
      </c>
      <c r="BL186" s="13" t="s">
        <v>109</v>
      </c>
      <c r="BM186" s="151" t="s">
        <v>3279</v>
      </c>
    </row>
    <row r="187" spans="2:65" s="1" customFormat="1" ht="33" customHeight="1">
      <c r="B187" s="138"/>
      <c r="C187" s="139" t="s">
        <v>465</v>
      </c>
      <c r="D187" s="139" t="s">
        <v>195</v>
      </c>
      <c r="E187" s="140" t="s">
        <v>1730</v>
      </c>
      <c r="F187" s="141" t="s">
        <v>1731</v>
      </c>
      <c r="G187" s="142" t="s">
        <v>319</v>
      </c>
      <c r="H187" s="143">
        <v>1</v>
      </c>
      <c r="I187" s="144"/>
      <c r="J187" s="145">
        <f t="shared" si="10"/>
        <v>0</v>
      </c>
      <c r="K187" s="146"/>
      <c r="L187" s="28"/>
      <c r="M187" s="147" t="s">
        <v>1</v>
      </c>
      <c r="N187" s="148" t="s">
        <v>38</v>
      </c>
      <c r="P187" s="149">
        <f t="shared" si="11"/>
        <v>0</v>
      </c>
      <c r="Q187" s="149">
        <v>2.4000000000000001E-4</v>
      </c>
      <c r="R187" s="149">
        <f t="shared" si="12"/>
        <v>2.4000000000000001E-4</v>
      </c>
      <c r="S187" s="149">
        <v>0</v>
      </c>
      <c r="T187" s="150">
        <f t="shared" si="13"/>
        <v>0</v>
      </c>
      <c r="AR187" s="151" t="s">
        <v>109</v>
      </c>
      <c r="AT187" s="151" t="s">
        <v>195</v>
      </c>
      <c r="AU187" s="151" t="s">
        <v>84</v>
      </c>
      <c r="AY187" s="13" t="s">
        <v>193</v>
      </c>
      <c r="BE187" s="152">
        <f t="shared" si="14"/>
        <v>0</v>
      </c>
      <c r="BF187" s="152">
        <f t="shared" si="15"/>
        <v>0</v>
      </c>
      <c r="BG187" s="152">
        <f t="shared" si="16"/>
        <v>0</v>
      </c>
      <c r="BH187" s="152">
        <f t="shared" si="17"/>
        <v>0</v>
      </c>
      <c r="BI187" s="152">
        <f t="shared" si="18"/>
        <v>0</v>
      </c>
      <c r="BJ187" s="13" t="s">
        <v>84</v>
      </c>
      <c r="BK187" s="152">
        <f t="shared" si="19"/>
        <v>0</v>
      </c>
      <c r="BL187" s="13" t="s">
        <v>109</v>
      </c>
      <c r="BM187" s="151" t="s">
        <v>3280</v>
      </c>
    </row>
    <row r="188" spans="2:65" s="1" customFormat="1" ht="37.75" customHeight="1">
      <c r="B188" s="138"/>
      <c r="C188" s="153" t="s">
        <v>469</v>
      </c>
      <c r="D188" s="153" t="s">
        <v>236</v>
      </c>
      <c r="E188" s="154" t="s">
        <v>1733</v>
      </c>
      <c r="F188" s="155" t="s">
        <v>1734</v>
      </c>
      <c r="G188" s="156" t="s">
        <v>319</v>
      </c>
      <c r="H188" s="157">
        <v>1</v>
      </c>
      <c r="I188" s="158"/>
      <c r="J188" s="159">
        <f t="shared" si="10"/>
        <v>0</v>
      </c>
      <c r="K188" s="160"/>
      <c r="L188" s="161"/>
      <c r="M188" s="162" t="s">
        <v>1</v>
      </c>
      <c r="N188" s="163" t="s">
        <v>38</v>
      </c>
      <c r="P188" s="149">
        <f t="shared" si="11"/>
        <v>0</v>
      </c>
      <c r="Q188" s="149">
        <v>7.0000000000000001E-3</v>
      </c>
      <c r="R188" s="149">
        <f t="shared" si="12"/>
        <v>7.0000000000000001E-3</v>
      </c>
      <c r="S188" s="149">
        <v>0</v>
      </c>
      <c r="T188" s="150">
        <f t="shared" si="13"/>
        <v>0</v>
      </c>
      <c r="AR188" s="151" t="s">
        <v>163</v>
      </c>
      <c r="AT188" s="151" t="s">
        <v>236</v>
      </c>
      <c r="AU188" s="151" t="s">
        <v>84</v>
      </c>
      <c r="AY188" s="13" t="s">
        <v>193</v>
      </c>
      <c r="BE188" s="152">
        <f t="shared" si="14"/>
        <v>0</v>
      </c>
      <c r="BF188" s="152">
        <f t="shared" si="15"/>
        <v>0</v>
      </c>
      <c r="BG188" s="152">
        <f t="shared" si="16"/>
        <v>0</v>
      </c>
      <c r="BH188" s="152">
        <f t="shared" si="17"/>
        <v>0</v>
      </c>
      <c r="BI188" s="152">
        <f t="shared" si="18"/>
        <v>0</v>
      </c>
      <c r="BJ188" s="13" t="s">
        <v>84</v>
      </c>
      <c r="BK188" s="152">
        <f t="shared" si="19"/>
        <v>0</v>
      </c>
      <c r="BL188" s="13" t="s">
        <v>109</v>
      </c>
      <c r="BM188" s="151" t="s">
        <v>3281</v>
      </c>
    </row>
    <row r="189" spans="2:65" s="1" customFormat="1" ht="24.25" customHeight="1">
      <c r="B189" s="138"/>
      <c r="C189" s="153" t="s">
        <v>473</v>
      </c>
      <c r="D189" s="153" t="s">
        <v>236</v>
      </c>
      <c r="E189" s="154" t="s">
        <v>1736</v>
      </c>
      <c r="F189" s="155" t="s">
        <v>1737</v>
      </c>
      <c r="G189" s="156" t="s">
        <v>319</v>
      </c>
      <c r="H189" s="157">
        <v>1</v>
      </c>
      <c r="I189" s="158"/>
      <c r="J189" s="159">
        <f t="shared" si="10"/>
        <v>0</v>
      </c>
      <c r="K189" s="160"/>
      <c r="L189" s="161"/>
      <c r="M189" s="162" t="s">
        <v>1</v>
      </c>
      <c r="N189" s="163" t="s">
        <v>38</v>
      </c>
      <c r="P189" s="149">
        <f t="shared" si="11"/>
        <v>0</v>
      </c>
      <c r="Q189" s="149">
        <v>6.3E-3</v>
      </c>
      <c r="R189" s="149">
        <f t="shared" si="12"/>
        <v>6.3E-3</v>
      </c>
      <c r="S189" s="149">
        <v>0</v>
      </c>
      <c r="T189" s="150">
        <f t="shared" si="13"/>
        <v>0</v>
      </c>
      <c r="AR189" s="151" t="s">
        <v>163</v>
      </c>
      <c r="AT189" s="151" t="s">
        <v>236</v>
      </c>
      <c r="AU189" s="151" t="s">
        <v>84</v>
      </c>
      <c r="AY189" s="13" t="s">
        <v>193</v>
      </c>
      <c r="BE189" s="152">
        <f t="shared" si="14"/>
        <v>0</v>
      </c>
      <c r="BF189" s="152">
        <f t="shared" si="15"/>
        <v>0</v>
      </c>
      <c r="BG189" s="152">
        <f t="shared" si="16"/>
        <v>0</v>
      </c>
      <c r="BH189" s="152">
        <f t="shared" si="17"/>
        <v>0</v>
      </c>
      <c r="BI189" s="152">
        <f t="shared" si="18"/>
        <v>0</v>
      </c>
      <c r="BJ189" s="13" t="s">
        <v>84</v>
      </c>
      <c r="BK189" s="152">
        <f t="shared" si="19"/>
        <v>0</v>
      </c>
      <c r="BL189" s="13" t="s">
        <v>109</v>
      </c>
      <c r="BM189" s="151" t="s">
        <v>3282</v>
      </c>
    </row>
    <row r="190" spans="2:65" s="1" customFormat="1" ht="16.5" customHeight="1">
      <c r="B190" s="138"/>
      <c r="C190" s="139" t="s">
        <v>479</v>
      </c>
      <c r="D190" s="139" t="s">
        <v>195</v>
      </c>
      <c r="E190" s="140" t="s">
        <v>1739</v>
      </c>
      <c r="F190" s="141" t="s">
        <v>1740</v>
      </c>
      <c r="G190" s="142" t="s">
        <v>257</v>
      </c>
      <c r="H190" s="143">
        <v>23</v>
      </c>
      <c r="I190" s="144"/>
      <c r="J190" s="145">
        <f t="shared" si="10"/>
        <v>0</v>
      </c>
      <c r="K190" s="146"/>
      <c r="L190" s="28"/>
      <c r="M190" s="147" t="s">
        <v>1</v>
      </c>
      <c r="N190" s="148" t="s">
        <v>38</v>
      </c>
      <c r="P190" s="149">
        <f t="shared" si="11"/>
        <v>0</v>
      </c>
      <c r="Q190" s="149">
        <v>9.0000000000000006E-5</v>
      </c>
      <c r="R190" s="149">
        <f t="shared" si="12"/>
        <v>2.0700000000000002E-3</v>
      </c>
      <c r="S190" s="149">
        <v>0</v>
      </c>
      <c r="T190" s="150">
        <f t="shared" si="13"/>
        <v>0</v>
      </c>
      <c r="AR190" s="151" t="s">
        <v>109</v>
      </c>
      <c r="AT190" s="151" t="s">
        <v>195</v>
      </c>
      <c r="AU190" s="151" t="s">
        <v>84</v>
      </c>
      <c r="AY190" s="13" t="s">
        <v>193</v>
      </c>
      <c r="BE190" s="152">
        <f t="shared" si="14"/>
        <v>0</v>
      </c>
      <c r="BF190" s="152">
        <f t="shared" si="15"/>
        <v>0</v>
      </c>
      <c r="BG190" s="152">
        <f t="shared" si="16"/>
        <v>0</v>
      </c>
      <c r="BH190" s="152">
        <f t="shared" si="17"/>
        <v>0</v>
      </c>
      <c r="BI190" s="152">
        <f t="shared" si="18"/>
        <v>0</v>
      </c>
      <c r="BJ190" s="13" t="s">
        <v>84</v>
      </c>
      <c r="BK190" s="152">
        <f t="shared" si="19"/>
        <v>0</v>
      </c>
      <c r="BL190" s="13" t="s">
        <v>109</v>
      </c>
      <c r="BM190" s="151" t="s">
        <v>3283</v>
      </c>
    </row>
    <row r="191" spans="2:65" s="11" customFormat="1" ht="22.75" customHeight="1">
      <c r="B191" s="126"/>
      <c r="D191" s="127" t="s">
        <v>71</v>
      </c>
      <c r="E191" s="136" t="s">
        <v>221</v>
      </c>
      <c r="F191" s="136" t="s">
        <v>456</v>
      </c>
      <c r="I191" s="129"/>
      <c r="J191" s="137">
        <f>BK191</f>
        <v>0</v>
      </c>
      <c r="L191" s="126"/>
      <c r="M191" s="131"/>
      <c r="P191" s="132">
        <f>SUM(P192:P196)</f>
        <v>0</v>
      </c>
      <c r="R191" s="132">
        <f>SUM(R192:R196)</f>
        <v>0</v>
      </c>
      <c r="T191" s="133">
        <f>SUM(T192:T196)</f>
        <v>0</v>
      </c>
      <c r="AR191" s="127" t="s">
        <v>76</v>
      </c>
      <c r="AT191" s="134" t="s">
        <v>71</v>
      </c>
      <c r="AU191" s="134" t="s">
        <v>76</v>
      </c>
      <c r="AY191" s="127" t="s">
        <v>193</v>
      </c>
      <c r="BK191" s="135">
        <f>SUM(BK192:BK196)</f>
        <v>0</v>
      </c>
    </row>
    <row r="192" spans="2:65" s="1" customFormat="1" ht="24.25" customHeight="1">
      <c r="B192" s="138"/>
      <c r="C192" s="139" t="s">
        <v>487</v>
      </c>
      <c r="D192" s="139" t="s">
        <v>195</v>
      </c>
      <c r="E192" s="140" t="s">
        <v>1742</v>
      </c>
      <c r="F192" s="141" t="s">
        <v>1743</v>
      </c>
      <c r="G192" s="142" t="s">
        <v>296</v>
      </c>
      <c r="H192" s="143">
        <v>9.6760000000000002</v>
      </c>
      <c r="I192" s="144"/>
      <c r="J192" s="145">
        <f>ROUND(I192*H192,2)</f>
        <v>0</v>
      </c>
      <c r="K192" s="146"/>
      <c r="L192" s="28"/>
      <c r="M192" s="147" t="s">
        <v>1</v>
      </c>
      <c r="N192" s="148" t="s">
        <v>38</v>
      </c>
      <c r="P192" s="149">
        <f>O192*H192</f>
        <v>0</v>
      </c>
      <c r="Q192" s="149">
        <v>0</v>
      </c>
      <c r="R192" s="149">
        <f>Q192*H192</f>
        <v>0</v>
      </c>
      <c r="S192" s="149">
        <v>0</v>
      </c>
      <c r="T192" s="150">
        <f>S192*H192</f>
        <v>0</v>
      </c>
      <c r="AR192" s="151" t="s">
        <v>109</v>
      </c>
      <c r="AT192" s="151" t="s">
        <v>195</v>
      </c>
      <c r="AU192" s="151" t="s">
        <v>84</v>
      </c>
      <c r="AY192" s="13" t="s">
        <v>193</v>
      </c>
      <c r="BE192" s="152">
        <f>IF(N192="základná",J192,0)</f>
        <v>0</v>
      </c>
      <c r="BF192" s="152">
        <f>IF(N192="znížená",J192,0)</f>
        <v>0</v>
      </c>
      <c r="BG192" s="152">
        <f>IF(N192="zákl. prenesená",J192,0)</f>
        <v>0</v>
      </c>
      <c r="BH192" s="152">
        <f>IF(N192="zníž. prenesená",J192,0)</f>
        <v>0</v>
      </c>
      <c r="BI192" s="152">
        <f>IF(N192="nulová",J192,0)</f>
        <v>0</v>
      </c>
      <c r="BJ192" s="13" t="s">
        <v>84</v>
      </c>
      <c r="BK192" s="152">
        <f>ROUND(I192*H192,2)</f>
        <v>0</v>
      </c>
      <c r="BL192" s="13" t="s">
        <v>109</v>
      </c>
      <c r="BM192" s="151" t="s">
        <v>3284</v>
      </c>
    </row>
    <row r="193" spans="2:65" s="1" customFormat="1" ht="24.25" customHeight="1">
      <c r="B193" s="138"/>
      <c r="C193" s="139" t="s">
        <v>491</v>
      </c>
      <c r="D193" s="139" t="s">
        <v>195</v>
      </c>
      <c r="E193" s="140" t="s">
        <v>1745</v>
      </c>
      <c r="F193" s="141" t="s">
        <v>1746</v>
      </c>
      <c r="G193" s="142" t="s">
        <v>296</v>
      </c>
      <c r="H193" s="143">
        <v>87.084000000000003</v>
      </c>
      <c r="I193" s="144"/>
      <c r="J193" s="145">
        <f>ROUND(I193*H193,2)</f>
        <v>0</v>
      </c>
      <c r="K193" s="146"/>
      <c r="L193" s="28"/>
      <c r="M193" s="147" t="s">
        <v>1</v>
      </c>
      <c r="N193" s="148" t="s">
        <v>38</v>
      </c>
      <c r="P193" s="149">
        <f>O193*H193</f>
        <v>0</v>
      </c>
      <c r="Q193" s="149">
        <v>0</v>
      </c>
      <c r="R193" s="149">
        <f>Q193*H193</f>
        <v>0</v>
      </c>
      <c r="S193" s="149">
        <v>0</v>
      </c>
      <c r="T193" s="150">
        <f>S193*H193</f>
        <v>0</v>
      </c>
      <c r="AR193" s="151" t="s">
        <v>109</v>
      </c>
      <c r="AT193" s="151" t="s">
        <v>195</v>
      </c>
      <c r="AU193" s="151" t="s">
        <v>84</v>
      </c>
      <c r="AY193" s="13" t="s">
        <v>193</v>
      </c>
      <c r="BE193" s="152">
        <f>IF(N193="základná",J193,0)</f>
        <v>0</v>
      </c>
      <c r="BF193" s="152">
        <f>IF(N193="znížená",J193,0)</f>
        <v>0</v>
      </c>
      <c r="BG193" s="152">
        <f>IF(N193="zákl. prenesená",J193,0)</f>
        <v>0</v>
      </c>
      <c r="BH193" s="152">
        <f>IF(N193="zníž. prenesená",J193,0)</f>
        <v>0</v>
      </c>
      <c r="BI193" s="152">
        <f>IF(N193="nulová",J193,0)</f>
        <v>0</v>
      </c>
      <c r="BJ193" s="13" t="s">
        <v>84</v>
      </c>
      <c r="BK193" s="152">
        <f>ROUND(I193*H193,2)</f>
        <v>0</v>
      </c>
      <c r="BL193" s="13" t="s">
        <v>109</v>
      </c>
      <c r="BM193" s="151" t="s">
        <v>3285</v>
      </c>
    </row>
    <row r="194" spans="2:65" s="1" customFormat="1" ht="24.25" customHeight="1">
      <c r="B194" s="138"/>
      <c r="C194" s="139" t="s">
        <v>495</v>
      </c>
      <c r="D194" s="139" t="s">
        <v>195</v>
      </c>
      <c r="E194" s="140" t="s">
        <v>1748</v>
      </c>
      <c r="F194" s="141" t="s">
        <v>1749</v>
      </c>
      <c r="G194" s="142" t="s">
        <v>296</v>
      </c>
      <c r="H194" s="143">
        <v>9.6760000000000002</v>
      </c>
      <c r="I194" s="144"/>
      <c r="J194" s="145">
        <f>ROUND(I194*H194,2)</f>
        <v>0</v>
      </c>
      <c r="K194" s="146"/>
      <c r="L194" s="28"/>
      <c r="M194" s="147" t="s">
        <v>1</v>
      </c>
      <c r="N194" s="148" t="s">
        <v>38</v>
      </c>
      <c r="P194" s="149">
        <f>O194*H194</f>
        <v>0</v>
      </c>
      <c r="Q194" s="149">
        <v>0</v>
      </c>
      <c r="R194" s="149">
        <f>Q194*H194</f>
        <v>0</v>
      </c>
      <c r="S194" s="149">
        <v>0</v>
      </c>
      <c r="T194" s="150">
        <f>S194*H194</f>
        <v>0</v>
      </c>
      <c r="AR194" s="151" t="s">
        <v>109</v>
      </c>
      <c r="AT194" s="151" t="s">
        <v>195</v>
      </c>
      <c r="AU194" s="151" t="s">
        <v>84</v>
      </c>
      <c r="AY194" s="13" t="s">
        <v>193</v>
      </c>
      <c r="BE194" s="152">
        <f>IF(N194="základná",J194,0)</f>
        <v>0</v>
      </c>
      <c r="BF194" s="152">
        <f>IF(N194="znížená",J194,0)</f>
        <v>0</v>
      </c>
      <c r="BG194" s="152">
        <f>IF(N194="zákl. prenesená",J194,0)</f>
        <v>0</v>
      </c>
      <c r="BH194" s="152">
        <f>IF(N194="zníž. prenesená",J194,0)</f>
        <v>0</v>
      </c>
      <c r="BI194" s="152">
        <f>IF(N194="nulová",J194,0)</f>
        <v>0</v>
      </c>
      <c r="BJ194" s="13" t="s">
        <v>84</v>
      </c>
      <c r="BK194" s="152">
        <f>ROUND(I194*H194,2)</f>
        <v>0</v>
      </c>
      <c r="BL194" s="13" t="s">
        <v>109</v>
      </c>
      <c r="BM194" s="151" t="s">
        <v>3286</v>
      </c>
    </row>
    <row r="195" spans="2:65" s="1" customFormat="1" ht="24.25" customHeight="1">
      <c r="B195" s="138"/>
      <c r="C195" s="139" t="s">
        <v>499</v>
      </c>
      <c r="D195" s="139" t="s">
        <v>195</v>
      </c>
      <c r="E195" s="140" t="s">
        <v>1751</v>
      </c>
      <c r="F195" s="141" t="s">
        <v>2204</v>
      </c>
      <c r="G195" s="142" t="s">
        <v>296</v>
      </c>
      <c r="H195" s="143">
        <v>9.6760000000000002</v>
      </c>
      <c r="I195" s="144"/>
      <c r="J195" s="145">
        <f>ROUND(I195*H195,2)</f>
        <v>0</v>
      </c>
      <c r="K195" s="146"/>
      <c r="L195" s="28"/>
      <c r="M195" s="147" t="s">
        <v>1</v>
      </c>
      <c r="N195" s="148" t="s">
        <v>38</v>
      </c>
      <c r="P195" s="149">
        <f>O195*H195</f>
        <v>0</v>
      </c>
      <c r="Q195" s="149">
        <v>0</v>
      </c>
      <c r="R195" s="149">
        <f>Q195*H195</f>
        <v>0</v>
      </c>
      <c r="S195" s="149">
        <v>0</v>
      </c>
      <c r="T195" s="150">
        <f>S195*H195</f>
        <v>0</v>
      </c>
      <c r="AR195" s="151" t="s">
        <v>109</v>
      </c>
      <c r="AT195" s="151" t="s">
        <v>195</v>
      </c>
      <c r="AU195" s="151" t="s">
        <v>84</v>
      </c>
      <c r="AY195" s="13" t="s">
        <v>193</v>
      </c>
      <c r="BE195" s="152">
        <f>IF(N195="základná",J195,0)</f>
        <v>0</v>
      </c>
      <c r="BF195" s="152">
        <f>IF(N195="znížená",J195,0)</f>
        <v>0</v>
      </c>
      <c r="BG195" s="152">
        <f>IF(N195="zákl. prenesená",J195,0)</f>
        <v>0</v>
      </c>
      <c r="BH195" s="152">
        <f>IF(N195="zníž. prenesená",J195,0)</f>
        <v>0</v>
      </c>
      <c r="BI195" s="152">
        <f>IF(N195="nulová",J195,0)</f>
        <v>0</v>
      </c>
      <c r="BJ195" s="13" t="s">
        <v>84</v>
      </c>
      <c r="BK195" s="152">
        <f>ROUND(I195*H195,2)</f>
        <v>0</v>
      </c>
      <c r="BL195" s="13" t="s">
        <v>109</v>
      </c>
      <c r="BM195" s="151" t="s">
        <v>3287</v>
      </c>
    </row>
    <row r="196" spans="2:65" s="1" customFormat="1" ht="24.25" customHeight="1">
      <c r="B196" s="138"/>
      <c r="C196" s="139" t="s">
        <v>503</v>
      </c>
      <c r="D196" s="139" t="s">
        <v>195</v>
      </c>
      <c r="E196" s="140" t="s">
        <v>1754</v>
      </c>
      <c r="F196" s="141" t="s">
        <v>1755</v>
      </c>
      <c r="G196" s="142" t="s">
        <v>296</v>
      </c>
      <c r="H196" s="143">
        <v>9.6760000000000002</v>
      </c>
      <c r="I196" s="144"/>
      <c r="J196" s="145">
        <f>ROUND(I196*H196,2)</f>
        <v>0</v>
      </c>
      <c r="K196" s="146"/>
      <c r="L196" s="28"/>
      <c r="M196" s="147" t="s">
        <v>1</v>
      </c>
      <c r="N196" s="148" t="s">
        <v>38</v>
      </c>
      <c r="P196" s="149">
        <f>O196*H196</f>
        <v>0</v>
      </c>
      <c r="Q196" s="149">
        <v>0</v>
      </c>
      <c r="R196" s="149">
        <f>Q196*H196</f>
        <v>0</v>
      </c>
      <c r="S196" s="149">
        <v>0</v>
      </c>
      <c r="T196" s="150">
        <f>S196*H196</f>
        <v>0</v>
      </c>
      <c r="AR196" s="151" t="s">
        <v>109</v>
      </c>
      <c r="AT196" s="151" t="s">
        <v>195</v>
      </c>
      <c r="AU196" s="151" t="s">
        <v>84</v>
      </c>
      <c r="AY196" s="13" t="s">
        <v>193</v>
      </c>
      <c r="BE196" s="152">
        <f>IF(N196="základná",J196,0)</f>
        <v>0</v>
      </c>
      <c r="BF196" s="152">
        <f>IF(N196="znížená",J196,0)</f>
        <v>0</v>
      </c>
      <c r="BG196" s="152">
        <f>IF(N196="zákl. prenesená",J196,0)</f>
        <v>0</v>
      </c>
      <c r="BH196" s="152">
        <f>IF(N196="zníž. prenesená",J196,0)</f>
        <v>0</v>
      </c>
      <c r="BI196" s="152">
        <f>IF(N196="nulová",J196,0)</f>
        <v>0</v>
      </c>
      <c r="BJ196" s="13" t="s">
        <v>84</v>
      </c>
      <c r="BK196" s="152">
        <f>ROUND(I196*H196,2)</f>
        <v>0</v>
      </c>
      <c r="BL196" s="13" t="s">
        <v>109</v>
      </c>
      <c r="BM196" s="151" t="s">
        <v>3288</v>
      </c>
    </row>
    <row r="197" spans="2:65" s="11" customFormat="1" ht="22.75" customHeight="1">
      <c r="B197" s="126"/>
      <c r="D197" s="127" t="s">
        <v>71</v>
      </c>
      <c r="E197" s="136" t="s">
        <v>477</v>
      </c>
      <c r="F197" s="136" t="s">
        <v>478</v>
      </c>
      <c r="I197" s="129"/>
      <c r="J197" s="137">
        <f>BK197</f>
        <v>0</v>
      </c>
      <c r="L197" s="126"/>
      <c r="M197" s="131"/>
      <c r="P197" s="132">
        <f>P198</f>
        <v>0</v>
      </c>
      <c r="R197" s="132">
        <f>R198</f>
        <v>0</v>
      </c>
      <c r="T197" s="133">
        <f>T198</f>
        <v>0</v>
      </c>
      <c r="AR197" s="127" t="s">
        <v>76</v>
      </c>
      <c r="AT197" s="134" t="s">
        <v>71</v>
      </c>
      <c r="AU197" s="134" t="s">
        <v>76</v>
      </c>
      <c r="AY197" s="127" t="s">
        <v>193</v>
      </c>
      <c r="BK197" s="135">
        <f>BK198</f>
        <v>0</v>
      </c>
    </row>
    <row r="198" spans="2:65" s="1" customFormat="1" ht="33" customHeight="1">
      <c r="B198" s="138"/>
      <c r="C198" s="139" t="s">
        <v>507</v>
      </c>
      <c r="D198" s="139" t="s">
        <v>195</v>
      </c>
      <c r="E198" s="140" t="s">
        <v>1757</v>
      </c>
      <c r="F198" s="141" t="s">
        <v>1758</v>
      </c>
      <c r="G198" s="142" t="s">
        <v>296</v>
      </c>
      <c r="H198" s="143">
        <v>31.492999999999999</v>
      </c>
      <c r="I198" s="144"/>
      <c r="J198" s="145">
        <f>ROUND(I198*H198,2)</f>
        <v>0</v>
      </c>
      <c r="K198" s="146"/>
      <c r="L198" s="28"/>
      <c r="M198" s="147" t="s">
        <v>1</v>
      </c>
      <c r="N198" s="148" t="s">
        <v>38</v>
      </c>
      <c r="P198" s="149">
        <f>O198*H198</f>
        <v>0</v>
      </c>
      <c r="Q198" s="149">
        <v>0</v>
      </c>
      <c r="R198" s="149">
        <f>Q198*H198</f>
        <v>0</v>
      </c>
      <c r="S198" s="149">
        <v>0</v>
      </c>
      <c r="T198" s="150">
        <f>S198*H198</f>
        <v>0</v>
      </c>
      <c r="AR198" s="151" t="s">
        <v>109</v>
      </c>
      <c r="AT198" s="151" t="s">
        <v>195</v>
      </c>
      <c r="AU198" s="151" t="s">
        <v>84</v>
      </c>
      <c r="AY198" s="13" t="s">
        <v>193</v>
      </c>
      <c r="BE198" s="152">
        <f>IF(N198="základná",J198,0)</f>
        <v>0</v>
      </c>
      <c r="BF198" s="152">
        <f>IF(N198="znížená",J198,0)</f>
        <v>0</v>
      </c>
      <c r="BG198" s="152">
        <f>IF(N198="zákl. prenesená",J198,0)</f>
        <v>0</v>
      </c>
      <c r="BH198" s="152">
        <f>IF(N198="zníž. prenesená",J198,0)</f>
        <v>0</v>
      </c>
      <c r="BI198" s="152">
        <f>IF(N198="nulová",J198,0)</f>
        <v>0</v>
      </c>
      <c r="BJ198" s="13" t="s">
        <v>84</v>
      </c>
      <c r="BK198" s="152">
        <f>ROUND(I198*H198,2)</f>
        <v>0</v>
      </c>
      <c r="BL198" s="13" t="s">
        <v>109</v>
      </c>
      <c r="BM198" s="151" t="s">
        <v>3289</v>
      </c>
    </row>
    <row r="199" spans="2:65" s="11" customFormat="1" ht="26" customHeight="1">
      <c r="B199" s="126"/>
      <c r="D199" s="127" t="s">
        <v>71</v>
      </c>
      <c r="E199" s="128" t="s">
        <v>236</v>
      </c>
      <c r="F199" s="128" t="s">
        <v>1098</v>
      </c>
      <c r="I199" s="129"/>
      <c r="J199" s="130">
        <f>BK199</f>
        <v>0</v>
      </c>
      <c r="L199" s="126"/>
      <c r="M199" s="131"/>
      <c r="P199" s="132">
        <f>P200+P202</f>
        <v>0</v>
      </c>
      <c r="R199" s="132">
        <f>R200+R202</f>
        <v>8.5500000000000003E-3</v>
      </c>
      <c r="T199" s="133">
        <f>T200+T202</f>
        <v>0</v>
      </c>
      <c r="AR199" s="127" t="s">
        <v>106</v>
      </c>
      <c r="AT199" s="134" t="s">
        <v>71</v>
      </c>
      <c r="AU199" s="134" t="s">
        <v>72</v>
      </c>
      <c r="AY199" s="127" t="s">
        <v>193</v>
      </c>
      <c r="BK199" s="135">
        <f>BK200+BK202</f>
        <v>0</v>
      </c>
    </row>
    <row r="200" spans="2:65" s="11" customFormat="1" ht="22.75" customHeight="1">
      <c r="B200" s="126"/>
      <c r="D200" s="127" t="s">
        <v>71</v>
      </c>
      <c r="E200" s="136" t="s">
        <v>1170</v>
      </c>
      <c r="F200" s="136" t="s">
        <v>1171</v>
      </c>
      <c r="I200" s="129"/>
      <c r="J200" s="137">
        <f>BK200</f>
        <v>0</v>
      </c>
      <c r="L200" s="126"/>
      <c r="M200" s="131"/>
      <c r="P200" s="132">
        <f>P201</f>
        <v>0</v>
      </c>
      <c r="R200" s="132">
        <f>R201</f>
        <v>0</v>
      </c>
      <c r="T200" s="133">
        <f>T201</f>
        <v>0</v>
      </c>
      <c r="AR200" s="127" t="s">
        <v>106</v>
      </c>
      <c r="AT200" s="134" t="s">
        <v>71</v>
      </c>
      <c r="AU200" s="134" t="s">
        <v>76</v>
      </c>
      <c r="AY200" s="127" t="s">
        <v>193</v>
      </c>
      <c r="BK200" s="135">
        <f>BK201</f>
        <v>0</v>
      </c>
    </row>
    <row r="201" spans="2:65" s="1" customFormat="1" ht="16.5" customHeight="1">
      <c r="B201" s="138"/>
      <c r="C201" s="139" t="s">
        <v>511</v>
      </c>
      <c r="D201" s="139" t="s">
        <v>195</v>
      </c>
      <c r="E201" s="140" t="s">
        <v>1802</v>
      </c>
      <c r="F201" s="141" t="s">
        <v>1803</v>
      </c>
      <c r="G201" s="142" t="s">
        <v>319</v>
      </c>
      <c r="H201" s="143">
        <v>2</v>
      </c>
      <c r="I201" s="144"/>
      <c r="J201" s="145">
        <f>ROUND(I201*H201,2)</f>
        <v>0</v>
      </c>
      <c r="K201" s="146"/>
      <c r="L201" s="28"/>
      <c r="M201" s="147" t="s">
        <v>1</v>
      </c>
      <c r="N201" s="148" t="s">
        <v>38</v>
      </c>
      <c r="P201" s="149">
        <f>O201*H201</f>
        <v>0</v>
      </c>
      <c r="Q201" s="149">
        <v>0</v>
      </c>
      <c r="R201" s="149">
        <f>Q201*H201</f>
        <v>0</v>
      </c>
      <c r="S201" s="149">
        <v>0</v>
      </c>
      <c r="T201" s="150">
        <f>S201*H201</f>
        <v>0</v>
      </c>
      <c r="AR201" s="151" t="s">
        <v>519</v>
      </c>
      <c r="AT201" s="151" t="s">
        <v>195</v>
      </c>
      <c r="AU201" s="151" t="s">
        <v>84</v>
      </c>
      <c r="AY201" s="13" t="s">
        <v>193</v>
      </c>
      <c r="BE201" s="152">
        <f>IF(N201="základná",J201,0)</f>
        <v>0</v>
      </c>
      <c r="BF201" s="152">
        <f>IF(N201="znížená",J201,0)</f>
        <v>0</v>
      </c>
      <c r="BG201" s="152">
        <f>IF(N201="zákl. prenesená",J201,0)</f>
        <v>0</v>
      </c>
      <c r="BH201" s="152">
        <f>IF(N201="zníž. prenesená",J201,0)</f>
        <v>0</v>
      </c>
      <c r="BI201" s="152">
        <f>IF(N201="nulová",J201,0)</f>
        <v>0</v>
      </c>
      <c r="BJ201" s="13" t="s">
        <v>84</v>
      </c>
      <c r="BK201" s="152">
        <f>ROUND(I201*H201,2)</f>
        <v>0</v>
      </c>
      <c r="BL201" s="13" t="s">
        <v>519</v>
      </c>
      <c r="BM201" s="151" t="s">
        <v>3290</v>
      </c>
    </row>
    <row r="202" spans="2:65" s="11" customFormat="1" ht="22.75" customHeight="1">
      <c r="B202" s="126"/>
      <c r="D202" s="127" t="s">
        <v>71</v>
      </c>
      <c r="E202" s="136" t="s">
        <v>1099</v>
      </c>
      <c r="F202" s="136" t="s">
        <v>1100</v>
      </c>
      <c r="I202" s="129"/>
      <c r="J202" s="137">
        <f>BK202</f>
        <v>0</v>
      </c>
      <c r="L202" s="126"/>
      <c r="M202" s="131"/>
      <c r="P202" s="132">
        <f>SUM(P203:P212)</f>
        <v>0</v>
      </c>
      <c r="R202" s="132">
        <f>SUM(R203:R212)</f>
        <v>8.5500000000000003E-3</v>
      </c>
      <c r="T202" s="133">
        <f>SUM(T203:T212)</f>
        <v>0</v>
      </c>
      <c r="AR202" s="127" t="s">
        <v>106</v>
      </c>
      <c r="AT202" s="134" t="s">
        <v>71</v>
      </c>
      <c r="AU202" s="134" t="s">
        <v>76</v>
      </c>
      <c r="AY202" s="127" t="s">
        <v>193</v>
      </c>
      <c r="BK202" s="135">
        <f>SUM(BK203:BK212)</f>
        <v>0</v>
      </c>
    </row>
    <row r="203" spans="2:65" s="1" customFormat="1" ht="24.25" customHeight="1">
      <c r="B203" s="138"/>
      <c r="C203" s="139" t="s">
        <v>515</v>
      </c>
      <c r="D203" s="139" t="s">
        <v>195</v>
      </c>
      <c r="E203" s="140" t="s">
        <v>2220</v>
      </c>
      <c r="F203" s="141" t="s">
        <v>2221</v>
      </c>
      <c r="G203" s="142" t="s">
        <v>319</v>
      </c>
      <c r="H203" s="143">
        <v>2</v>
      </c>
      <c r="I203" s="144"/>
      <c r="J203" s="145">
        <f t="shared" ref="J203:J212" si="20">ROUND(I203*H203,2)</f>
        <v>0</v>
      </c>
      <c r="K203" s="146"/>
      <c r="L203" s="28"/>
      <c r="M203" s="147" t="s">
        <v>1</v>
      </c>
      <c r="N203" s="148" t="s">
        <v>38</v>
      </c>
      <c r="P203" s="149">
        <f t="shared" ref="P203:P212" si="21">O203*H203</f>
        <v>0</v>
      </c>
      <c r="Q203" s="149">
        <v>0</v>
      </c>
      <c r="R203" s="149">
        <f t="shared" ref="R203:R212" si="22">Q203*H203</f>
        <v>0</v>
      </c>
      <c r="S203" s="149">
        <v>0</v>
      </c>
      <c r="T203" s="150">
        <f t="shared" ref="T203:T212" si="23">S203*H203</f>
        <v>0</v>
      </c>
      <c r="AR203" s="151" t="s">
        <v>519</v>
      </c>
      <c r="AT203" s="151" t="s">
        <v>195</v>
      </c>
      <c r="AU203" s="151" t="s">
        <v>84</v>
      </c>
      <c r="AY203" s="13" t="s">
        <v>193</v>
      </c>
      <c r="BE203" s="152">
        <f t="shared" ref="BE203:BE212" si="24">IF(N203="základná",J203,0)</f>
        <v>0</v>
      </c>
      <c r="BF203" s="152">
        <f t="shared" ref="BF203:BF212" si="25">IF(N203="znížená",J203,0)</f>
        <v>0</v>
      </c>
      <c r="BG203" s="152">
        <f t="shared" ref="BG203:BG212" si="26">IF(N203="zákl. prenesená",J203,0)</f>
        <v>0</v>
      </c>
      <c r="BH203" s="152">
        <f t="shared" ref="BH203:BH212" si="27">IF(N203="zníž. prenesená",J203,0)</f>
        <v>0</v>
      </c>
      <c r="BI203" s="152">
        <f t="shared" ref="BI203:BI212" si="28">IF(N203="nulová",J203,0)</f>
        <v>0</v>
      </c>
      <c r="BJ203" s="13" t="s">
        <v>84</v>
      </c>
      <c r="BK203" s="152">
        <f t="shared" ref="BK203:BK212" si="29">ROUND(I203*H203,2)</f>
        <v>0</v>
      </c>
      <c r="BL203" s="13" t="s">
        <v>519</v>
      </c>
      <c r="BM203" s="151" t="s">
        <v>3291</v>
      </c>
    </row>
    <row r="204" spans="2:65" s="1" customFormat="1" ht="24.25" customHeight="1">
      <c r="B204" s="138"/>
      <c r="C204" s="153" t="s">
        <v>519</v>
      </c>
      <c r="D204" s="153" t="s">
        <v>236</v>
      </c>
      <c r="E204" s="154" t="s">
        <v>2223</v>
      </c>
      <c r="F204" s="155" t="s">
        <v>2224</v>
      </c>
      <c r="G204" s="156" t="s">
        <v>319</v>
      </c>
      <c r="H204" s="157">
        <v>2</v>
      </c>
      <c r="I204" s="158"/>
      <c r="J204" s="159">
        <f t="shared" si="20"/>
        <v>0</v>
      </c>
      <c r="K204" s="160"/>
      <c r="L204" s="161"/>
      <c r="M204" s="162" t="s">
        <v>1</v>
      </c>
      <c r="N204" s="163" t="s">
        <v>38</v>
      </c>
      <c r="P204" s="149">
        <f t="shared" si="21"/>
        <v>0</v>
      </c>
      <c r="Q204" s="149">
        <v>8.9999999999999998E-4</v>
      </c>
      <c r="R204" s="149">
        <f t="shared" si="22"/>
        <v>1.8E-3</v>
      </c>
      <c r="S204" s="149">
        <v>0</v>
      </c>
      <c r="T204" s="150">
        <f t="shared" si="23"/>
        <v>0</v>
      </c>
      <c r="AR204" s="151" t="s">
        <v>972</v>
      </c>
      <c r="AT204" s="151" t="s">
        <v>236</v>
      </c>
      <c r="AU204" s="151" t="s">
        <v>84</v>
      </c>
      <c r="AY204" s="13" t="s">
        <v>193</v>
      </c>
      <c r="BE204" s="152">
        <f t="shared" si="24"/>
        <v>0</v>
      </c>
      <c r="BF204" s="152">
        <f t="shared" si="25"/>
        <v>0</v>
      </c>
      <c r="BG204" s="152">
        <f t="shared" si="26"/>
        <v>0</v>
      </c>
      <c r="BH204" s="152">
        <f t="shared" si="27"/>
        <v>0</v>
      </c>
      <c r="BI204" s="152">
        <f t="shared" si="28"/>
        <v>0</v>
      </c>
      <c r="BJ204" s="13" t="s">
        <v>84</v>
      </c>
      <c r="BK204" s="152">
        <f t="shared" si="29"/>
        <v>0</v>
      </c>
      <c r="BL204" s="13" t="s">
        <v>972</v>
      </c>
      <c r="BM204" s="151" t="s">
        <v>3292</v>
      </c>
    </row>
    <row r="205" spans="2:65" s="1" customFormat="1" ht="24.25" customHeight="1">
      <c r="B205" s="138"/>
      <c r="C205" s="139" t="s">
        <v>525</v>
      </c>
      <c r="D205" s="139" t="s">
        <v>195</v>
      </c>
      <c r="E205" s="140" t="s">
        <v>1834</v>
      </c>
      <c r="F205" s="141" t="s">
        <v>1835</v>
      </c>
      <c r="G205" s="142" t="s">
        <v>319</v>
      </c>
      <c r="H205" s="143">
        <v>2</v>
      </c>
      <c r="I205" s="144"/>
      <c r="J205" s="145">
        <f t="shared" si="20"/>
        <v>0</v>
      </c>
      <c r="K205" s="146"/>
      <c r="L205" s="28"/>
      <c r="M205" s="147" t="s">
        <v>1</v>
      </c>
      <c r="N205" s="148" t="s">
        <v>38</v>
      </c>
      <c r="P205" s="149">
        <f t="shared" si="21"/>
        <v>0</v>
      </c>
      <c r="Q205" s="149">
        <v>0</v>
      </c>
      <c r="R205" s="149">
        <f t="shared" si="22"/>
        <v>0</v>
      </c>
      <c r="S205" s="149">
        <v>0</v>
      </c>
      <c r="T205" s="150">
        <f t="shared" si="23"/>
        <v>0</v>
      </c>
      <c r="AR205" s="151" t="s">
        <v>519</v>
      </c>
      <c r="AT205" s="151" t="s">
        <v>195</v>
      </c>
      <c r="AU205" s="151" t="s">
        <v>84</v>
      </c>
      <c r="AY205" s="13" t="s">
        <v>193</v>
      </c>
      <c r="BE205" s="152">
        <f t="shared" si="24"/>
        <v>0</v>
      </c>
      <c r="BF205" s="152">
        <f t="shared" si="25"/>
        <v>0</v>
      </c>
      <c r="BG205" s="152">
        <f t="shared" si="26"/>
        <v>0</v>
      </c>
      <c r="BH205" s="152">
        <f t="shared" si="27"/>
        <v>0</v>
      </c>
      <c r="BI205" s="152">
        <f t="shared" si="28"/>
        <v>0</v>
      </c>
      <c r="BJ205" s="13" t="s">
        <v>84</v>
      </c>
      <c r="BK205" s="152">
        <f t="shared" si="29"/>
        <v>0</v>
      </c>
      <c r="BL205" s="13" t="s">
        <v>519</v>
      </c>
      <c r="BM205" s="151" t="s">
        <v>3293</v>
      </c>
    </row>
    <row r="206" spans="2:65" s="1" customFormat="1" ht="24.25" customHeight="1">
      <c r="B206" s="138"/>
      <c r="C206" s="153" t="s">
        <v>529</v>
      </c>
      <c r="D206" s="153" t="s">
        <v>236</v>
      </c>
      <c r="E206" s="154" t="s">
        <v>1838</v>
      </c>
      <c r="F206" s="155" t="s">
        <v>1839</v>
      </c>
      <c r="G206" s="156" t="s">
        <v>319</v>
      </c>
      <c r="H206" s="157">
        <v>2</v>
      </c>
      <c r="I206" s="158"/>
      <c r="J206" s="159">
        <f t="shared" si="20"/>
        <v>0</v>
      </c>
      <c r="K206" s="160"/>
      <c r="L206" s="161"/>
      <c r="M206" s="162" t="s">
        <v>1</v>
      </c>
      <c r="N206" s="163" t="s">
        <v>38</v>
      </c>
      <c r="P206" s="149">
        <f t="shared" si="21"/>
        <v>0</v>
      </c>
      <c r="Q206" s="149">
        <v>1.2600000000000001E-3</v>
      </c>
      <c r="R206" s="149">
        <f t="shared" si="22"/>
        <v>2.5200000000000001E-3</v>
      </c>
      <c r="S206" s="149">
        <v>0</v>
      </c>
      <c r="T206" s="150">
        <f t="shared" si="23"/>
        <v>0</v>
      </c>
      <c r="AR206" s="151" t="s">
        <v>972</v>
      </c>
      <c r="AT206" s="151" t="s">
        <v>236</v>
      </c>
      <c r="AU206" s="151" t="s">
        <v>84</v>
      </c>
      <c r="AY206" s="13" t="s">
        <v>193</v>
      </c>
      <c r="BE206" s="152">
        <f t="shared" si="24"/>
        <v>0</v>
      </c>
      <c r="BF206" s="152">
        <f t="shared" si="25"/>
        <v>0</v>
      </c>
      <c r="BG206" s="152">
        <f t="shared" si="26"/>
        <v>0</v>
      </c>
      <c r="BH206" s="152">
        <f t="shared" si="27"/>
        <v>0</v>
      </c>
      <c r="BI206" s="152">
        <f t="shared" si="28"/>
        <v>0</v>
      </c>
      <c r="BJ206" s="13" t="s">
        <v>84</v>
      </c>
      <c r="BK206" s="152">
        <f t="shared" si="29"/>
        <v>0</v>
      </c>
      <c r="BL206" s="13" t="s">
        <v>972</v>
      </c>
      <c r="BM206" s="151" t="s">
        <v>3294</v>
      </c>
    </row>
    <row r="207" spans="2:65" s="1" customFormat="1" ht="24.25" customHeight="1">
      <c r="B207" s="138"/>
      <c r="C207" s="139" t="s">
        <v>533</v>
      </c>
      <c r="D207" s="139" t="s">
        <v>195</v>
      </c>
      <c r="E207" s="140" t="s">
        <v>1826</v>
      </c>
      <c r="F207" s="141" t="s">
        <v>1827</v>
      </c>
      <c r="G207" s="142" t="s">
        <v>319</v>
      </c>
      <c r="H207" s="143">
        <v>1</v>
      </c>
      <c r="I207" s="144"/>
      <c r="J207" s="145">
        <f t="shared" si="20"/>
        <v>0</v>
      </c>
      <c r="K207" s="146"/>
      <c r="L207" s="28"/>
      <c r="M207" s="147" t="s">
        <v>1</v>
      </c>
      <c r="N207" s="148" t="s">
        <v>38</v>
      </c>
      <c r="P207" s="149">
        <f t="shared" si="21"/>
        <v>0</v>
      </c>
      <c r="Q207" s="149">
        <v>0</v>
      </c>
      <c r="R207" s="149">
        <f t="shared" si="22"/>
        <v>0</v>
      </c>
      <c r="S207" s="149">
        <v>0</v>
      </c>
      <c r="T207" s="150">
        <f t="shared" si="23"/>
        <v>0</v>
      </c>
      <c r="AR207" s="151" t="s">
        <v>519</v>
      </c>
      <c r="AT207" s="151" t="s">
        <v>195</v>
      </c>
      <c r="AU207" s="151" t="s">
        <v>84</v>
      </c>
      <c r="AY207" s="13" t="s">
        <v>193</v>
      </c>
      <c r="BE207" s="152">
        <f t="shared" si="24"/>
        <v>0</v>
      </c>
      <c r="BF207" s="152">
        <f t="shared" si="25"/>
        <v>0</v>
      </c>
      <c r="BG207" s="152">
        <f t="shared" si="26"/>
        <v>0</v>
      </c>
      <c r="BH207" s="152">
        <f t="shared" si="27"/>
        <v>0</v>
      </c>
      <c r="BI207" s="152">
        <f t="shared" si="28"/>
        <v>0</v>
      </c>
      <c r="BJ207" s="13" t="s">
        <v>84</v>
      </c>
      <c r="BK207" s="152">
        <f t="shared" si="29"/>
        <v>0</v>
      </c>
      <c r="BL207" s="13" t="s">
        <v>519</v>
      </c>
      <c r="BM207" s="151" t="s">
        <v>3295</v>
      </c>
    </row>
    <row r="208" spans="2:65" s="1" customFormat="1" ht="24.25" customHeight="1">
      <c r="B208" s="138"/>
      <c r="C208" s="153" t="s">
        <v>539</v>
      </c>
      <c r="D208" s="153" t="s">
        <v>236</v>
      </c>
      <c r="E208" s="154" t="s">
        <v>1830</v>
      </c>
      <c r="F208" s="155" t="s">
        <v>1831</v>
      </c>
      <c r="G208" s="156" t="s">
        <v>319</v>
      </c>
      <c r="H208" s="157">
        <v>1</v>
      </c>
      <c r="I208" s="158"/>
      <c r="J208" s="159">
        <f t="shared" si="20"/>
        <v>0</v>
      </c>
      <c r="K208" s="160"/>
      <c r="L208" s="161"/>
      <c r="M208" s="162" t="s">
        <v>1</v>
      </c>
      <c r="N208" s="163" t="s">
        <v>38</v>
      </c>
      <c r="P208" s="149">
        <f t="shared" si="21"/>
        <v>0</v>
      </c>
      <c r="Q208" s="149">
        <v>9.2000000000000003E-4</v>
      </c>
      <c r="R208" s="149">
        <f t="shared" si="22"/>
        <v>9.2000000000000003E-4</v>
      </c>
      <c r="S208" s="149">
        <v>0</v>
      </c>
      <c r="T208" s="150">
        <f t="shared" si="23"/>
        <v>0</v>
      </c>
      <c r="AR208" s="151" t="s">
        <v>972</v>
      </c>
      <c r="AT208" s="151" t="s">
        <v>236</v>
      </c>
      <c r="AU208" s="151" t="s">
        <v>84</v>
      </c>
      <c r="AY208" s="13" t="s">
        <v>193</v>
      </c>
      <c r="BE208" s="152">
        <f t="shared" si="24"/>
        <v>0</v>
      </c>
      <c r="BF208" s="152">
        <f t="shared" si="25"/>
        <v>0</v>
      </c>
      <c r="BG208" s="152">
        <f t="shared" si="26"/>
        <v>0</v>
      </c>
      <c r="BH208" s="152">
        <f t="shared" si="27"/>
        <v>0</v>
      </c>
      <c r="BI208" s="152">
        <f t="shared" si="28"/>
        <v>0</v>
      </c>
      <c r="BJ208" s="13" t="s">
        <v>84</v>
      </c>
      <c r="BK208" s="152">
        <f t="shared" si="29"/>
        <v>0</v>
      </c>
      <c r="BL208" s="13" t="s">
        <v>972</v>
      </c>
      <c r="BM208" s="151" t="s">
        <v>3296</v>
      </c>
    </row>
    <row r="209" spans="2:65" s="1" customFormat="1" ht="24.25" customHeight="1">
      <c r="B209" s="138"/>
      <c r="C209" s="139" t="s">
        <v>543</v>
      </c>
      <c r="D209" s="139" t="s">
        <v>195</v>
      </c>
      <c r="E209" s="140" t="s">
        <v>1866</v>
      </c>
      <c r="F209" s="141" t="s">
        <v>1867</v>
      </c>
      <c r="G209" s="142" t="s">
        <v>319</v>
      </c>
      <c r="H209" s="143">
        <v>1</v>
      </c>
      <c r="I209" s="144"/>
      <c r="J209" s="145">
        <f t="shared" si="20"/>
        <v>0</v>
      </c>
      <c r="K209" s="146"/>
      <c r="L209" s="28"/>
      <c r="M209" s="147" t="s">
        <v>1</v>
      </c>
      <c r="N209" s="148" t="s">
        <v>38</v>
      </c>
      <c r="P209" s="149">
        <f t="shared" si="21"/>
        <v>0</v>
      </c>
      <c r="Q209" s="149">
        <v>0</v>
      </c>
      <c r="R209" s="149">
        <f t="shared" si="22"/>
        <v>0</v>
      </c>
      <c r="S209" s="149">
        <v>0</v>
      </c>
      <c r="T209" s="150">
        <f t="shared" si="23"/>
        <v>0</v>
      </c>
      <c r="AR209" s="151" t="s">
        <v>519</v>
      </c>
      <c r="AT209" s="151" t="s">
        <v>195</v>
      </c>
      <c r="AU209" s="151" t="s">
        <v>84</v>
      </c>
      <c r="AY209" s="13" t="s">
        <v>193</v>
      </c>
      <c r="BE209" s="152">
        <f t="shared" si="24"/>
        <v>0</v>
      </c>
      <c r="BF209" s="152">
        <f t="shared" si="25"/>
        <v>0</v>
      </c>
      <c r="BG209" s="152">
        <f t="shared" si="26"/>
        <v>0</v>
      </c>
      <c r="BH209" s="152">
        <f t="shared" si="27"/>
        <v>0</v>
      </c>
      <c r="BI209" s="152">
        <f t="shared" si="28"/>
        <v>0</v>
      </c>
      <c r="BJ209" s="13" t="s">
        <v>84</v>
      </c>
      <c r="BK209" s="152">
        <f t="shared" si="29"/>
        <v>0</v>
      </c>
      <c r="BL209" s="13" t="s">
        <v>519</v>
      </c>
      <c r="BM209" s="151" t="s">
        <v>3297</v>
      </c>
    </row>
    <row r="210" spans="2:65" s="1" customFormat="1" ht="24.25" customHeight="1">
      <c r="B210" s="138"/>
      <c r="C210" s="153" t="s">
        <v>547</v>
      </c>
      <c r="D210" s="153" t="s">
        <v>236</v>
      </c>
      <c r="E210" s="154" t="s">
        <v>1869</v>
      </c>
      <c r="F210" s="155" t="s">
        <v>1870</v>
      </c>
      <c r="G210" s="156" t="s">
        <v>319</v>
      </c>
      <c r="H210" s="157">
        <v>1</v>
      </c>
      <c r="I210" s="158"/>
      <c r="J210" s="159">
        <f t="shared" si="20"/>
        <v>0</v>
      </c>
      <c r="K210" s="160"/>
      <c r="L210" s="161"/>
      <c r="M210" s="162" t="s">
        <v>1</v>
      </c>
      <c r="N210" s="163" t="s">
        <v>38</v>
      </c>
      <c r="P210" s="149">
        <f t="shared" si="21"/>
        <v>0</v>
      </c>
      <c r="Q210" s="149">
        <v>3.31E-3</v>
      </c>
      <c r="R210" s="149">
        <f t="shared" si="22"/>
        <v>3.31E-3</v>
      </c>
      <c r="S210" s="149">
        <v>0</v>
      </c>
      <c r="T210" s="150">
        <f t="shared" si="23"/>
        <v>0</v>
      </c>
      <c r="AR210" s="151" t="s">
        <v>972</v>
      </c>
      <c r="AT210" s="151" t="s">
        <v>236</v>
      </c>
      <c r="AU210" s="151" t="s">
        <v>84</v>
      </c>
      <c r="AY210" s="13" t="s">
        <v>193</v>
      </c>
      <c r="BE210" s="152">
        <f t="shared" si="24"/>
        <v>0</v>
      </c>
      <c r="BF210" s="152">
        <f t="shared" si="25"/>
        <v>0</v>
      </c>
      <c r="BG210" s="152">
        <f t="shared" si="26"/>
        <v>0</v>
      </c>
      <c r="BH210" s="152">
        <f t="shared" si="27"/>
        <v>0</v>
      </c>
      <c r="BI210" s="152">
        <f t="shared" si="28"/>
        <v>0</v>
      </c>
      <c r="BJ210" s="13" t="s">
        <v>84</v>
      </c>
      <c r="BK210" s="152">
        <f t="shared" si="29"/>
        <v>0</v>
      </c>
      <c r="BL210" s="13" t="s">
        <v>972</v>
      </c>
      <c r="BM210" s="151" t="s">
        <v>3298</v>
      </c>
    </row>
    <row r="211" spans="2:65" s="1" customFormat="1" ht="16.5" customHeight="1">
      <c r="B211" s="138"/>
      <c r="C211" s="139" t="s">
        <v>551</v>
      </c>
      <c r="D211" s="139" t="s">
        <v>195</v>
      </c>
      <c r="E211" s="140" t="s">
        <v>1873</v>
      </c>
      <c r="F211" s="141" t="s">
        <v>1874</v>
      </c>
      <c r="G211" s="142" t="s">
        <v>319</v>
      </c>
      <c r="H211" s="143">
        <v>1</v>
      </c>
      <c r="I211" s="144"/>
      <c r="J211" s="145">
        <f t="shared" si="20"/>
        <v>0</v>
      </c>
      <c r="K211" s="146"/>
      <c r="L211" s="28"/>
      <c r="M211" s="147" t="s">
        <v>1</v>
      </c>
      <c r="N211" s="148" t="s">
        <v>38</v>
      </c>
      <c r="P211" s="149">
        <f t="shared" si="21"/>
        <v>0</v>
      </c>
      <c r="Q211" s="149">
        <v>0</v>
      </c>
      <c r="R211" s="149">
        <f t="shared" si="22"/>
        <v>0</v>
      </c>
      <c r="S211" s="149">
        <v>0</v>
      </c>
      <c r="T211" s="150">
        <f t="shared" si="23"/>
        <v>0</v>
      </c>
      <c r="AR211" s="151" t="s">
        <v>519</v>
      </c>
      <c r="AT211" s="151" t="s">
        <v>195</v>
      </c>
      <c r="AU211" s="151" t="s">
        <v>84</v>
      </c>
      <c r="AY211" s="13" t="s">
        <v>193</v>
      </c>
      <c r="BE211" s="152">
        <f t="shared" si="24"/>
        <v>0</v>
      </c>
      <c r="BF211" s="152">
        <f t="shared" si="25"/>
        <v>0</v>
      </c>
      <c r="BG211" s="152">
        <f t="shared" si="26"/>
        <v>0</v>
      </c>
      <c r="BH211" s="152">
        <f t="shared" si="27"/>
        <v>0</v>
      </c>
      <c r="BI211" s="152">
        <f t="shared" si="28"/>
        <v>0</v>
      </c>
      <c r="BJ211" s="13" t="s">
        <v>84</v>
      </c>
      <c r="BK211" s="152">
        <f t="shared" si="29"/>
        <v>0</v>
      </c>
      <c r="BL211" s="13" t="s">
        <v>519</v>
      </c>
      <c r="BM211" s="151" t="s">
        <v>3299</v>
      </c>
    </row>
    <row r="212" spans="2:65" s="1" customFormat="1" ht="16.5" customHeight="1">
      <c r="B212" s="138"/>
      <c r="C212" s="153" t="s">
        <v>555</v>
      </c>
      <c r="D212" s="153" t="s">
        <v>236</v>
      </c>
      <c r="E212" s="154" t="s">
        <v>1877</v>
      </c>
      <c r="F212" s="155" t="s">
        <v>1878</v>
      </c>
      <c r="G212" s="156" t="s">
        <v>319</v>
      </c>
      <c r="H212" s="157">
        <v>1</v>
      </c>
      <c r="I212" s="158"/>
      <c r="J212" s="159">
        <f t="shared" si="20"/>
        <v>0</v>
      </c>
      <c r="K212" s="160"/>
      <c r="L212" s="161"/>
      <c r="M212" s="170" t="s">
        <v>1</v>
      </c>
      <c r="N212" s="171" t="s">
        <v>38</v>
      </c>
      <c r="O212" s="166"/>
      <c r="P212" s="167">
        <f t="shared" si="21"/>
        <v>0</v>
      </c>
      <c r="Q212" s="167">
        <v>0</v>
      </c>
      <c r="R212" s="167">
        <f t="shared" si="22"/>
        <v>0</v>
      </c>
      <c r="S212" s="167">
        <v>0</v>
      </c>
      <c r="T212" s="168">
        <f t="shared" si="23"/>
        <v>0</v>
      </c>
      <c r="AR212" s="151" t="s">
        <v>163</v>
      </c>
      <c r="AT212" s="151" t="s">
        <v>236</v>
      </c>
      <c r="AU212" s="151" t="s">
        <v>84</v>
      </c>
      <c r="AY212" s="13" t="s">
        <v>193</v>
      </c>
      <c r="BE212" s="152">
        <f t="shared" si="24"/>
        <v>0</v>
      </c>
      <c r="BF212" s="152">
        <f t="shared" si="25"/>
        <v>0</v>
      </c>
      <c r="BG212" s="152">
        <f t="shared" si="26"/>
        <v>0</v>
      </c>
      <c r="BH212" s="152">
        <f t="shared" si="27"/>
        <v>0</v>
      </c>
      <c r="BI212" s="152">
        <f t="shared" si="28"/>
        <v>0</v>
      </c>
      <c r="BJ212" s="13" t="s">
        <v>84</v>
      </c>
      <c r="BK212" s="152">
        <f t="shared" si="29"/>
        <v>0</v>
      </c>
      <c r="BL212" s="13" t="s">
        <v>109</v>
      </c>
      <c r="BM212" s="151" t="s">
        <v>3300</v>
      </c>
    </row>
    <row r="213" spans="2:65" s="1" customFormat="1" ht="7" customHeight="1">
      <c r="B213" s="43"/>
      <c r="C213" s="44"/>
      <c r="D213" s="44"/>
      <c r="E213" s="44"/>
      <c r="F213" s="44"/>
      <c r="G213" s="44"/>
      <c r="H213" s="44"/>
      <c r="I213" s="44"/>
      <c r="J213" s="44"/>
      <c r="K213" s="44"/>
      <c r="L213" s="28"/>
    </row>
  </sheetData>
  <autoFilter ref="C129:K212" xr:uid="{00000000-0009-0000-0000-000018000000}"/>
  <mergeCells count="12">
    <mergeCell ref="E122:H122"/>
    <mergeCell ref="L2:V2"/>
    <mergeCell ref="E85:H85"/>
    <mergeCell ref="E87:H87"/>
    <mergeCell ref="E89:H89"/>
    <mergeCell ref="E118:H118"/>
    <mergeCell ref="E120:H120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B2:BM215"/>
  <sheetViews>
    <sheetView showGridLines="0" topLeftCell="A149" workbookViewId="0">
      <selection activeCell="AB236" sqref="AB236"/>
    </sheetView>
  </sheetViews>
  <sheetFormatPr baseColWidth="10" defaultRowHeight="11"/>
  <cols>
    <col min="1" max="1" width="8.25" customWidth="1"/>
    <col min="2" max="2" width="1.25" customWidth="1"/>
    <col min="3" max="4" width="4.25" customWidth="1"/>
    <col min="5" max="5" width="17.25" customWidth="1"/>
    <col min="6" max="6" width="50.75" customWidth="1"/>
    <col min="7" max="7" width="7.5" customWidth="1"/>
    <col min="8" max="8" width="14" customWidth="1"/>
    <col min="9" max="9" width="15.75" customWidth="1"/>
    <col min="10" max="10" width="22.25" customWidth="1"/>
    <col min="11" max="11" width="22.25" hidden="1" customWidth="1"/>
    <col min="12" max="12" width="9.25" customWidth="1"/>
    <col min="13" max="13" width="10.75" hidden="1" customWidth="1"/>
    <col min="14" max="14" width="9.25" hidden="1"/>
    <col min="15" max="20" width="14.25" hidden="1" customWidth="1"/>
    <col min="21" max="21" width="16.25" hidden="1" customWidth="1"/>
    <col min="22" max="22" width="12.25" customWidth="1"/>
    <col min="23" max="23" width="16.25" customWidth="1"/>
    <col min="24" max="24" width="12.25" customWidth="1"/>
    <col min="25" max="25" width="15" customWidth="1"/>
    <col min="26" max="26" width="11" customWidth="1"/>
    <col min="27" max="27" width="15" customWidth="1"/>
    <col min="28" max="28" width="16.25" customWidth="1"/>
    <col min="29" max="29" width="11" customWidth="1"/>
    <col min="30" max="30" width="15" customWidth="1"/>
    <col min="31" max="31" width="16.25" customWidth="1"/>
    <col min="44" max="65" width="9.25" hidden="1"/>
  </cols>
  <sheetData>
    <row r="2" spans="2:46" ht="37" customHeight="1">
      <c r="L2" s="210" t="s">
        <v>5</v>
      </c>
      <c r="M2" s="211"/>
      <c r="N2" s="211"/>
      <c r="O2" s="211"/>
      <c r="P2" s="211"/>
      <c r="Q2" s="211"/>
      <c r="R2" s="211"/>
      <c r="S2" s="211"/>
      <c r="T2" s="211"/>
      <c r="U2" s="211"/>
      <c r="V2" s="211"/>
      <c r="AT2" s="13" t="s">
        <v>159</v>
      </c>
    </row>
    <row r="3" spans="2:46" ht="7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72</v>
      </c>
    </row>
    <row r="4" spans="2:46" ht="25" customHeight="1">
      <c r="B4" s="16"/>
      <c r="D4" s="17" t="s">
        <v>166</v>
      </c>
      <c r="L4" s="16"/>
      <c r="M4" s="92" t="s">
        <v>9</v>
      </c>
      <c r="AT4" s="13" t="s">
        <v>3</v>
      </c>
    </row>
    <row r="5" spans="2:46" ht="7" customHeight="1">
      <c r="B5" s="16"/>
      <c r="L5" s="16"/>
    </row>
    <row r="6" spans="2:46" ht="12" customHeight="1">
      <c r="B6" s="16"/>
      <c r="D6" s="23" t="s">
        <v>15</v>
      </c>
      <c r="L6" s="16"/>
    </row>
    <row r="7" spans="2:46" ht="16.5" customHeight="1">
      <c r="B7" s="16"/>
      <c r="E7" s="231" t="str">
        <f>'Rekapitulácia stavby'!K6</f>
        <v>Rokycany - Infraštruktúra, 100 Zásobovanie vodou</v>
      </c>
      <c r="F7" s="232"/>
      <c r="G7" s="232"/>
      <c r="H7" s="232"/>
      <c r="L7" s="16"/>
    </row>
    <row r="8" spans="2:46" ht="12" customHeight="1">
      <c r="B8" s="16"/>
      <c r="D8" s="23" t="s">
        <v>167</v>
      </c>
      <c r="L8" s="16"/>
    </row>
    <row r="9" spans="2:46" s="1" customFormat="1" ht="16.5" customHeight="1">
      <c r="B9" s="28"/>
      <c r="E9" s="231" t="s">
        <v>1977</v>
      </c>
      <c r="F9" s="230"/>
      <c r="G9" s="230"/>
      <c r="H9" s="230"/>
      <c r="L9" s="28"/>
    </row>
    <row r="10" spans="2:46" s="1" customFormat="1" ht="12" customHeight="1">
      <c r="B10" s="28"/>
      <c r="D10" s="23" t="s">
        <v>169</v>
      </c>
      <c r="L10" s="28"/>
    </row>
    <row r="11" spans="2:46" s="1" customFormat="1" ht="16.5" customHeight="1">
      <c r="B11" s="28"/>
      <c r="E11" s="187" t="s">
        <v>3301</v>
      </c>
      <c r="F11" s="230"/>
      <c r="G11" s="230"/>
      <c r="H11" s="230"/>
      <c r="L11" s="28"/>
    </row>
    <row r="12" spans="2:46" s="1" customFormat="1">
      <c r="B12" s="28"/>
      <c r="L12" s="28"/>
    </row>
    <row r="13" spans="2:46" s="1" customFormat="1" ht="12" customHeight="1">
      <c r="B13" s="28"/>
      <c r="D13" s="23" t="s">
        <v>17</v>
      </c>
      <c r="F13" s="21" t="s">
        <v>1</v>
      </c>
      <c r="I13" s="23" t="s">
        <v>18</v>
      </c>
      <c r="J13" s="21" t="s">
        <v>1</v>
      </c>
      <c r="L13" s="28"/>
    </row>
    <row r="14" spans="2:46" s="1" customFormat="1" ht="12" customHeight="1">
      <c r="B14" s="28"/>
      <c r="D14" s="23" t="s">
        <v>19</v>
      </c>
      <c r="F14" s="21" t="s">
        <v>20</v>
      </c>
      <c r="I14" s="23" t="s">
        <v>21</v>
      </c>
      <c r="J14" s="51" t="str">
        <f>'Rekapitulácia stavby'!AN8</f>
        <v>Vyplň údaj</v>
      </c>
      <c r="L14" s="28"/>
    </row>
    <row r="15" spans="2:46" s="1" customFormat="1" ht="10.75" customHeight="1">
      <c r="B15" s="28"/>
      <c r="L15" s="28"/>
    </row>
    <row r="16" spans="2:46" s="1" customFormat="1" ht="12" customHeight="1">
      <c r="B16" s="28"/>
      <c r="D16" s="23" t="s">
        <v>22</v>
      </c>
      <c r="I16" s="23" t="s">
        <v>23</v>
      </c>
      <c r="J16" s="21" t="str">
        <f>IF('Rekapitulácia stavby'!AN10="","",'Rekapitulácia stavby'!AN10)</f>
        <v/>
      </c>
      <c r="L16" s="28"/>
    </row>
    <row r="17" spans="2:12" s="1" customFormat="1" ht="18" customHeight="1">
      <c r="B17" s="28"/>
      <c r="E17" s="21" t="str">
        <f>IF('Rekapitulácia stavby'!E11="","",'Rekapitulácia stavby'!E11)</f>
        <v xml:space="preserve"> </v>
      </c>
      <c r="I17" s="23" t="s">
        <v>25</v>
      </c>
      <c r="J17" s="21" t="str">
        <f>IF('Rekapitulácia stavby'!AN11="","",'Rekapitulácia stavby'!AN11)</f>
        <v/>
      </c>
      <c r="L17" s="28"/>
    </row>
    <row r="18" spans="2:12" s="1" customFormat="1" ht="7" customHeight="1">
      <c r="B18" s="28"/>
      <c r="L18" s="28"/>
    </row>
    <row r="19" spans="2:12" s="1" customFormat="1" ht="12" customHeight="1">
      <c r="B19" s="28"/>
      <c r="D19" s="23" t="s">
        <v>26</v>
      </c>
      <c r="I19" s="23" t="s">
        <v>23</v>
      </c>
      <c r="J19" s="179" t="str">
        <f>'Rekapitulácia stavby'!AN13</f>
        <v>Vyplň údaj</v>
      </c>
      <c r="L19" s="28"/>
    </row>
    <row r="20" spans="2:12" s="1" customFormat="1" ht="18" customHeight="1">
      <c r="B20" s="28"/>
      <c r="E20" s="233" t="str">
        <f>'Rekapitulácia stavby'!E14</f>
        <v>Vyplň údaj</v>
      </c>
      <c r="F20" s="215"/>
      <c r="G20" s="215"/>
      <c r="H20" s="215"/>
      <c r="I20" s="23" t="s">
        <v>25</v>
      </c>
      <c r="J20" s="179" t="str">
        <f>'Rekapitulácia stavby'!AN14</f>
        <v>Vyplň údaj</v>
      </c>
      <c r="L20" s="28"/>
    </row>
    <row r="21" spans="2:12" s="1" customFormat="1" ht="7" customHeight="1">
      <c r="B21" s="28"/>
      <c r="L21" s="28"/>
    </row>
    <row r="22" spans="2:12" s="1" customFormat="1" ht="12" customHeight="1">
      <c r="B22" s="28"/>
      <c r="D22" s="23" t="s">
        <v>28</v>
      </c>
      <c r="I22" s="23" t="s">
        <v>23</v>
      </c>
      <c r="J22" s="21" t="str">
        <f>IF('Rekapitulácia stavby'!AN16="","",'Rekapitulácia stavby'!AN16)</f>
        <v/>
      </c>
      <c r="L22" s="28"/>
    </row>
    <row r="23" spans="2:12" s="1" customFormat="1" ht="18" customHeight="1">
      <c r="B23" s="28"/>
      <c r="E23" s="21" t="str">
        <f>IF('Rekapitulácia stavby'!E17="","",'Rekapitulácia stavby'!E17)</f>
        <v xml:space="preserve"> </v>
      </c>
      <c r="I23" s="23" t="s">
        <v>25</v>
      </c>
      <c r="J23" s="21" t="str">
        <f>IF('Rekapitulácia stavby'!AN17="","",'Rekapitulácia stavby'!AN17)</f>
        <v/>
      </c>
      <c r="L23" s="28"/>
    </row>
    <row r="24" spans="2:12" s="1" customFormat="1" ht="7" customHeight="1">
      <c r="B24" s="28"/>
      <c r="L24" s="28"/>
    </row>
    <row r="25" spans="2:12" s="1" customFormat="1" ht="12" customHeight="1">
      <c r="B25" s="28"/>
      <c r="D25" s="23" t="s">
        <v>30</v>
      </c>
      <c r="I25" s="23" t="s">
        <v>23</v>
      </c>
      <c r="J25" s="21" t="str">
        <f>IF('Rekapitulácia stavby'!AN19="","",'Rekapitulácia stavby'!AN19)</f>
        <v/>
      </c>
      <c r="L25" s="28"/>
    </row>
    <row r="26" spans="2:12" s="1" customFormat="1" ht="18" customHeight="1">
      <c r="B26" s="28"/>
      <c r="E26" s="21" t="str">
        <f>IF('Rekapitulácia stavby'!E20="","",'Rekapitulácia stavby'!E20)</f>
        <v xml:space="preserve"> </v>
      </c>
      <c r="I26" s="23" t="s">
        <v>25</v>
      </c>
      <c r="J26" s="21" t="str">
        <f>IF('Rekapitulácia stavby'!AN20="","",'Rekapitulácia stavby'!AN20)</f>
        <v/>
      </c>
      <c r="L26" s="28"/>
    </row>
    <row r="27" spans="2:12" s="1" customFormat="1" ht="7" customHeight="1">
      <c r="B27" s="28"/>
      <c r="L27" s="28"/>
    </row>
    <row r="28" spans="2:12" s="1" customFormat="1" ht="12" customHeight="1">
      <c r="B28" s="28"/>
      <c r="D28" s="23" t="s">
        <v>31</v>
      </c>
      <c r="L28" s="28"/>
    </row>
    <row r="29" spans="2:12" s="7" customFormat="1" ht="16.5" customHeight="1">
      <c r="B29" s="93"/>
      <c r="E29" s="219" t="s">
        <v>1</v>
      </c>
      <c r="F29" s="219"/>
      <c r="G29" s="219"/>
      <c r="H29" s="219"/>
      <c r="L29" s="93"/>
    </row>
    <row r="30" spans="2:12" s="1" customFormat="1" ht="7" customHeight="1">
      <c r="B30" s="28"/>
      <c r="L30" s="28"/>
    </row>
    <row r="31" spans="2:12" s="1" customFormat="1" ht="7" customHeight="1">
      <c r="B31" s="28"/>
      <c r="D31" s="52"/>
      <c r="E31" s="52"/>
      <c r="F31" s="52"/>
      <c r="G31" s="52"/>
      <c r="H31" s="52"/>
      <c r="I31" s="52"/>
      <c r="J31" s="52"/>
      <c r="K31" s="52"/>
      <c r="L31" s="28"/>
    </row>
    <row r="32" spans="2:12" s="1" customFormat="1" ht="25.5" customHeight="1">
      <c r="B32" s="28"/>
      <c r="D32" s="94" t="s">
        <v>32</v>
      </c>
      <c r="J32" s="65">
        <f>ROUND(J130, 2)</f>
        <v>0</v>
      </c>
      <c r="L32" s="28"/>
    </row>
    <row r="33" spans="2:12" s="1" customFormat="1" ht="7" customHeight="1">
      <c r="B33" s="28"/>
      <c r="D33" s="52"/>
      <c r="E33" s="52"/>
      <c r="F33" s="52"/>
      <c r="G33" s="52"/>
      <c r="H33" s="52"/>
      <c r="I33" s="52"/>
      <c r="J33" s="52"/>
      <c r="K33" s="52"/>
      <c r="L33" s="28"/>
    </row>
    <row r="34" spans="2:12" s="1" customFormat="1" ht="14.5" customHeight="1">
      <c r="B34" s="28"/>
      <c r="F34" s="31" t="s">
        <v>34</v>
      </c>
      <c r="I34" s="31" t="s">
        <v>33</v>
      </c>
      <c r="J34" s="31" t="s">
        <v>35</v>
      </c>
      <c r="L34" s="28"/>
    </row>
    <row r="35" spans="2:12" s="1" customFormat="1" ht="14.5" customHeight="1">
      <c r="B35" s="28"/>
      <c r="D35" s="54" t="s">
        <v>36</v>
      </c>
      <c r="E35" s="33" t="s">
        <v>37</v>
      </c>
      <c r="F35" s="95">
        <f>ROUND((SUM(BE130:BE214)),  2)</f>
        <v>0</v>
      </c>
      <c r="G35" s="96"/>
      <c r="H35" s="96"/>
      <c r="I35" s="97">
        <v>0.23</v>
      </c>
      <c r="J35" s="95">
        <f>ROUND(((SUM(BE130:BE214))*I35),  2)</f>
        <v>0</v>
      </c>
      <c r="L35" s="28"/>
    </row>
    <row r="36" spans="2:12" s="1" customFormat="1" ht="14.5" customHeight="1">
      <c r="B36" s="28"/>
      <c r="E36" s="33" t="s">
        <v>38</v>
      </c>
      <c r="F36" s="85">
        <f>ROUND((SUM(BF130:BF214)),  2)</f>
        <v>0</v>
      </c>
      <c r="I36" s="178">
        <v>0.23</v>
      </c>
      <c r="J36" s="85">
        <f>ROUND(((SUM(BF130:BF214))*I36),  2)</f>
        <v>0</v>
      </c>
      <c r="L36" s="28"/>
    </row>
    <row r="37" spans="2:12" s="1" customFormat="1" ht="14.5" customHeight="1">
      <c r="B37" s="28"/>
      <c r="E37" s="23" t="s">
        <v>39</v>
      </c>
      <c r="F37" s="85">
        <f>ROUND((SUM(BG130:BG214)),  2)</f>
        <v>0</v>
      </c>
      <c r="I37" s="178">
        <v>0.23</v>
      </c>
      <c r="J37" s="85">
        <f>0</f>
        <v>0</v>
      </c>
      <c r="L37" s="28"/>
    </row>
    <row r="38" spans="2:12" s="1" customFormat="1" ht="14.5" customHeight="1">
      <c r="B38" s="28"/>
      <c r="E38" s="23" t="s">
        <v>40</v>
      </c>
      <c r="F38" s="85">
        <f>ROUND((SUM(BH130:BH214)),  2)</f>
        <v>0</v>
      </c>
      <c r="I38" s="178">
        <v>0.23</v>
      </c>
      <c r="J38" s="85">
        <f>0</f>
        <v>0</v>
      </c>
      <c r="L38" s="28"/>
    </row>
    <row r="39" spans="2:12" s="1" customFormat="1" ht="14.5" customHeight="1">
      <c r="B39" s="28"/>
      <c r="E39" s="33" t="s">
        <v>41</v>
      </c>
      <c r="F39" s="95">
        <f>ROUND((SUM(BI130:BI214)),  2)</f>
        <v>0</v>
      </c>
      <c r="G39" s="96"/>
      <c r="H39" s="96"/>
      <c r="I39" s="97">
        <v>0</v>
      </c>
      <c r="J39" s="95">
        <f>0</f>
        <v>0</v>
      </c>
      <c r="L39" s="28"/>
    </row>
    <row r="40" spans="2:12" s="1" customFormat="1" ht="7" customHeight="1">
      <c r="B40" s="28"/>
      <c r="L40" s="28"/>
    </row>
    <row r="41" spans="2:12" s="1" customFormat="1" ht="25.5" customHeight="1">
      <c r="B41" s="28"/>
      <c r="C41" s="98"/>
      <c r="D41" s="99" t="s">
        <v>42</v>
      </c>
      <c r="E41" s="56"/>
      <c r="F41" s="56"/>
      <c r="G41" s="100" t="s">
        <v>43</v>
      </c>
      <c r="H41" s="101" t="s">
        <v>44</v>
      </c>
      <c r="I41" s="56"/>
      <c r="J41" s="102">
        <f>SUM(J32:J39)</f>
        <v>0</v>
      </c>
      <c r="K41" s="103"/>
      <c r="L41" s="28"/>
    </row>
    <row r="42" spans="2:12" s="1" customFormat="1" ht="14.5" customHeight="1">
      <c r="B42" s="28"/>
      <c r="L42" s="28"/>
    </row>
    <row r="43" spans="2:12" ht="14.5" customHeight="1">
      <c r="B43" s="16"/>
      <c r="L43" s="16"/>
    </row>
    <row r="44" spans="2:12" ht="14.5" customHeight="1">
      <c r="B44" s="16"/>
      <c r="L44" s="16"/>
    </row>
    <row r="45" spans="2:12" ht="14.5" customHeight="1">
      <c r="B45" s="16"/>
      <c r="L45" s="16"/>
    </row>
    <row r="46" spans="2:12" ht="14.5" customHeight="1">
      <c r="B46" s="16"/>
      <c r="L46" s="16"/>
    </row>
    <row r="47" spans="2:12" ht="14.5" customHeight="1">
      <c r="B47" s="16"/>
      <c r="L47" s="16"/>
    </row>
    <row r="48" spans="2:12" ht="14.5" customHeight="1">
      <c r="B48" s="16"/>
      <c r="L48" s="16"/>
    </row>
    <row r="49" spans="2:12" ht="14.5" customHeight="1">
      <c r="B49" s="16"/>
      <c r="L49" s="16"/>
    </row>
    <row r="50" spans="2:12" s="1" customFormat="1" ht="14.5" customHeight="1">
      <c r="B50" s="28"/>
      <c r="D50" s="40" t="s">
        <v>45</v>
      </c>
      <c r="E50" s="41"/>
      <c r="F50" s="41"/>
      <c r="G50" s="40" t="s">
        <v>46</v>
      </c>
      <c r="H50" s="41"/>
      <c r="I50" s="41"/>
      <c r="J50" s="41"/>
      <c r="K50" s="41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3">
      <c r="B61" s="28"/>
      <c r="D61" s="42" t="s">
        <v>47</v>
      </c>
      <c r="E61" s="30"/>
      <c r="F61" s="104" t="s">
        <v>48</v>
      </c>
      <c r="G61" s="42" t="s">
        <v>47</v>
      </c>
      <c r="H61" s="30"/>
      <c r="I61" s="30"/>
      <c r="J61" s="105" t="s">
        <v>48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3">
      <c r="B65" s="28"/>
      <c r="D65" s="40" t="s">
        <v>49</v>
      </c>
      <c r="E65" s="41"/>
      <c r="F65" s="41"/>
      <c r="G65" s="40" t="s">
        <v>50</v>
      </c>
      <c r="H65" s="41"/>
      <c r="I65" s="41"/>
      <c r="J65" s="41"/>
      <c r="K65" s="41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3">
      <c r="B76" s="28"/>
      <c r="D76" s="42" t="s">
        <v>47</v>
      </c>
      <c r="E76" s="30"/>
      <c r="F76" s="104" t="s">
        <v>48</v>
      </c>
      <c r="G76" s="42" t="s">
        <v>47</v>
      </c>
      <c r="H76" s="30"/>
      <c r="I76" s="30"/>
      <c r="J76" s="105" t="s">
        <v>48</v>
      </c>
      <c r="K76" s="30"/>
      <c r="L76" s="28"/>
    </row>
    <row r="77" spans="2:12" s="1" customFormat="1" ht="14.5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28"/>
    </row>
    <row r="81" spans="2:12" s="1" customFormat="1" ht="7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28"/>
    </row>
    <row r="82" spans="2:12" s="1" customFormat="1" ht="25" customHeight="1">
      <c r="B82" s="28"/>
      <c r="C82" s="17" t="s">
        <v>171</v>
      </c>
      <c r="L82" s="28"/>
    </row>
    <row r="83" spans="2:12" s="1" customFormat="1" ht="7" customHeight="1">
      <c r="B83" s="28"/>
      <c r="L83" s="28"/>
    </row>
    <row r="84" spans="2:12" s="1" customFormat="1" ht="12" customHeight="1">
      <c r="B84" s="28"/>
      <c r="C84" s="23" t="s">
        <v>15</v>
      </c>
      <c r="L84" s="28"/>
    </row>
    <row r="85" spans="2:12" s="1" customFormat="1" ht="16.5" customHeight="1">
      <c r="B85" s="28"/>
      <c r="E85" s="231" t="str">
        <f>E7</f>
        <v>Rokycany - Infraštruktúra, 100 Zásobovanie vodou</v>
      </c>
      <c r="F85" s="232"/>
      <c r="G85" s="232"/>
      <c r="H85" s="232"/>
      <c r="L85" s="28"/>
    </row>
    <row r="86" spans="2:12" ht="12" customHeight="1">
      <c r="B86" s="16"/>
      <c r="C86" s="23" t="s">
        <v>167</v>
      </c>
      <c r="L86" s="16"/>
    </row>
    <row r="87" spans="2:12" s="1" customFormat="1" ht="16.5" customHeight="1">
      <c r="B87" s="28"/>
      <c r="E87" s="231" t="s">
        <v>1977</v>
      </c>
      <c r="F87" s="230"/>
      <c r="G87" s="230"/>
      <c r="H87" s="230"/>
      <c r="L87" s="28"/>
    </row>
    <row r="88" spans="2:12" s="1" customFormat="1" ht="12" customHeight="1">
      <c r="B88" s="28"/>
      <c r="C88" s="23" t="s">
        <v>169</v>
      </c>
      <c r="L88" s="28"/>
    </row>
    <row r="89" spans="2:12" s="1" customFormat="1" ht="16.5" customHeight="1">
      <c r="B89" s="28"/>
      <c r="E89" s="187" t="str">
        <f>E11</f>
        <v>514 - Potrubie A-6</v>
      </c>
      <c r="F89" s="230"/>
      <c r="G89" s="230"/>
      <c r="H89" s="230"/>
      <c r="L89" s="28"/>
    </row>
    <row r="90" spans="2:12" s="1" customFormat="1" ht="7" customHeight="1">
      <c r="B90" s="28"/>
      <c r="L90" s="28"/>
    </row>
    <row r="91" spans="2:12" s="1" customFormat="1" ht="12" customHeight="1">
      <c r="B91" s="28"/>
      <c r="C91" s="23" t="s">
        <v>19</v>
      </c>
      <c r="F91" s="21" t="str">
        <f>F14</f>
        <v>Rokycany</v>
      </c>
      <c r="I91" s="23" t="s">
        <v>21</v>
      </c>
      <c r="J91" s="51" t="str">
        <f>IF(J14="","",J14)</f>
        <v>Vyplň údaj</v>
      </c>
      <c r="L91" s="28"/>
    </row>
    <row r="92" spans="2:12" s="1" customFormat="1" ht="7" customHeight="1">
      <c r="B92" s="28"/>
      <c r="L92" s="28"/>
    </row>
    <row r="93" spans="2:12" s="1" customFormat="1" ht="15.25" customHeight="1">
      <c r="B93" s="28"/>
      <c r="C93" s="23" t="s">
        <v>22</v>
      </c>
      <c r="F93" s="21" t="str">
        <f>E17</f>
        <v xml:space="preserve"> </v>
      </c>
      <c r="I93" s="23" t="s">
        <v>28</v>
      </c>
      <c r="J93" s="26" t="str">
        <f>E23</f>
        <v xml:space="preserve"> </v>
      </c>
      <c r="L93" s="28"/>
    </row>
    <row r="94" spans="2:12" s="1" customFormat="1" ht="15.25" customHeight="1">
      <c r="B94" s="28"/>
      <c r="C94" s="23" t="s">
        <v>26</v>
      </c>
      <c r="F94" s="21" t="str">
        <f>IF(E20="","",E20)</f>
        <v>Vyplň údaj</v>
      </c>
      <c r="I94" s="23" t="s">
        <v>30</v>
      </c>
      <c r="J94" s="26" t="str">
        <f>E26</f>
        <v xml:space="preserve"> </v>
      </c>
      <c r="L94" s="28"/>
    </row>
    <row r="95" spans="2:12" s="1" customFormat="1" ht="10.25" customHeight="1">
      <c r="B95" s="28"/>
      <c r="L95" s="28"/>
    </row>
    <row r="96" spans="2:12" s="1" customFormat="1" ht="29.25" customHeight="1">
      <c r="B96" s="28"/>
      <c r="C96" s="106" t="s">
        <v>172</v>
      </c>
      <c r="D96" s="98"/>
      <c r="E96" s="98"/>
      <c r="F96" s="98"/>
      <c r="G96" s="98"/>
      <c r="H96" s="98"/>
      <c r="I96" s="98"/>
      <c r="J96" s="107" t="s">
        <v>173</v>
      </c>
      <c r="K96" s="98"/>
      <c r="L96" s="28"/>
    </row>
    <row r="97" spans="2:47" s="1" customFormat="1" ht="10.25" customHeight="1">
      <c r="B97" s="28"/>
      <c r="L97" s="28"/>
    </row>
    <row r="98" spans="2:47" s="1" customFormat="1" ht="22.75" customHeight="1">
      <c r="B98" s="28"/>
      <c r="C98" s="108" t="s">
        <v>174</v>
      </c>
      <c r="J98" s="65">
        <f>J130</f>
        <v>0</v>
      </c>
      <c r="L98" s="28"/>
      <c r="AU98" s="13" t="s">
        <v>175</v>
      </c>
    </row>
    <row r="99" spans="2:47" s="8" customFormat="1" ht="25" customHeight="1">
      <c r="B99" s="109"/>
      <c r="D99" s="110" t="s">
        <v>176</v>
      </c>
      <c r="E99" s="111"/>
      <c r="F99" s="111"/>
      <c r="G99" s="111"/>
      <c r="H99" s="111"/>
      <c r="I99" s="111"/>
      <c r="J99" s="112">
        <f>J131</f>
        <v>0</v>
      </c>
      <c r="L99" s="109"/>
    </row>
    <row r="100" spans="2:47" s="9" customFormat="1" ht="20" customHeight="1">
      <c r="B100" s="113"/>
      <c r="D100" s="114" t="s">
        <v>177</v>
      </c>
      <c r="E100" s="115"/>
      <c r="F100" s="115"/>
      <c r="G100" s="115"/>
      <c r="H100" s="115"/>
      <c r="I100" s="115"/>
      <c r="J100" s="116">
        <f>J132</f>
        <v>0</v>
      </c>
      <c r="L100" s="113"/>
    </row>
    <row r="101" spans="2:47" s="9" customFormat="1" ht="20" customHeight="1">
      <c r="B101" s="113"/>
      <c r="D101" s="114" t="s">
        <v>261</v>
      </c>
      <c r="E101" s="115"/>
      <c r="F101" s="115"/>
      <c r="G101" s="115"/>
      <c r="H101" s="115"/>
      <c r="I101" s="115"/>
      <c r="J101" s="116">
        <f>J156</f>
        <v>0</v>
      </c>
      <c r="L101" s="113"/>
    </row>
    <row r="102" spans="2:47" s="9" customFormat="1" ht="20" customHeight="1">
      <c r="B102" s="113"/>
      <c r="D102" s="114" t="s">
        <v>262</v>
      </c>
      <c r="E102" s="115"/>
      <c r="F102" s="115"/>
      <c r="G102" s="115"/>
      <c r="H102" s="115"/>
      <c r="I102" s="115"/>
      <c r="J102" s="116">
        <f>J160</f>
        <v>0</v>
      </c>
      <c r="L102" s="113"/>
    </row>
    <row r="103" spans="2:47" s="9" customFormat="1" ht="20" customHeight="1">
      <c r="B103" s="113"/>
      <c r="D103" s="114" t="s">
        <v>611</v>
      </c>
      <c r="E103" s="115"/>
      <c r="F103" s="115"/>
      <c r="G103" s="115"/>
      <c r="H103" s="115"/>
      <c r="I103" s="115"/>
      <c r="J103" s="116">
        <f>J167</f>
        <v>0</v>
      </c>
      <c r="L103" s="113"/>
    </row>
    <row r="104" spans="2:47" s="9" customFormat="1" ht="20" customHeight="1">
      <c r="B104" s="113"/>
      <c r="D104" s="114" t="s">
        <v>264</v>
      </c>
      <c r="E104" s="115"/>
      <c r="F104" s="115"/>
      <c r="G104" s="115"/>
      <c r="H104" s="115"/>
      <c r="I104" s="115"/>
      <c r="J104" s="116">
        <f>J192</f>
        <v>0</v>
      </c>
      <c r="L104" s="113"/>
    </row>
    <row r="105" spans="2:47" s="9" customFormat="1" ht="20" customHeight="1">
      <c r="B105" s="113"/>
      <c r="D105" s="114" t="s">
        <v>265</v>
      </c>
      <c r="E105" s="115"/>
      <c r="F105" s="115"/>
      <c r="G105" s="115"/>
      <c r="H105" s="115"/>
      <c r="I105" s="115"/>
      <c r="J105" s="116">
        <f>J199</f>
        <v>0</v>
      </c>
      <c r="L105" s="113"/>
    </row>
    <row r="106" spans="2:47" s="8" customFormat="1" ht="25" customHeight="1">
      <c r="B106" s="109"/>
      <c r="D106" s="110" t="s">
        <v>959</v>
      </c>
      <c r="E106" s="111"/>
      <c r="F106" s="111"/>
      <c r="G106" s="111"/>
      <c r="H106" s="111"/>
      <c r="I106" s="111"/>
      <c r="J106" s="112">
        <f>J201</f>
        <v>0</v>
      </c>
      <c r="L106" s="109"/>
    </row>
    <row r="107" spans="2:47" s="9" customFormat="1" ht="20" customHeight="1">
      <c r="B107" s="113"/>
      <c r="D107" s="114" t="s">
        <v>1163</v>
      </c>
      <c r="E107" s="115"/>
      <c r="F107" s="115"/>
      <c r="G107" s="115"/>
      <c r="H107" s="115"/>
      <c r="I107" s="115"/>
      <c r="J107" s="116">
        <f>J202</f>
        <v>0</v>
      </c>
      <c r="L107" s="113"/>
    </row>
    <row r="108" spans="2:47" s="9" customFormat="1" ht="20" customHeight="1">
      <c r="B108" s="113"/>
      <c r="D108" s="114" t="s">
        <v>960</v>
      </c>
      <c r="E108" s="115"/>
      <c r="F108" s="115"/>
      <c r="G108" s="115"/>
      <c r="H108" s="115"/>
      <c r="I108" s="115"/>
      <c r="J108" s="116">
        <f>J204</f>
        <v>0</v>
      </c>
      <c r="L108" s="113"/>
    </row>
    <row r="109" spans="2:47" s="1" customFormat="1" ht="21.75" customHeight="1">
      <c r="B109" s="28"/>
      <c r="L109" s="28"/>
    </row>
    <row r="110" spans="2:47" s="1" customFormat="1" ht="7" customHeight="1">
      <c r="B110" s="43"/>
      <c r="C110" s="44"/>
      <c r="D110" s="44"/>
      <c r="E110" s="44"/>
      <c r="F110" s="44"/>
      <c r="G110" s="44"/>
      <c r="H110" s="44"/>
      <c r="I110" s="44"/>
      <c r="J110" s="44"/>
      <c r="K110" s="44"/>
      <c r="L110" s="28"/>
    </row>
    <row r="114" spans="2:12" s="1" customFormat="1" ht="7" customHeight="1">
      <c r="B114" s="45"/>
      <c r="C114" s="46"/>
      <c r="D114" s="46"/>
      <c r="E114" s="46"/>
      <c r="F114" s="46"/>
      <c r="G114" s="46"/>
      <c r="H114" s="46"/>
      <c r="I114" s="46"/>
      <c r="J114" s="46"/>
      <c r="K114" s="46"/>
      <c r="L114" s="28"/>
    </row>
    <row r="115" spans="2:12" s="1" customFormat="1" ht="25" customHeight="1">
      <c r="B115" s="28"/>
      <c r="C115" s="17" t="s">
        <v>179</v>
      </c>
      <c r="L115" s="28"/>
    </row>
    <row r="116" spans="2:12" s="1" customFormat="1" ht="7" customHeight="1">
      <c r="B116" s="28"/>
      <c r="L116" s="28"/>
    </row>
    <row r="117" spans="2:12" s="1" customFormat="1" ht="12" customHeight="1">
      <c r="B117" s="28"/>
      <c r="C117" s="23" t="s">
        <v>15</v>
      </c>
      <c r="L117" s="28"/>
    </row>
    <row r="118" spans="2:12" s="1" customFormat="1" ht="16.5" customHeight="1">
      <c r="B118" s="28"/>
      <c r="E118" s="231" t="str">
        <f>E7</f>
        <v>Rokycany - Infraštruktúra, 100 Zásobovanie vodou</v>
      </c>
      <c r="F118" s="232"/>
      <c r="G118" s="232"/>
      <c r="H118" s="232"/>
      <c r="L118" s="28"/>
    </row>
    <row r="119" spans="2:12" ht="12" customHeight="1">
      <c r="B119" s="16"/>
      <c r="C119" s="23" t="s">
        <v>167</v>
      </c>
      <c r="L119" s="16"/>
    </row>
    <row r="120" spans="2:12" s="1" customFormat="1" ht="16.5" customHeight="1">
      <c r="B120" s="28"/>
      <c r="E120" s="231" t="s">
        <v>1977</v>
      </c>
      <c r="F120" s="230"/>
      <c r="G120" s="230"/>
      <c r="H120" s="230"/>
      <c r="L120" s="28"/>
    </row>
    <row r="121" spans="2:12" s="1" customFormat="1" ht="12" customHeight="1">
      <c r="B121" s="28"/>
      <c r="C121" s="23" t="s">
        <v>169</v>
      </c>
      <c r="L121" s="28"/>
    </row>
    <row r="122" spans="2:12" s="1" customFormat="1" ht="16.5" customHeight="1">
      <c r="B122" s="28"/>
      <c r="E122" s="187" t="str">
        <f>E11</f>
        <v>514 - Potrubie A-6</v>
      </c>
      <c r="F122" s="230"/>
      <c r="G122" s="230"/>
      <c r="H122" s="230"/>
      <c r="L122" s="28"/>
    </row>
    <row r="123" spans="2:12" s="1" customFormat="1" ht="7" customHeight="1">
      <c r="B123" s="28"/>
      <c r="L123" s="28"/>
    </row>
    <row r="124" spans="2:12" s="1" customFormat="1" ht="12" customHeight="1">
      <c r="B124" s="28"/>
      <c r="C124" s="23" t="s">
        <v>19</v>
      </c>
      <c r="F124" s="21" t="str">
        <f>F14</f>
        <v>Rokycany</v>
      </c>
      <c r="I124" s="23" t="s">
        <v>21</v>
      </c>
      <c r="J124" s="51" t="str">
        <f>IF(J14="","",J14)</f>
        <v>Vyplň údaj</v>
      </c>
      <c r="L124" s="28"/>
    </row>
    <row r="125" spans="2:12" s="1" customFormat="1" ht="7" customHeight="1">
      <c r="B125" s="28"/>
      <c r="L125" s="28"/>
    </row>
    <row r="126" spans="2:12" s="1" customFormat="1" ht="15.25" customHeight="1">
      <c r="B126" s="28"/>
      <c r="C126" s="23" t="s">
        <v>22</v>
      </c>
      <c r="F126" s="21" t="str">
        <f>E17</f>
        <v xml:space="preserve"> </v>
      </c>
      <c r="I126" s="23" t="s">
        <v>28</v>
      </c>
      <c r="J126" s="26" t="str">
        <f>E23</f>
        <v xml:space="preserve"> </v>
      </c>
      <c r="L126" s="28"/>
    </row>
    <row r="127" spans="2:12" s="1" customFormat="1" ht="15.25" customHeight="1">
      <c r="B127" s="28"/>
      <c r="C127" s="23" t="s">
        <v>26</v>
      </c>
      <c r="F127" s="21" t="str">
        <f>IF(E20="","",E20)</f>
        <v>Vyplň údaj</v>
      </c>
      <c r="I127" s="23" t="s">
        <v>30</v>
      </c>
      <c r="J127" s="26" t="str">
        <f>E26</f>
        <v xml:space="preserve"> </v>
      </c>
      <c r="L127" s="28"/>
    </row>
    <row r="128" spans="2:12" s="1" customFormat="1" ht="10.25" customHeight="1">
      <c r="B128" s="28"/>
      <c r="L128" s="28"/>
    </row>
    <row r="129" spans="2:65" s="10" customFormat="1" ht="29.25" customHeight="1">
      <c r="B129" s="117"/>
      <c r="C129" s="118" t="s">
        <v>180</v>
      </c>
      <c r="D129" s="119" t="s">
        <v>57</v>
      </c>
      <c r="E129" s="119" t="s">
        <v>53</v>
      </c>
      <c r="F129" s="119" t="s">
        <v>54</v>
      </c>
      <c r="G129" s="119" t="s">
        <v>181</v>
      </c>
      <c r="H129" s="119" t="s">
        <v>182</v>
      </c>
      <c r="I129" s="119" t="s">
        <v>183</v>
      </c>
      <c r="J129" s="120" t="s">
        <v>173</v>
      </c>
      <c r="K129" s="121" t="s">
        <v>184</v>
      </c>
      <c r="L129" s="117"/>
      <c r="M129" s="58" t="s">
        <v>1</v>
      </c>
      <c r="N129" s="59" t="s">
        <v>36</v>
      </c>
      <c r="O129" s="59" t="s">
        <v>185</v>
      </c>
      <c r="P129" s="59" t="s">
        <v>186</v>
      </c>
      <c r="Q129" s="59" t="s">
        <v>187</v>
      </c>
      <c r="R129" s="59" t="s">
        <v>188</v>
      </c>
      <c r="S129" s="59" t="s">
        <v>189</v>
      </c>
      <c r="T129" s="60" t="s">
        <v>190</v>
      </c>
    </row>
    <row r="130" spans="2:65" s="1" customFormat="1" ht="22.75" customHeight="1">
      <c r="B130" s="28"/>
      <c r="C130" s="63" t="s">
        <v>174</v>
      </c>
      <c r="J130" s="122">
        <f>BK130</f>
        <v>0</v>
      </c>
      <c r="L130" s="28"/>
      <c r="M130" s="61"/>
      <c r="N130" s="52"/>
      <c r="O130" s="52"/>
      <c r="P130" s="123">
        <f>P131+P201</f>
        <v>0</v>
      </c>
      <c r="Q130" s="52"/>
      <c r="R130" s="123">
        <f>R131+R201</f>
        <v>248.96432926275997</v>
      </c>
      <c r="S130" s="52"/>
      <c r="T130" s="124">
        <f>T131+T201</f>
        <v>97.397299999999987</v>
      </c>
      <c r="AT130" s="13" t="s">
        <v>71</v>
      </c>
      <c r="AU130" s="13" t="s">
        <v>175</v>
      </c>
      <c r="BK130" s="125">
        <f>BK131+BK201</f>
        <v>0</v>
      </c>
    </row>
    <row r="131" spans="2:65" s="11" customFormat="1" ht="26" customHeight="1">
      <c r="B131" s="126"/>
      <c r="D131" s="127" t="s">
        <v>71</v>
      </c>
      <c r="E131" s="128" t="s">
        <v>191</v>
      </c>
      <c r="F131" s="128" t="s">
        <v>192</v>
      </c>
      <c r="I131" s="129"/>
      <c r="J131" s="130">
        <f>BK131</f>
        <v>0</v>
      </c>
      <c r="L131" s="126"/>
      <c r="M131" s="131"/>
      <c r="P131" s="132">
        <f>P132+P156+P160+P167+P192+P199</f>
        <v>0</v>
      </c>
      <c r="R131" s="132">
        <f>R132+R156+R160+R167+R192+R199</f>
        <v>248.95025926275997</v>
      </c>
      <c r="T131" s="133">
        <f>T132+T156+T160+T167+T192+T199</f>
        <v>97.397299999999987</v>
      </c>
      <c r="AR131" s="127" t="s">
        <v>76</v>
      </c>
      <c r="AT131" s="134" t="s">
        <v>71</v>
      </c>
      <c r="AU131" s="134" t="s">
        <v>72</v>
      </c>
      <c r="AY131" s="127" t="s">
        <v>193</v>
      </c>
      <c r="BK131" s="135">
        <f>BK132+BK156+BK160+BK167+BK192+BK199</f>
        <v>0</v>
      </c>
    </row>
    <row r="132" spans="2:65" s="11" customFormat="1" ht="22.75" customHeight="1">
      <c r="B132" s="126"/>
      <c r="D132" s="127" t="s">
        <v>71</v>
      </c>
      <c r="E132" s="136" t="s">
        <v>76</v>
      </c>
      <c r="F132" s="136" t="s">
        <v>194</v>
      </c>
      <c r="I132" s="129"/>
      <c r="J132" s="137">
        <f>BK132</f>
        <v>0</v>
      </c>
      <c r="L132" s="126"/>
      <c r="M132" s="131"/>
      <c r="P132" s="132">
        <f>SUM(P133:P155)</f>
        <v>0</v>
      </c>
      <c r="R132" s="132">
        <f>SUM(R133:R155)</f>
        <v>88.913546302759997</v>
      </c>
      <c r="T132" s="133">
        <f>SUM(T133:T155)</f>
        <v>97.397299999999987</v>
      </c>
      <c r="AR132" s="127" t="s">
        <v>76</v>
      </c>
      <c r="AT132" s="134" t="s">
        <v>71</v>
      </c>
      <c r="AU132" s="134" t="s">
        <v>76</v>
      </c>
      <c r="AY132" s="127" t="s">
        <v>193</v>
      </c>
      <c r="BK132" s="135">
        <f>SUM(BK133:BK155)</f>
        <v>0</v>
      </c>
    </row>
    <row r="133" spans="2:65" s="1" customFormat="1" ht="37.75" customHeight="1">
      <c r="B133" s="138"/>
      <c r="C133" s="139" t="s">
        <v>76</v>
      </c>
      <c r="D133" s="139" t="s">
        <v>195</v>
      </c>
      <c r="E133" s="140" t="s">
        <v>2784</v>
      </c>
      <c r="F133" s="141" t="s">
        <v>2785</v>
      </c>
      <c r="G133" s="142" t="s">
        <v>234</v>
      </c>
      <c r="H133" s="143">
        <v>140.13999999999999</v>
      </c>
      <c r="I133" s="144"/>
      <c r="J133" s="145">
        <f t="shared" ref="J133:J155" si="0">ROUND(I133*H133,2)</f>
        <v>0</v>
      </c>
      <c r="K133" s="146"/>
      <c r="L133" s="28"/>
      <c r="M133" s="147" t="s">
        <v>1</v>
      </c>
      <c r="N133" s="148" t="s">
        <v>38</v>
      </c>
      <c r="P133" s="149">
        <f t="shared" ref="P133:P155" si="1">O133*H133</f>
        <v>0</v>
      </c>
      <c r="Q133" s="149">
        <v>0</v>
      </c>
      <c r="R133" s="149">
        <f t="shared" ref="R133:R155" si="2">Q133*H133</f>
        <v>0</v>
      </c>
      <c r="S133" s="149">
        <v>0.24</v>
      </c>
      <c r="T133" s="150">
        <f t="shared" ref="T133:T155" si="3">S133*H133</f>
        <v>33.633599999999994</v>
      </c>
      <c r="AR133" s="151" t="s">
        <v>109</v>
      </c>
      <c r="AT133" s="151" t="s">
        <v>195</v>
      </c>
      <c r="AU133" s="151" t="s">
        <v>84</v>
      </c>
      <c r="AY133" s="13" t="s">
        <v>193</v>
      </c>
      <c r="BE133" s="152">
        <f t="shared" ref="BE133:BE155" si="4">IF(N133="základná",J133,0)</f>
        <v>0</v>
      </c>
      <c r="BF133" s="152">
        <f t="shared" ref="BF133:BF155" si="5">IF(N133="znížená",J133,0)</f>
        <v>0</v>
      </c>
      <c r="BG133" s="152">
        <f t="shared" ref="BG133:BG155" si="6">IF(N133="zákl. prenesená",J133,0)</f>
        <v>0</v>
      </c>
      <c r="BH133" s="152">
        <f t="shared" ref="BH133:BH155" si="7">IF(N133="zníž. prenesená",J133,0)</f>
        <v>0</v>
      </c>
      <c r="BI133" s="152">
        <f t="shared" ref="BI133:BI155" si="8">IF(N133="nulová",J133,0)</f>
        <v>0</v>
      </c>
      <c r="BJ133" s="13" t="s">
        <v>84</v>
      </c>
      <c r="BK133" s="152">
        <f t="shared" ref="BK133:BK155" si="9">ROUND(I133*H133,2)</f>
        <v>0</v>
      </c>
      <c r="BL133" s="13" t="s">
        <v>109</v>
      </c>
      <c r="BM133" s="151" t="s">
        <v>3302</v>
      </c>
    </row>
    <row r="134" spans="2:65" s="1" customFormat="1" ht="37.75" customHeight="1">
      <c r="B134" s="138"/>
      <c r="C134" s="139" t="s">
        <v>84</v>
      </c>
      <c r="D134" s="139" t="s">
        <v>195</v>
      </c>
      <c r="E134" s="140" t="s">
        <v>2696</v>
      </c>
      <c r="F134" s="141" t="s">
        <v>2697</v>
      </c>
      <c r="G134" s="142" t="s">
        <v>234</v>
      </c>
      <c r="H134" s="143">
        <v>140.13999999999999</v>
      </c>
      <c r="I134" s="144"/>
      <c r="J134" s="145">
        <f t="shared" si="0"/>
        <v>0</v>
      </c>
      <c r="K134" s="146"/>
      <c r="L134" s="28"/>
      <c r="M134" s="147" t="s">
        <v>1</v>
      </c>
      <c r="N134" s="148" t="s">
        <v>38</v>
      </c>
      <c r="P134" s="149">
        <f t="shared" si="1"/>
        <v>0</v>
      </c>
      <c r="Q134" s="149">
        <v>0</v>
      </c>
      <c r="R134" s="149">
        <f t="shared" si="2"/>
        <v>0</v>
      </c>
      <c r="S134" s="149">
        <v>0.23499999999999999</v>
      </c>
      <c r="T134" s="150">
        <f t="shared" si="3"/>
        <v>32.932899999999997</v>
      </c>
      <c r="AR134" s="151" t="s">
        <v>109</v>
      </c>
      <c r="AT134" s="151" t="s">
        <v>195</v>
      </c>
      <c r="AU134" s="151" t="s">
        <v>84</v>
      </c>
      <c r="AY134" s="13" t="s">
        <v>193</v>
      </c>
      <c r="BE134" s="152">
        <f t="shared" si="4"/>
        <v>0</v>
      </c>
      <c r="BF134" s="152">
        <f t="shared" si="5"/>
        <v>0</v>
      </c>
      <c r="BG134" s="152">
        <f t="shared" si="6"/>
        <v>0</v>
      </c>
      <c r="BH134" s="152">
        <f t="shared" si="7"/>
        <v>0</v>
      </c>
      <c r="BI134" s="152">
        <f t="shared" si="8"/>
        <v>0</v>
      </c>
      <c r="BJ134" s="13" t="s">
        <v>84</v>
      </c>
      <c r="BK134" s="152">
        <f t="shared" si="9"/>
        <v>0</v>
      </c>
      <c r="BL134" s="13" t="s">
        <v>109</v>
      </c>
      <c r="BM134" s="151" t="s">
        <v>3303</v>
      </c>
    </row>
    <row r="135" spans="2:65" s="1" customFormat="1" ht="37.75" customHeight="1">
      <c r="B135" s="138"/>
      <c r="C135" s="139" t="s">
        <v>106</v>
      </c>
      <c r="D135" s="139" t="s">
        <v>195</v>
      </c>
      <c r="E135" s="140" t="s">
        <v>2059</v>
      </c>
      <c r="F135" s="141" t="s">
        <v>2060</v>
      </c>
      <c r="G135" s="142" t="s">
        <v>234</v>
      </c>
      <c r="H135" s="143">
        <v>140.13999999999999</v>
      </c>
      <c r="I135" s="144"/>
      <c r="J135" s="145">
        <f t="shared" si="0"/>
        <v>0</v>
      </c>
      <c r="K135" s="146"/>
      <c r="L135" s="28"/>
      <c r="M135" s="147" t="s">
        <v>1</v>
      </c>
      <c r="N135" s="148" t="s">
        <v>38</v>
      </c>
      <c r="P135" s="149">
        <f t="shared" si="1"/>
        <v>0</v>
      </c>
      <c r="Q135" s="149">
        <v>0</v>
      </c>
      <c r="R135" s="149">
        <f t="shared" si="2"/>
        <v>0</v>
      </c>
      <c r="S135" s="149">
        <v>0.22</v>
      </c>
      <c r="T135" s="150">
        <f t="shared" si="3"/>
        <v>30.830799999999996</v>
      </c>
      <c r="AR135" s="151" t="s">
        <v>109</v>
      </c>
      <c r="AT135" s="151" t="s">
        <v>195</v>
      </c>
      <c r="AU135" s="151" t="s">
        <v>84</v>
      </c>
      <c r="AY135" s="13" t="s">
        <v>193</v>
      </c>
      <c r="BE135" s="152">
        <f t="shared" si="4"/>
        <v>0</v>
      </c>
      <c r="BF135" s="152">
        <f t="shared" si="5"/>
        <v>0</v>
      </c>
      <c r="BG135" s="152">
        <f t="shared" si="6"/>
        <v>0</v>
      </c>
      <c r="BH135" s="152">
        <f t="shared" si="7"/>
        <v>0</v>
      </c>
      <c r="BI135" s="152">
        <f t="shared" si="8"/>
        <v>0</v>
      </c>
      <c r="BJ135" s="13" t="s">
        <v>84</v>
      </c>
      <c r="BK135" s="152">
        <f t="shared" si="9"/>
        <v>0</v>
      </c>
      <c r="BL135" s="13" t="s">
        <v>109</v>
      </c>
      <c r="BM135" s="151" t="s">
        <v>3304</v>
      </c>
    </row>
    <row r="136" spans="2:65" s="1" customFormat="1" ht="24.25" customHeight="1">
      <c r="B136" s="138"/>
      <c r="C136" s="139" t="s">
        <v>109</v>
      </c>
      <c r="D136" s="139" t="s">
        <v>195</v>
      </c>
      <c r="E136" s="140" t="s">
        <v>1520</v>
      </c>
      <c r="F136" s="141" t="s">
        <v>1521</v>
      </c>
      <c r="G136" s="142" t="s">
        <v>257</v>
      </c>
      <c r="H136" s="143">
        <v>15</v>
      </c>
      <c r="I136" s="144"/>
      <c r="J136" s="145">
        <f t="shared" si="0"/>
        <v>0</v>
      </c>
      <c r="K136" s="146"/>
      <c r="L136" s="28"/>
      <c r="M136" s="147" t="s">
        <v>1</v>
      </c>
      <c r="N136" s="148" t="s">
        <v>38</v>
      </c>
      <c r="P136" s="149">
        <f t="shared" si="1"/>
        <v>0</v>
      </c>
      <c r="Q136" s="149">
        <v>7.2892399999999998E-3</v>
      </c>
      <c r="R136" s="149">
        <f t="shared" si="2"/>
        <v>0.10933859999999999</v>
      </c>
      <c r="S136" s="149">
        <v>0</v>
      </c>
      <c r="T136" s="150">
        <f t="shared" si="3"/>
        <v>0</v>
      </c>
      <c r="AR136" s="151" t="s">
        <v>109</v>
      </c>
      <c r="AT136" s="151" t="s">
        <v>195</v>
      </c>
      <c r="AU136" s="151" t="s">
        <v>84</v>
      </c>
      <c r="AY136" s="13" t="s">
        <v>193</v>
      </c>
      <c r="BE136" s="152">
        <f t="shared" si="4"/>
        <v>0</v>
      </c>
      <c r="BF136" s="152">
        <f t="shared" si="5"/>
        <v>0</v>
      </c>
      <c r="BG136" s="152">
        <f t="shared" si="6"/>
        <v>0</v>
      </c>
      <c r="BH136" s="152">
        <f t="shared" si="7"/>
        <v>0</v>
      </c>
      <c r="BI136" s="152">
        <f t="shared" si="8"/>
        <v>0</v>
      </c>
      <c r="BJ136" s="13" t="s">
        <v>84</v>
      </c>
      <c r="BK136" s="152">
        <f t="shared" si="9"/>
        <v>0</v>
      </c>
      <c r="BL136" s="13" t="s">
        <v>109</v>
      </c>
      <c r="BM136" s="151" t="s">
        <v>3305</v>
      </c>
    </row>
    <row r="137" spans="2:65" s="1" customFormat="1" ht="33" customHeight="1">
      <c r="B137" s="138"/>
      <c r="C137" s="139" t="s">
        <v>112</v>
      </c>
      <c r="D137" s="139" t="s">
        <v>195</v>
      </c>
      <c r="E137" s="140" t="s">
        <v>1523</v>
      </c>
      <c r="F137" s="141" t="s">
        <v>1524</v>
      </c>
      <c r="G137" s="142" t="s">
        <v>1419</v>
      </c>
      <c r="H137" s="143">
        <v>20</v>
      </c>
      <c r="I137" s="144"/>
      <c r="J137" s="145">
        <f t="shared" si="0"/>
        <v>0</v>
      </c>
      <c r="K137" s="146"/>
      <c r="L137" s="28"/>
      <c r="M137" s="147" t="s">
        <v>1</v>
      </c>
      <c r="N137" s="148" t="s">
        <v>38</v>
      </c>
      <c r="P137" s="149">
        <f t="shared" si="1"/>
        <v>0</v>
      </c>
      <c r="Q137" s="149">
        <v>0</v>
      </c>
      <c r="R137" s="149">
        <f t="shared" si="2"/>
        <v>0</v>
      </c>
      <c r="S137" s="149">
        <v>0</v>
      </c>
      <c r="T137" s="150">
        <f t="shared" si="3"/>
        <v>0</v>
      </c>
      <c r="AR137" s="151" t="s">
        <v>109</v>
      </c>
      <c r="AT137" s="151" t="s">
        <v>195</v>
      </c>
      <c r="AU137" s="151" t="s">
        <v>84</v>
      </c>
      <c r="AY137" s="13" t="s">
        <v>193</v>
      </c>
      <c r="BE137" s="152">
        <f t="shared" si="4"/>
        <v>0</v>
      </c>
      <c r="BF137" s="152">
        <f t="shared" si="5"/>
        <v>0</v>
      </c>
      <c r="BG137" s="152">
        <f t="shared" si="6"/>
        <v>0</v>
      </c>
      <c r="BH137" s="152">
        <f t="shared" si="7"/>
        <v>0</v>
      </c>
      <c r="BI137" s="152">
        <f t="shared" si="8"/>
        <v>0</v>
      </c>
      <c r="BJ137" s="13" t="s">
        <v>84</v>
      </c>
      <c r="BK137" s="152">
        <f t="shared" si="9"/>
        <v>0</v>
      </c>
      <c r="BL137" s="13" t="s">
        <v>109</v>
      </c>
      <c r="BM137" s="151" t="s">
        <v>3306</v>
      </c>
    </row>
    <row r="138" spans="2:65" s="1" customFormat="1" ht="21.75" customHeight="1">
      <c r="B138" s="138"/>
      <c r="C138" s="139" t="s">
        <v>115</v>
      </c>
      <c r="D138" s="139" t="s">
        <v>195</v>
      </c>
      <c r="E138" s="140" t="s">
        <v>1526</v>
      </c>
      <c r="F138" s="141" t="s">
        <v>1527</v>
      </c>
      <c r="G138" s="142" t="s">
        <v>257</v>
      </c>
      <c r="H138" s="143">
        <v>3</v>
      </c>
      <c r="I138" s="144"/>
      <c r="J138" s="145">
        <f t="shared" si="0"/>
        <v>0</v>
      </c>
      <c r="K138" s="146"/>
      <c r="L138" s="28"/>
      <c r="M138" s="147" t="s">
        <v>1</v>
      </c>
      <c r="N138" s="148" t="s">
        <v>38</v>
      </c>
      <c r="P138" s="149">
        <f t="shared" si="1"/>
        <v>0</v>
      </c>
      <c r="Q138" s="149">
        <v>1.0120000000000001E-2</v>
      </c>
      <c r="R138" s="149">
        <f t="shared" si="2"/>
        <v>3.0360000000000002E-2</v>
      </c>
      <c r="S138" s="149">
        <v>0</v>
      </c>
      <c r="T138" s="150">
        <f t="shared" si="3"/>
        <v>0</v>
      </c>
      <c r="AR138" s="151" t="s">
        <v>109</v>
      </c>
      <c r="AT138" s="151" t="s">
        <v>195</v>
      </c>
      <c r="AU138" s="151" t="s">
        <v>84</v>
      </c>
      <c r="AY138" s="13" t="s">
        <v>193</v>
      </c>
      <c r="BE138" s="152">
        <f t="shared" si="4"/>
        <v>0</v>
      </c>
      <c r="BF138" s="152">
        <f t="shared" si="5"/>
        <v>0</v>
      </c>
      <c r="BG138" s="152">
        <f t="shared" si="6"/>
        <v>0</v>
      </c>
      <c r="BH138" s="152">
        <f t="shared" si="7"/>
        <v>0</v>
      </c>
      <c r="BI138" s="152">
        <f t="shared" si="8"/>
        <v>0</v>
      </c>
      <c r="BJ138" s="13" t="s">
        <v>84</v>
      </c>
      <c r="BK138" s="152">
        <f t="shared" si="9"/>
        <v>0</v>
      </c>
      <c r="BL138" s="13" t="s">
        <v>109</v>
      </c>
      <c r="BM138" s="151" t="s">
        <v>3307</v>
      </c>
    </row>
    <row r="139" spans="2:65" s="1" customFormat="1" ht="21.75" customHeight="1">
      <c r="B139" s="138"/>
      <c r="C139" s="139" t="s">
        <v>160</v>
      </c>
      <c r="D139" s="139" t="s">
        <v>195</v>
      </c>
      <c r="E139" s="140" t="s">
        <v>2074</v>
      </c>
      <c r="F139" s="141" t="s">
        <v>2075</v>
      </c>
      <c r="G139" s="142" t="s">
        <v>257</v>
      </c>
      <c r="H139" s="143">
        <v>2</v>
      </c>
      <c r="I139" s="144"/>
      <c r="J139" s="145">
        <f t="shared" si="0"/>
        <v>0</v>
      </c>
      <c r="K139" s="146"/>
      <c r="L139" s="28"/>
      <c r="M139" s="147" t="s">
        <v>1</v>
      </c>
      <c r="N139" s="148" t="s">
        <v>38</v>
      </c>
      <c r="P139" s="149">
        <f t="shared" si="1"/>
        <v>0</v>
      </c>
      <c r="Q139" s="149">
        <v>5.9159999999999997E-2</v>
      </c>
      <c r="R139" s="149">
        <f t="shared" si="2"/>
        <v>0.11831999999999999</v>
      </c>
      <c r="S139" s="149">
        <v>0</v>
      </c>
      <c r="T139" s="150">
        <f t="shared" si="3"/>
        <v>0</v>
      </c>
      <c r="AR139" s="151" t="s">
        <v>109</v>
      </c>
      <c r="AT139" s="151" t="s">
        <v>195</v>
      </c>
      <c r="AU139" s="151" t="s">
        <v>84</v>
      </c>
      <c r="AY139" s="13" t="s">
        <v>193</v>
      </c>
      <c r="BE139" s="152">
        <f t="shared" si="4"/>
        <v>0</v>
      </c>
      <c r="BF139" s="152">
        <f t="shared" si="5"/>
        <v>0</v>
      </c>
      <c r="BG139" s="152">
        <f t="shared" si="6"/>
        <v>0</v>
      </c>
      <c r="BH139" s="152">
        <f t="shared" si="7"/>
        <v>0</v>
      </c>
      <c r="BI139" s="152">
        <f t="shared" si="8"/>
        <v>0</v>
      </c>
      <c r="BJ139" s="13" t="s">
        <v>84</v>
      </c>
      <c r="BK139" s="152">
        <f t="shared" si="9"/>
        <v>0</v>
      </c>
      <c r="BL139" s="13" t="s">
        <v>109</v>
      </c>
      <c r="BM139" s="151" t="s">
        <v>3308</v>
      </c>
    </row>
    <row r="140" spans="2:65" s="1" customFormat="1" ht="24.25" customHeight="1">
      <c r="B140" s="138"/>
      <c r="C140" s="139" t="s">
        <v>163</v>
      </c>
      <c r="D140" s="139" t="s">
        <v>195</v>
      </c>
      <c r="E140" s="140" t="s">
        <v>1529</v>
      </c>
      <c r="F140" s="141" t="s">
        <v>1530</v>
      </c>
      <c r="G140" s="142" t="s">
        <v>257</v>
      </c>
      <c r="H140" s="143">
        <v>20</v>
      </c>
      <c r="I140" s="144"/>
      <c r="J140" s="145">
        <f t="shared" si="0"/>
        <v>0</v>
      </c>
      <c r="K140" s="146"/>
      <c r="L140" s="28"/>
      <c r="M140" s="147" t="s">
        <v>1</v>
      </c>
      <c r="N140" s="148" t="s">
        <v>38</v>
      </c>
      <c r="P140" s="149">
        <f t="shared" si="1"/>
        <v>0</v>
      </c>
      <c r="Q140" s="149">
        <v>3.5950000000000001E-3</v>
      </c>
      <c r="R140" s="149">
        <f t="shared" si="2"/>
        <v>7.1900000000000006E-2</v>
      </c>
      <c r="S140" s="149">
        <v>0</v>
      </c>
      <c r="T140" s="150">
        <f t="shared" si="3"/>
        <v>0</v>
      </c>
      <c r="AR140" s="151" t="s">
        <v>109</v>
      </c>
      <c r="AT140" s="151" t="s">
        <v>195</v>
      </c>
      <c r="AU140" s="151" t="s">
        <v>84</v>
      </c>
      <c r="AY140" s="13" t="s">
        <v>193</v>
      </c>
      <c r="BE140" s="152">
        <f t="shared" si="4"/>
        <v>0</v>
      </c>
      <c r="BF140" s="152">
        <f t="shared" si="5"/>
        <v>0</v>
      </c>
      <c r="BG140" s="152">
        <f t="shared" si="6"/>
        <v>0</v>
      </c>
      <c r="BH140" s="152">
        <f t="shared" si="7"/>
        <v>0</v>
      </c>
      <c r="BI140" s="152">
        <f t="shared" si="8"/>
        <v>0</v>
      </c>
      <c r="BJ140" s="13" t="s">
        <v>84</v>
      </c>
      <c r="BK140" s="152">
        <f t="shared" si="9"/>
        <v>0</v>
      </c>
      <c r="BL140" s="13" t="s">
        <v>109</v>
      </c>
      <c r="BM140" s="151" t="s">
        <v>3309</v>
      </c>
    </row>
    <row r="141" spans="2:65" s="1" customFormat="1" ht="24.25" customHeight="1">
      <c r="B141" s="138"/>
      <c r="C141" s="139" t="s">
        <v>221</v>
      </c>
      <c r="D141" s="139" t="s">
        <v>195</v>
      </c>
      <c r="E141" s="140" t="s">
        <v>1532</v>
      </c>
      <c r="F141" s="141" t="s">
        <v>1533</v>
      </c>
      <c r="G141" s="142" t="s">
        <v>198</v>
      </c>
      <c r="H141" s="143">
        <v>2.4500000000000002</v>
      </c>
      <c r="I141" s="144"/>
      <c r="J141" s="145">
        <f t="shared" si="0"/>
        <v>0</v>
      </c>
      <c r="K141" s="146"/>
      <c r="L141" s="28"/>
      <c r="M141" s="147" t="s">
        <v>1</v>
      </c>
      <c r="N141" s="148" t="s">
        <v>38</v>
      </c>
      <c r="P141" s="149">
        <f t="shared" si="1"/>
        <v>0</v>
      </c>
      <c r="Q141" s="149">
        <v>0</v>
      </c>
      <c r="R141" s="149">
        <f t="shared" si="2"/>
        <v>0</v>
      </c>
      <c r="S141" s="149">
        <v>0</v>
      </c>
      <c r="T141" s="150">
        <f t="shared" si="3"/>
        <v>0</v>
      </c>
      <c r="AR141" s="151" t="s">
        <v>109</v>
      </c>
      <c r="AT141" s="151" t="s">
        <v>195</v>
      </c>
      <c r="AU141" s="151" t="s">
        <v>84</v>
      </c>
      <c r="AY141" s="13" t="s">
        <v>193</v>
      </c>
      <c r="BE141" s="152">
        <f t="shared" si="4"/>
        <v>0</v>
      </c>
      <c r="BF141" s="152">
        <f t="shared" si="5"/>
        <v>0</v>
      </c>
      <c r="BG141" s="152">
        <f t="shared" si="6"/>
        <v>0</v>
      </c>
      <c r="BH141" s="152">
        <f t="shared" si="7"/>
        <v>0</v>
      </c>
      <c r="BI141" s="152">
        <f t="shared" si="8"/>
        <v>0</v>
      </c>
      <c r="BJ141" s="13" t="s">
        <v>84</v>
      </c>
      <c r="BK141" s="152">
        <f t="shared" si="9"/>
        <v>0</v>
      </c>
      <c r="BL141" s="13" t="s">
        <v>109</v>
      </c>
      <c r="BM141" s="151" t="s">
        <v>3310</v>
      </c>
    </row>
    <row r="142" spans="2:65" s="1" customFormat="1" ht="24.25" customHeight="1">
      <c r="B142" s="138"/>
      <c r="C142" s="139" t="s">
        <v>225</v>
      </c>
      <c r="D142" s="139" t="s">
        <v>195</v>
      </c>
      <c r="E142" s="140" t="s">
        <v>2614</v>
      </c>
      <c r="F142" s="141" t="s">
        <v>2615</v>
      </c>
      <c r="G142" s="142" t="s">
        <v>198</v>
      </c>
      <c r="H142" s="143">
        <v>70.846000000000004</v>
      </c>
      <c r="I142" s="144"/>
      <c r="J142" s="145">
        <f t="shared" si="0"/>
        <v>0</v>
      </c>
      <c r="K142" s="146"/>
      <c r="L142" s="28"/>
      <c r="M142" s="147" t="s">
        <v>1</v>
      </c>
      <c r="N142" s="148" t="s">
        <v>38</v>
      </c>
      <c r="P142" s="149">
        <f t="shared" si="1"/>
        <v>0</v>
      </c>
      <c r="Q142" s="149">
        <v>0</v>
      </c>
      <c r="R142" s="149">
        <f t="shared" si="2"/>
        <v>0</v>
      </c>
      <c r="S142" s="149">
        <v>0</v>
      </c>
      <c r="T142" s="150">
        <f t="shared" si="3"/>
        <v>0</v>
      </c>
      <c r="AR142" s="151" t="s">
        <v>109</v>
      </c>
      <c r="AT142" s="151" t="s">
        <v>195</v>
      </c>
      <c r="AU142" s="151" t="s">
        <v>84</v>
      </c>
      <c r="AY142" s="13" t="s">
        <v>193</v>
      </c>
      <c r="BE142" s="152">
        <f t="shared" si="4"/>
        <v>0</v>
      </c>
      <c r="BF142" s="152">
        <f t="shared" si="5"/>
        <v>0</v>
      </c>
      <c r="BG142" s="152">
        <f t="shared" si="6"/>
        <v>0</v>
      </c>
      <c r="BH142" s="152">
        <f t="shared" si="7"/>
        <v>0</v>
      </c>
      <c r="BI142" s="152">
        <f t="shared" si="8"/>
        <v>0</v>
      </c>
      <c r="BJ142" s="13" t="s">
        <v>84</v>
      </c>
      <c r="BK142" s="152">
        <f t="shared" si="9"/>
        <v>0</v>
      </c>
      <c r="BL142" s="13" t="s">
        <v>109</v>
      </c>
      <c r="BM142" s="151" t="s">
        <v>3311</v>
      </c>
    </row>
    <row r="143" spans="2:65" s="1" customFormat="1" ht="37.75" customHeight="1">
      <c r="B143" s="138"/>
      <c r="C143" s="139" t="s">
        <v>81</v>
      </c>
      <c r="D143" s="139" t="s">
        <v>195</v>
      </c>
      <c r="E143" s="140" t="s">
        <v>1919</v>
      </c>
      <c r="F143" s="141" t="s">
        <v>1920</v>
      </c>
      <c r="G143" s="142" t="s">
        <v>198</v>
      </c>
      <c r="H143" s="143">
        <v>70.846000000000004</v>
      </c>
      <c r="I143" s="144"/>
      <c r="J143" s="145">
        <f t="shared" si="0"/>
        <v>0</v>
      </c>
      <c r="K143" s="146"/>
      <c r="L143" s="28"/>
      <c r="M143" s="147" t="s">
        <v>1</v>
      </c>
      <c r="N143" s="148" t="s">
        <v>38</v>
      </c>
      <c r="P143" s="149">
        <f t="shared" si="1"/>
        <v>0</v>
      </c>
      <c r="Q143" s="149">
        <v>0</v>
      </c>
      <c r="R143" s="149">
        <f t="shared" si="2"/>
        <v>0</v>
      </c>
      <c r="S143" s="149">
        <v>0</v>
      </c>
      <c r="T143" s="150">
        <f t="shared" si="3"/>
        <v>0</v>
      </c>
      <c r="AR143" s="151" t="s">
        <v>109</v>
      </c>
      <c r="AT143" s="151" t="s">
        <v>195</v>
      </c>
      <c r="AU143" s="151" t="s">
        <v>84</v>
      </c>
      <c r="AY143" s="13" t="s">
        <v>193</v>
      </c>
      <c r="BE143" s="152">
        <f t="shared" si="4"/>
        <v>0</v>
      </c>
      <c r="BF143" s="152">
        <f t="shared" si="5"/>
        <v>0</v>
      </c>
      <c r="BG143" s="152">
        <f t="shared" si="6"/>
        <v>0</v>
      </c>
      <c r="BH143" s="152">
        <f t="shared" si="7"/>
        <v>0</v>
      </c>
      <c r="BI143" s="152">
        <f t="shared" si="8"/>
        <v>0</v>
      </c>
      <c r="BJ143" s="13" t="s">
        <v>84</v>
      </c>
      <c r="BK143" s="152">
        <f t="shared" si="9"/>
        <v>0</v>
      </c>
      <c r="BL143" s="13" t="s">
        <v>109</v>
      </c>
      <c r="BM143" s="151" t="s">
        <v>3312</v>
      </c>
    </row>
    <row r="144" spans="2:65" s="1" customFormat="1" ht="24.25" customHeight="1">
      <c r="B144" s="138"/>
      <c r="C144" s="139" t="s">
        <v>86</v>
      </c>
      <c r="D144" s="139" t="s">
        <v>195</v>
      </c>
      <c r="E144" s="140" t="s">
        <v>2708</v>
      </c>
      <c r="F144" s="141" t="s">
        <v>2709</v>
      </c>
      <c r="G144" s="142" t="s">
        <v>198</v>
      </c>
      <c r="H144" s="143">
        <v>32.847999999999999</v>
      </c>
      <c r="I144" s="144"/>
      <c r="J144" s="145">
        <f t="shared" si="0"/>
        <v>0</v>
      </c>
      <c r="K144" s="146"/>
      <c r="L144" s="28"/>
      <c r="M144" s="147" t="s">
        <v>1</v>
      </c>
      <c r="N144" s="148" t="s">
        <v>38</v>
      </c>
      <c r="P144" s="149">
        <f t="shared" si="1"/>
        <v>0</v>
      </c>
      <c r="Q144" s="149">
        <v>0</v>
      </c>
      <c r="R144" s="149">
        <f t="shared" si="2"/>
        <v>0</v>
      </c>
      <c r="S144" s="149">
        <v>0</v>
      </c>
      <c r="T144" s="150">
        <f t="shared" si="3"/>
        <v>0</v>
      </c>
      <c r="AR144" s="151" t="s">
        <v>109</v>
      </c>
      <c r="AT144" s="151" t="s">
        <v>195</v>
      </c>
      <c r="AU144" s="151" t="s">
        <v>84</v>
      </c>
      <c r="AY144" s="13" t="s">
        <v>193</v>
      </c>
      <c r="BE144" s="152">
        <f t="shared" si="4"/>
        <v>0</v>
      </c>
      <c r="BF144" s="152">
        <f t="shared" si="5"/>
        <v>0</v>
      </c>
      <c r="BG144" s="152">
        <f t="shared" si="6"/>
        <v>0</v>
      </c>
      <c r="BH144" s="152">
        <f t="shared" si="7"/>
        <v>0</v>
      </c>
      <c r="BI144" s="152">
        <f t="shared" si="8"/>
        <v>0</v>
      </c>
      <c r="BJ144" s="13" t="s">
        <v>84</v>
      </c>
      <c r="BK144" s="152">
        <f t="shared" si="9"/>
        <v>0</v>
      </c>
      <c r="BL144" s="13" t="s">
        <v>109</v>
      </c>
      <c r="BM144" s="151" t="s">
        <v>3313</v>
      </c>
    </row>
    <row r="145" spans="2:65" s="1" customFormat="1" ht="37.75" customHeight="1">
      <c r="B145" s="138"/>
      <c r="C145" s="139" t="s">
        <v>89</v>
      </c>
      <c r="D145" s="139" t="s">
        <v>195</v>
      </c>
      <c r="E145" s="140" t="s">
        <v>1925</v>
      </c>
      <c r="F145" s="141" t="s">
        <v>1926</v>
      </c>
      <c r="G145" s="142" t="s">
        <v>198</v>
      </c>
      <c r="H145" s="143">
        <v>32.847999999999999</v>
      </c>
      <c r="I145" s="144"/>
      <c r="J145" s="145">
        <f t="shared" si="0"/>
        <v>0</v>
      </c>
      <c r="K145" s="146"/>
      <c r="L145" s="28"/>
      <c r="M145" s="147" t="s">
        <v>1</v>
      </c>
      <c r="N145" s="148" t="s">
        <v>38</v>
      </c>
      <c r="P145" s="149">
        <f t="shared" si="1"/>
        <v>0</v>
      </c>
      <c r="Q145" s="149">
        <v>0</v>
      </c>
      <c r="R145" s="149">
        <f t="shared" si="2"/>
        <v>0</v>
      </c>
      <c r="S145" s="149">
        <v>0</v>
      </c>
      <c r="T145" s="150">
        <f t="shared" si="3"/>
        <v>0</v>
      </c>
      <c r="AR145" s="151" t="s">
        <v>109</v>
      </c>
      <c r="AT145" s="151" t="s">
        <v>195</v>
      </c>
      <c r="AU145" s="151" t="s">
        <v>84</v>
      </c>
      <c r="AY145" s="13" t="s">
        <v>193</v>
      </c>
      <c r="BE145" s="152">
        <f t="shared" si="4"/>
        <v>0</v>
      </c>
      <c r="BF145" s="152">
        <f t="shared" si="5"/>
        <v>0</v>
      </c>
      <c r="BG145" s="152">
        <f t="shared" si="6"/>
        <v>0</v>
      </c>
      <c r="BH145" s="152">
        <f t="shared" si="7"/>
        <v>0</v>
      </c>
      <c r="BI145" s="152">
        <f t="shared" si="8"/>
        <v>0</v>
      </c>
      <c r="BJ145" s="13" t="s">
        <v>84</v>
      </c>
      <c r="BK145" s="152">
        <f t="shared" si="9"/>
        <v>0</v>
      </c>
      <c r="BL145" s="13" t="s">
        <v>109</v>
      </c>
      <c r="BM145" s="151" t="s">
        <v>3314</v>
      </c>
    </row>
    <row r="146" spans="2:65" s="1" customFormat="1" ht="24.25" customHeight="1">
      <c r="B146" s="138"/>
      <c r="C146" s="139" t="s">
        <v>92</v>
      </c>
      <c r="D146" s="139" t="s">
        <v>195</v>
      </c>
      <c r="E146" s="140" t="s">
        <v>1928</v>
      </c>
      <c r="F146" s="141" t="s">
        <v>1929</v>
      </c>
      <c r="G146" s="142" t="s">
        <v>198</v>
      </c>
      <c r="H146" s="143">
        <v>11.497</v>
      </c>
      <c r="I146" s="144"/>
      <c r="J146" s="145">
        <f t="shared" si="0"/>
        <v>0</v>
      </c>
      <c r="K146" s="146"/>
      <c r="L146" s="28"/>
      <c r="M146" s="147" t="s">
        <v>1</v>
      </c>
      <c r="N146" s="148" t="s">
        <v>38</v>
      </c>
      <c r="P146" s="149">
        <f t="shared" si="1"/>
        <v>0</v>
      </c>
      <c r="Q146" s="149">
        <v>1.043908E-2</v>
      </c>
      <c r="R146" s="149">
        <f t="shared" si="2"/>
        <v>0.12001810275999999</v>
      </c>
      <c r="S146" s="149">
        <v>0</v>
      </c>
      <c r="T146" s="150">
        <f t="shared" si="3"/>
        <v>0</v>
      </c>
      <c r="AR146" s="151" t="s">
        <v>109</v>
      </c>
      <c r="AT146" s="151" t="s">
        <v>195</v>
      </c>
      <c r="AU146" s="151" t="s">
        <v>84</v>
      </c>
      <c r="AY146" s="13" t="s">
        <v>193</v>
      </c>
      <c r="BE146" s="152">
        <f t="shared" si="4"/>
        <v>0</v>
      </c>
      <c r="BF146" s="152">
        <f t="shared" si="5"/>
        <v>0</v>
      </c>
      <c r="BG146" s="152">
        <f t="shared" si="6"/>
        <v>0</v>
      </c>
      <c r="BH146" s="152">
        <f t="shared" si="7"/>
        <v>0</v>
      </c>
      <c r="BI146" s="152">
        <f t="shared" si="8"/>
        <v>0</v>
      </c>
      <c r="BJ146" s="13" t="s">
        <v>84</v>
      </c>
      <c r="BK146" s="152">
        <f t="shared" si="9"/>
        <v>0</v>
      </c>
      <c r="BL146" s="13" t="s">
        <v>109</v>
      </c>
      <c r="BM146" s="151" t="s">
        <v>3315</v>
      </c>
    </row>
    <row r="147" spans="2:65" s="1" customFormat="1" ht="24.25" customHeight="1">
      <c r="B147" s="138"/>
      <c r="C147" s="139" t="s">
        <v>95</v>
      </c>
      <c r="D147" s="139" t="s">
        <v>195</v>
      </c>
      <c r="E147" s="140" t="s">
        <v>1559</v>
      </c>
      <c r="F147" s="141" t="s">
        <v>1560</v>
      </c>
      <c r="G147" s="142" t="s">
        <v>234</v>
      </c>
      <c r="H147" s="143">
        <v>410.56</v>
      </c>
      <c r="I147" s="144"/>
      <c r="J147" s="145">
        <f t="shared" si="0"/>
        <v>0</v>
      </c>
      <c r="K147" s="146"/>
      <c r="L147" s="28"/>
      <c r="M147" s="147" t="s">
        <v>1</v>
      </c>
      <c r="N147" s="148" t="s">
        <v>38</v>
      </c>
      <c r="P147" s="149">
        <f t="shared" si="1"/>
        <v>0</v>
      </c>
      <c r="Q147" s="149">
        <v>9.1E-4</v>
      </c>
      <c r="R147" s="149">
        <f t="shared" si="2"/>
        <v>0.37360959999999999</v>
      </c>
      <c r="S147" s="149">
        <v>0</v>
      </c>
      <c r="T147" s="150">
        <f t="shared" si="3"/>
        <v>0</v>
      </c>
      <c r="AR147" s="151" t="s">
        <v>109</v>
      </c>
      <c r="AT147" s="151" t="s">
        <v>195</v>
      </c>
      <c r="AU147" s="151" t="s">
        <v>84</v>
      </c>
      <c r="AY147" s="13" t="s">
        <v>193</v>
      </c>
      <c r="BE147" s="152">
        <f t="shared" si="4"/>
        <v>0</v>
      </c>
      <c r="BF147" s="152">
        <f t="shared" si="5"/>
        <v>0</v>
      </c>
      <c r="BG147" s="152">
        <f t="shared" si="6"/>
        <v>0</v>
      </c>
      <c r="BH147" s="152">
        <f t="shared" si="7"/>
        <v>0</v>
      </c>
      <c r="BI147" s="152">
        <f t="shared" si="8"/>
        <v>0</v>
      </c>
      <c r="BJ147" s="13" t="s">
        <v>84</v>
      </c>
      <c r="BK147" s="152">
        <f t="shared" si="9"/>
        <v>0</v>
      </c>
      <c r="BL147" s="13" t="s">
        <v>109</v>
      </c>
      <c r="BM147" s="151" t="s">
        <v>3316</v>
      </c>
    </row>
    <row r="148" spans="2:65" s="1" customFormat="1" ht="24.25" customHeight="1">
      <c r="B148" s="138"/>
      <c r="C148" s="139" t="s">
        <v>98</v>
      </c>
      <c r="D148" s="139" t="s">
        <v>195</v>
      </c>
      <c r="E148" s="140" t="s">
        <v>1565</v>
      </c>
      <c r="F148" s="141" t="s">
        <v>1566</v>
      </c>
      <c r="G148" s="142" t="s">
        <v>234</v>
      </c>
      <c r="H148" s="143">
        <v>410.56</v>
      </c>
      <c r="I148" s="144"/>
      <c r="J148" s="145">
        <f t="shared" si="0"/>
        <v>0</v>
      </c>
      <c r="K148" s="146"/>
      <c r="L148" s="28"/>
      <c r="M148" s="147" t="s">
        <v>1</v>
      </c>
      <c r="N148" s="148" t="s">
        <v>38</v>
      </c>
      <c r="P148" s="149">
        <f t="shared" si="1"/>
        <v>0</v>
      </c>
      <c r="Q148" s="149">
        <v>0</v>
      </c>
      <c r="R148" s="149">
        <f t="shared" si="2"/>
        <v>0</v>
      </c>
      <c r="S148" s="149">
        <v>0</v>
      </c>
      <c r="T148" s="150">
        <f t="shared" si="3"/>
        <v>0</v>
      </c>
      <c r="AR148" s="151" t="s">
        <v>109</v>
      </c>
      <c r="AT148" s="151" t="s">
        <v>195</v>
      </c>
      <c r="AU148" s="151" t="s">
        <v>84</v>
      </c>
      <c r="AY148" s="13" t="s">
        <v>193</v>
      </c>
      <c r="BE148" s="152">
        <f t="shared" si="4"/>
        <v>0</v>
      </c>
      <c r="BF148" s="152">
        <f t="shared" si="5"/>
        <v>0</v>
      </c>
      <c r="BG148" s="152">
        <f t="shared" si="6"/>
        <v>0</v>
      </c>
      <c r="BH148" s="152">
        <f t="shared" si="7"/>
        <v>0</v>
      </c>
      <c r="BI148" s="152">
        <f t="shared" si="8"/>
        <v>0</v>
      </c>
      <c r="BJ148" s="13" t="s">
        <v>84</v>
      </c>
      <c r="BK148" s="152">
        <f t="shared" si="9"/>
        <v>0</v>
      </c>
      <c r="BL148" s="13" t="s">
        <v>109</v>
      </c>
      <c r="BM148" s="151" t="s">
        <v>3317</v>
      </c>
    </row>
    <row r="149" spans="2:65" s="1" customFormat="1" ht="33" customHeight="1">
      <c r="B149" s="138"/>
      <c r="C149" s="139" t="s">
        <v>101</v>
      </c>
      <c r="D149" s="139" t="s">
        <v>195</v>
      </c>
      <c r="E149" s="140" t="s">
        <v>2623</v>
      </c>
      <c r="F149" s="141" t="s">
        <v>2624</v>
      </c>
      <c r="G149" s="142" t="s">
        <v>198</v>
      </c>
      <c r="H149" s="143">
        <v>70.069999999999993</v>
      </c>
      <c r="I149" s="144"/>
      <c r="J149" s="145">
        <f t="shared" si="0"/>
        <v>0</v>
      </c>
      <c r="K149" s="146"/>
      <c r="L149" s="28"/>
      <c r="M149" s="147" t="s">
        <v>1</v>
      </c>
      <c r="N149" s="148" t="s">
        <v>38</v>
      </c>
      <c r="P149" s="149">
        <f t="shared" si="1"/>
        <v>0</v>
      </c>
      <c r="Q149" s="149">
        <v>0</v>
      </c>
      <c r="R149" s="149">
        <f t="shared" si="2"/>
        <v>0</v>
      </c>
      <c r="S149" s="149">
        <v>0</v>
      </c>
      <c r="T149" s="150">
        <f t="shared" si="3"/>
        <v>0</v>
      </c>
      <c r="AR149" s="151" t="s">
        <v>109</v>
      </c>
      <c r="AT149" s="151" t="s">
        <v>195</v>
      </c>
      <c r="AU149" s="151" t="s">
        <v>84</v>
      </c>
      <c r="AY149" s="13" t="s">
        <v>193</v>
      </c>
      <c r="BE149" s="152">
        <f t="shared" si="4"/>
        <v>0</v>
      </c>
      <c r="BF149" s="152">
        <f t="shared" si="5"/>
        <v>0</v>
      </c>
      <c r="BG149" s="152">
        <f t="shared" si="6"/>
        <v>0</v>
      </c>
      <c r="BH149" s="152">
        <f t="shared" si="7"/>
        <v>0</v>
      </c>
      <c r="BI149" s="152">
        <f t="shared" si="8"/>
        <v>0</v>
      </c>
      <c r="BJ149" s="13" t="s">
        <v>84</v>
      </c>
      <c r="BK149" s="152">
        <f t="shared" si="9"/>
        <v>0</v>
      </c>
      <c r="BL149" s="13" t="s">
        <v>109</v>
      </c>
      <c r="BM149" s="151" t="s">
        <v>3318</v>
      </c>
    </row>
    <row r="150" spans="2:65" s="1" customFormat="1" ht="37.75" customHeight="1">
      <c r="B150" s="138"/>
      <c r="C150" s="139" t="s">
        <v>254</v>
      </c>
      <c r="D150" s="139" t="s">
        <v>195</v>
      </c>
      <c r="E150" s="140" t="s">
        <v>2626</v>
      </c>
      <c r="F150" s="141" t="s">
        <v>2627</v>
      </c>
      <c r="G150" s="142" t="s">
        <v>198</v>
      </c>
      <c r="H150" s="143">
        <v>140.13999999999999</v>
      </c>
      <c r="I150" s="144"/>
      <c r="J150" s="145">
        <f t="shared" si="0"/>
        <v>0</v>
      </c>
      <c r="K150" s="146"/>
      <c r="L150" s="28"/>
      <c r="M150" s="147" t="s">
        <v>1</v>
      </c>
      <c r="N150" s="148" t="s">
        <v>38</v>
      </c>
      <c r="P150" s="149">
        <f t="shared" si="1"/>
        <v>0</v>
      </c>
      <c r="Q150" s="149">
        <v>0</v>
      </c>
      <c r="R150" s="149">
        <f t="shared" si="2"/>
        <v>0</v>
      </c>
      <c r="S150" s="149">
        <v>0</v>
      </c>
      <c r="T150" s="150">
        <f t="shared" si="3"/>
        <v>0</v>
      </c>
      <c r="AR150" s="151" t="s">
        <v>109</v>
      </c>
      <c r="AT150" s="151" t="s">
        <v>195</v>
      </c>
      <c r="AU150" s="151" t="s">
        <v>84</v>
      </c>
      <c r="AY150" s="13" t="s">
        <v>193</v>
      </c>
      <c r="BE150" s="152">
        <f t="shared" si="4"/>
        <v>0</v>
      </c>
      <c r="BF150" s="152">
        <f t="shared" si="5"/>
        <v>0</v>
      </c>
      <c r="BG150" s="152">
        <f t="shared" si="6"/>
        <v>0</v>
      </c>
      <c r="BH150" s="152">
        <f t="shared" si="7"/>
        <v>0</v>
      </c>
      <c r="BI150" s="152">
        <f t="shared" si="8"/>
        <v>0</v>
      </c>
      <c r="BJ150" s="13" t="s">
        <v>84</v>
      </c>
      <c r="BK150" s="152">
        <f t="shared" si="9"/>
        <v>0</v>
      </c>
      <c r="BL150" s="13" t="s">
        <v>109</v>
      </c>
      <c r="BM150" s="151" t="s">
        <v>3319</v>
      </c>
    </row>
    <row r="151" spans="2:65" s="1" customFormat="1" ht="16.5" customHeight="1">
      <c r="B151" s="138"/>
      <c r="C151" s="139" t="s">
        <v>330</v>
      </c>
      <c r="D151" s="139" t="s">
        <v>195</v>
      </c>
      <c r="E151" s="140" t="s">
        <v>2629</v>
      </c>
      <c r="F151" s="141" t="s">
        <v>2630</v>
      </c>
      <c r="G151" s="142" t="s">
        <v>198</v>
      </c>
      <c r="H151" s="143">
        <v>70.069999999999993</v>
      </c>
      <c r="I151" s="144"/>
      <c r="J151" s="145">
        <f t="shared" si="0"/>
        <v>0</v>
      </c>
      <c r="K151" s="146"/>
      <c r="L151" s="28"/>
      <c r="M151" s="147" t="s">
        <v>1</v>
      </c>
      <c r="N151" s="148" t="s">
        <v>38</v>
      </c>
      <c r="P151" s="149">
        <f t="shared" si="1"/>
        <v>0</v>
      </c>
      <c r="Q151" s="149">
        <v>0</v>
      </c>
      <c r="R151" s="149">
        <f t="shared" si="2"/>
        <v>0</v>
      </c>
      <c r="S151" s="149">
        <v>0</v>
      </c>
      <c r="T151" s="150">
        <f t="shared" si="3"/>
        <v>0</v>
      </c>
      <c r="AR151" s="151" t="s">
        <v>109</v>
      </c>
      <c r="AT151" s="151" t="s">
        <v>195</v>
      </c>
      <c r="AU151" s="151" t="s">
        <v>84</v>
      </c>
      <c r="AY151" s="13" t="s">
        <v>193</v>
      </c>
      <c r="BE151" s="152">
        <f t="shared" si="4"/>
        <v>0</v>
      </c>
      <c r="BF151" s="152">
        <f t="shared" si="5"/>
        <v>0</v>
      </c>
      <c r="BG151" s="152">
        <f t="shared" si="6"/>
        <v>0</v>
      </c>
      <c r="BH151" s="152">
        <f t="shared" si="7"/>
        <v>0</v>
      </c>
      <c r="BI151" s="152">
        <f t="shared" si="8"/>
        <v>0</v>
      </c>
      <c r="BJ151" s="13" t="s">
        <v>84</v>
      </c>
      <c r="BK151" s="152">
        <f t="shared" si="9"/>
        <v>0</v>
      </c>
      <c r="BL151" s="13" t="s">
        <v>109</v>
      </c>
      <c r="BM151" s="151" t="s">
        <v>3320</v>
      </c>
    </row>
    <row r="152" spans="2:65" s="1" customFormat="1" ht="24.25" customHeight="1">
      <c r="B152" s="138"/>
      <c r="C152" s="139" t="s">
        <v>334</v>
      </c>
      <c r="D152" s="139" t="s">
        <v>195</v>
      </c>
      <c r="E152" s="140" t="s">
        <v>1580</v>
      </c>
      <c r="F152" s="141" t="s">
        <v>1581</v>
      </c>
      <c r="G152" s="142" t="s">
        <v>296</v>
      </c>
      <c r="H152" s="143">
        <v>105.105</v>
      </c>
      <c r="I152" s="144"/>
      <c r="J152" s="145">
        <f t="shared" si="0"/>
        <v>0</v>
      </c>
      <c r="K152" s="146"/>
      <c r="L152" s="28"/>
      <c r="M152" s="147" t="s">
        <v>1</v>
      </c>
      <c r="N152" s="148" t="s">
        <v>38</v>
      </c>
      <c r="P152" s="149">
        <f t="shared" si="1"/>
        <v>0</v>
      </c>
      <c r="Q152" s="149">
        <v>0</v>
      </c>
      <c r="R152" s="149">
        <f t="shared" si="2"/>
        <v>0</v>
      </c>
      <c r="S152" s="149">
        <v>0</v>
      </c>
      <c r="T152" s="150">
        <f t="shared" si="3"/>
        <v>0</v>
      </c>
      <c r="AR152" s="151" t="s">
        <v>109</v>
      </c>
      <c r="AT152" s="151" t="s">
        <v>195</v>
      </c>
      <c r="AU152" s="151" t="s">
        <v>84</v>
      </c>
      <c r="AY152" s="13" t="s">
        <v>193</v>
      </c>
      <c r="BE152" s="152">
        <f t="shared" si="4"/>
        <v>0</v>
      </c>
      <c r="BF152" s="152">
        <f t="shared" si="5"/>
        <v>0</v>
      </c>
      <c r="BG152" s="152">
        <f t="shared" si="6"/>
        <v>0</v>
      </c>
      <c r="BH152" s="152">
        <f t="shared" si="7"/>
        <v>0</v>
      </c>
      <c r="BI152" s="152">
        <f t="shared" si="8"/>
        <v>0</v>
      </c>
      <c r="BJ152" s="13" t="s">
        <v>84</v>
      </c>
      <c r="BK152" s="152">
        <f t="shared" si="9"/>
        <v>0</v>
      </c>
      <c r="BL152" s="13" t="s">
        <v>109</v>
      </c>
      <c r="BM152" s="151" t="s">
        <v>3321</v>
      </c>
    </row>
    <row r="153" spans="2:65" s="1" customFormat="1" ht="24.25" customHeight="1">
      <c r="B153" s="138"/>
      <c r="C153" s="139" t="s">
        <v>338</v>
      </c>
      <c r="D153" s="139" t="s">
        <v>195</v>
      </c>
      <c r="E153" s="140" t="s">
        <v>1937</v>
      </c>
      <c r="F153" s="141" t="s">
        <v>1938</v>
      </c>
      <c r="G153" s="142" t="s">
        <v>198</v>
      </c>
      <c r="H153" s="143">
        <v>45.121000000000002</v>
      </c>
      <c r="I153" s="144"/>
      <c r="J153" s="145">
        <f t="shared" si="0"/>
        <v>0</v>
      </c>
      <c r="K153" s="146"/>
      <c r="L153" s="28"/>
      <c r="M153" s="147" t="s">
        <v>1</v>
      </c>
      <c r="N153" s="148" t="s">
        <v>38</v>
      </c>
      <c r="P153" s="149">
        <f t="shared" si="1"/>
        <v>0</v>
      </c>
      <c r="Q153" s="149">
        <v>0</v>
      </c>
      <c r="R153" s="149">
        <f t="shared" si="2"/>
        <v>0</v>
      </c>
      <c r="S153" s="149">
        <v>0</v>
      </c>
      <c r="T153" s="150">
        <f t="shared" si="3"/>
        <v>0</v>
      </c>
      <c r="AR153" s="151" t="s">
        <v>109</v>
      </c>
      <c r="AT153" s="151" t="s">
        <v>195</v>
      </c>
      <c r="AU153" s="151" t="s">
        <v>84</v>
      </c>
      <c r="AY153" s="13" t="s">
        <v>193</v>
      </c>
      <c r="BE153" s="152">
        <f t="shared" si="4"/>
        <v>0</v>
      </c>
      <c r="BF153" s="152">
        <f t="shared" si="5"/>
        <v>0</v>
      </c>
      <c r="BG153" s="152">
        <f t="shared" si="6"/>
        <v>0</v>
      </c>
      <c r="BH153" s="152">
        <f t="shared" si="7"/>
        <v>0</v>
      </c>
      <c r="BI153" s="152">
        <f t="shared" si="8"/>
        <v>0</v>
      </c>
      <c r="BJ153" s="13" t="s">
        <v>84</v>
      </c>
      <c r="BK153" s="152">
        <f t="shared" si="9"/>
        <v>0</v>
      </c>
      <c r="BL153" s="13" t="s">
        <v>109</v>
      </c>
      <c r="BM153" s="151" t="s">
        <v>3322</v>
      </c>
    </row>
    <row r="154" spans="2:65" s="1" customFormat="1" ht="24.25" customHeight="1">
      <c r="B154" s="138"/>
      <c r="C154" s="139" t="s">
        <v>342</v>
      </c>
      <c r="D154" s="139" t="s">
        <v>195</v>
      </c>
      <c r="E154" s="140" t="s">
        <v>1586</v>
      </c>
      <c r="F154" s="141" t="s">
        <v>1587</v>
      </c>
      <c r="G154" s="142" t="s">
        <v>198</v>
      </c>
      <c r="H154" s="143">
        <v>55.055999999999997</v>
      </c>
      <c r="I154" s="144"/>
      <c r="J154" s="145">
        <f t="shared" si="0"/>
        <v>0</v>
      </c>
      <c r="K154" s="146"/>
      <c r="L154" s="28"/>
      <c r="M154" s="147" t="s">
        <v>1</v>
      </c>
      <c r="N154" s="148" t="s">
        <v>38</v>
      </c>
      <c r="P154" s="149">
        <f t="shared" si="1"/>
        <v>0</v>
      </c>
      <c r="Q154" s="149">
        <v>0</v>
      </c>
      <c r="R154" s="149">
        <f t="shared" si="2"/>
        <v>0</v>
      </c>
      <c r="S154" s="149">
        <v>0</v>
      </c>
      <c r="T154" s="150">
        <f t="shared" si="3"/>
        <v>0</v>
      </c>
      <c r="AR154" s="151" t="s">
        <v>109</v>
      </c>
      <c r="AT154" s="151" t="s">
        <v>195</v>
      </c>
      <c r="AU154" s="151" t="s">
        <v>84</v>
      </c>
      <c r="AY154" s="13" t="s">
        <v>193</v>
      </c>
      <c r="BE154" s="152">
        <f t="shared" si="4"/>
        <v>0</v>
      </c>
      <c r="BF154" s="152">
        <f t="shared" si="5"/>
        <v>0</v>
      </c>
      <c r="BG154" s="152">
        <f t="shared" si="6"/>
        <v>0</v>
      </c>
      <c r="BH154" s="152">
        <f t="shared" si="7"/>
        <v>0</v>
      </c>
      <c r="BI154" s="152">
        <f t="shared" si="8"/>
        <v>0</v>
      </c>
      <c r="BJ154" s="13" t="s">
        <v>84</v>
      </c>
      <c r="BK154" s="152">
        <f t="shared" si="9"/>
        <v>0</v>
      </c>
      <c r="BL154" s="13" t="s">
        <v>109</v>
      </c>
      <c r="BM154" s="151" t="s">
        <v>3323</v>
      </c>
    </row>
    <row r="155" spans="2:65" s="1" customFormat="1" ht="16.5" customHeight="1">
      <c r="B155" s="138"/>
      <c r="C155" s="153" t="s">
        <v>7</v>
      </c>
      <c r="D155" s="153" t="s">
        <v>236</v>
      </c>
      <c r="E155" s="154" t="s">
        <v>1589</v>
      </c>
      <c r="F155" s="155" t="s">
        <v>1590</v>
      </c>
      <c r="G155" s="156" t="s">
        <v>296</v>
      </c>
      <c r="H155" s="157">
        <v>88.09</v>
      </c>
      <c r="I155" s="158"/>
      <c r="J155" s="159">
        <f t="shared" si="0"/>
        <v>0</v>
      </c>
      <c r="K155" s="160"/>
      <c r="L155" s="161"/>
      <c r="M155" s="162" t="s">
        <v>1</v>
      </c>
      <c r="N155" s="163" t="s">
        <v>38</v>
      </c>
      <c r="P155" s="149">
        <f t="shared" si="1"/>
        <v>0</v>
      </c>
      <c r="Q155" s="149">
        <v>1</v>
      </c>
      <c r="R155" s="149">
        <f t="shared" si="2"/>
        <v>88.09</v>
      </c>
      <c r="S155" s="149">
        <v>0</v>
      </c>
      <c r="T155" s="150">
        <f t="shared" si="3"/>
        <v>0</v>
      </c>
      <c r="AR155" s="151" t="s">
        <v>163</v>
      </c>
      <c r="AT155" s="151" t="s">
        <v>236</v>
      </c>
      <c r="AU155" s="151" t="s">
        <v>84</v>
      </c>
      <c r="AY155" s="13" t="s">
        <v>193</v>
      </c>
      <c r="BE155" s="152">
        <f t="shared" si="4"/>
        <v>0</v>
      </c>
      <c r="BF155" s="152">
        <f t="shared" si="5"/>
        <v>0</v>
      </c>
      <c r="BG155" s="152">
        <f t="shared" si="6"/>
        <v>0</v>
      </c>
      <c r="BH155" s="152">
        <f t="shared" si="7"/>
        <v>0</v>
      </c>
      <c r="BI155" s="152">
        <f t="shared" si="8"/>
        <v>0</v>
      </c>
      <c r="BJ155" s="13" t="s">
        <v>84</v>
      </c>
      <c r="BK155" s="152">
        <f t="shared" si="9"/>
        <v>0</v>
      </c>
      <c r="BL155" s="13" t="s">
        <v>109</v>
      </c>
      <c r="BM155" s="151" t="s">
        <v>3324</v>
      </c>
    </row>
    <row r="156" spans="2:65" s="11" customFormat="1" ht="22.75" customHeight="1">
      <c r="B156" s="126"/>
      <c r="D156" s="127" t="s">
        <v>71</v>
      </c>
      <c r="E156" s="136" t="s">
        <v>109</v>
      </c>
      <c r="F156" s="136" t="s">
        <v>349</v>
      </c>
      <c r="I156" s="129"/>
      <c r="J156" s="137">
        <f>BK156</f>
        <v>0</v>
      </c>
      <c r="L156" s="126"/>
      <c r="M156" s="131"/>
      <c r="P156" s="132">
        <f>SUM(P157:P159)</f>
        <v>0</v>
      </c>
      <c r="R156" s="132">
        <f>SUM(R157:R159)</f>
        <v>27.801023359999999</v>
      </c>
      <c r="T156" s="133">
        <f>SUM(T157:T159)</f>
        <v>0</v>
      </c>
      <c r="AR156" s="127" t="s">
        <v>76</v>
      </c>
      <c r="AT156" s="134" t="s">
        <v>71</v>
      </c>
      <c r="AU156" s="134" t="s">
        <v>76</v>
      </c>
      <c r="AY156" s="127" t="s">
        <v>193</v>
      </c>
      <c r="BK156" s="135">
        <f>SUM(BK157:BK159)</f>
        <v>0</v>
      </c>
    </row>
    <row r="157" spans="2:65" s="1" customFormat="1" ht="37.75" customHeight="1">
      <c r="B157" s="138"/>
      <c r="C157" s="139" t="s">
        <v>350</v>
      </c>
      <c r="D157" s="139" t="s">
        <v>195</v>
      </c>
      <c r="E157" s="140" t="s">
        <v>1604</v>
      </c>
      <c r="F157" s="141" t="s">
        <v>1605</v>
      </c>
      <c r="G157" s="142" t="s">
        <v>198</v>
      </c>
      <c r="H157" s="143">
        <v>14.013999999999999</v>
      </c>
      <c r="I157" s="144"/>
      <c r="J157" s="145">
        <f>ROUND(I157*H157,2)</f>
        <v>0</v>
      </c>
      <c r="K157" s="146"/>
      <c r="L157" s="28"/>
      <c r="M157" s="147" t="s">
        <v>1</v>
      </c>
      <c r="N157" s="148" t="s">
        <v>38</v>
      </c>
      <c r="P157" s="149">
        <f>O157*H157</f>
        <v>0</v>
      </c>
      <c r="Q157" s="149">
        <v>1.8907700000000001</v>
      </c>
      <c r="R157" s="149">
        <f>Q157*H157</f>
        <v>26.497250779999998</v>
      </c>
      <c r="S157" s="149">
        <v>0</v>
      </c>
      <c r="T157" s="150">
        <f>S157*H157</f>
        <v>0</v>
      </c>
      <c r="AR157" s="151" t="s">
        <v>109</v>
      </c>
      <c r="AT157" s="151" t="s">
        <v>195</v>
      </c>
      <c r="AU157" s="151" t="s">
        <v>84</v>
      </c>
      <c r="AY157" s="13" t="s">
        <v>193</v>
      </c>
      <c r="BE157" s="152">
        <f>IF(N157="základná",J157,0)</f>
        <v>0</v>
      </c>
      <c r="BF157" s="152">
        <f>IF(N157="znížená",J157,0)</f>
        <v>0</v>
      </c>
      <c r="BG157" s="152">
        <f>IF(N157="zákl. prenesená",J157,0)</f>
        <v>0</v>
      </c>
      <c r="BH157" s="152">
        <f>IF(N157="zníž. prenesená",J157,0)</f>
        <v>0</v>
      </c>
      <c r="BI157" s="152">
        <f>IF(N157="nulová",J157,0)</f>
        <v>0</v>
      </c>
      <c r="BJ157" s="13" t="s">
        <v>84</v>
      </c>
      <c r="BK157" s="152">
        <f>ROUND(I157*H157,2)</f>
        <v>0</v>
      </c>
      <c r="BL157" s="13" t="s">
        <v>109</v>
      </c>
      <c r="BM157" s="151" t="s">
        <v>3325</v>
      </c>
    </row>
    <row r="158" spans="2:65" s="1" customFormat="1" ht="24.25" customHeight="1">
      <c r="B158" s="138"/>
      <c r="C158" s="139" t="s">
        <v>354</v>
      </c>
      <c r="D158" s="139" t="s">
        <v>195</v>
      </c>
      <c r="E158" s="140" t="s">
        <v>1607</v>
      </c>
      <c r="F158" s="141" t="s">
        <v>696</v>
      </c>
      <c r="G158" s="142" t="s">
        <v>198</v>
      </c>
      <c r="H158" s="143">
        <v>0.58599999999999997</v>
      </c>
      <c r="I158" s="144"/>
      <c r="J158" s="145">
        <f>ROUND(I158*H158,2)</f>
        <v>0</v>
      </c>
      <c r="K158" s="146"/>
      <c r="L158" s="28"/>
      <c r="M158" s="147" t="s">
        <v>1</v>
      </c>
      <c r="N158" s="148" t="s">
        <v>38</v>
      </c>
      <c r="P158" s="149">
        <f>O158*H158</f>
        <v>0</v>
      </c>
      <c r="Q158" s="149">
        <v>2.1922799999999998</v>
      </c>
      <c r="R158" s="149">
        <f>Q158*H158</f>
        <v>1.2846760799999999</v>
      </c>
      <c r="S158" s="149">
        <v>0</v>
      </c>
      <c r="T158" s="150">
        <f>S158*H158</f>
        <v>0</v>
      </c>
      <c r="AR158" s="151" t="s">
        <v>109</v>
      </c>
      <c r="AT158" s="151" t="s">
        <v>195</v>
      </c>
      <c r="AU158" s="151" t="s">
        <v>84</v>
      </c>
      <c r="AY158" s="13" t="s">
        <v>193</v>
      </c>
      <c r="BE158" s="152">
        <f>IF(N158="základná",J158,0)</f>
        <v>0</v>
      </c>
      <c r="BF158" s="152">
        <f>IF(N158="znížená",J158,0)</f>
        <v>0</v>
      </c>
      <c r="BG158" s="152">
        <f>IF(N158="zákl. prenesená",J158,0)</f>
        <v>0</v>
      </c>
      <c r="BH158" s="152">
        <f>IF(N158="zníž. prenesená",J158,0)</f>
        <v>0</v>
      </c>
      <c r="BI158" s="152">
        <f>IF(N158="nulová",J158,0)</f>
        <v>0</v>
      </c>
      <c r="BJ158" s="13" t="s">
        <v>84</v>
      </c>
      <c r="BK158" s="152">
        <f>ROUND(I158*H158,2)</f>
        <v>0</v>
      </c>
      <c r="BL158" s="13" t="s">
        <v>109</v>
      </c>
      <c r="BM158" s="151" t="s">
        <v>3326</v>
      </c>
    </row>
    <row r="159" spans="2:65" s="1" customFormat="1" ht="33" customHeight="1">
      <c r="B159" s="138"/>
      <c r="C159" s="139" t="s">
        <v>358</v>
      </c>
      <c r="D159" s="139" t="s">
        <v>195</v>
      </c>
      <c r="E159" s="140" t="s">
        <v>1609</v>
      </c>
      <c r="F159" s="141" t="s">
        <v>1610</v>
      </c>
      <c r="G159" s="142" t="s">
        <v>234</v>
      </c>
      <c r="H159" s="143">
        <v>4.3899999999999997</v>
      </c>
      <c r="I159" s="144"/>
      <c r="J159" s="145">
        <f>ROUND(I159*H159,2)</f>
        <v>0</v>
      </c>
      <c r="K159" s="146"/>
      <c r="L159" s="28"/>
      <c r="M159" s="147" t="s">
        <v>1</v>
      </c>
      <c r="N159" s="148" t="s">
        <v>38</v>
      </c>
      <c r="P159" s="149">
        <f>O159*H159</f>
        <v>0</v>
      </c>
      <c r="Q159" s="149">
        <v>4.3499999999999997E-3</v>
      </c>
      <c r="R159" s="149">
        <f>Q159*H159</f>
        <v>1.9096499999999999E-2</v>
      </c>
      <c r="S159" s="149">
        <v>0</v>
      </c>
      <c r="T159" s="150">
        <f>S159*H159</f>
        <v>0</v>
      </c>
      <c r="AR159" s="151" t="s">
        <v>109</v>
      </c>
      <c r="AT159" s="151" t="s">
        <v>195</v>
      </c>
      <c r="AU159" s="151" t="s">
        <v>84</v>
      </c>
      <c r="AY159" s="13" t="s">
        <v>193</v>
      </c>
      <c r="BE159" s="152">
        <f>IF(N159="základná",J159,0)</f>
        <v>0</v>
      </c>
      <c r="BF159" s="152">
        <f>IF(N159="znížená",J159,0)</f>
        <v>0</v>
      </c>
      <c r="BG159" s="152">
        <f>IF(N159="zákl. prenesená",J159,0)</f>
        <v>0</v>
      </c>
      <c r="BH159" s="152">
        <f>IF(N159="zníž. prenesená",J159,0)</f>
        <v>0</v>
      </c>
      <c r="BI159" s="152">
        <f>IF(N159="nulová",J159,0)</f>
        <v>0</v>
      </c>
      <c r="BJ159" s="13" t="s">
        <v>84</v>
      </c>
      <c r="BK159" s="152">
        <f>ROUND(I159*H159,2)</f>
        <v>0</v>
      </c>
      <c r="BL159" s="13" t="s">
        <v>109</v>
      </c>
      <c r="BM159" s="151" t="s">
        <v>3327</v>
      </c>
    </row>
    <row r="160" spans="2:65" s="11" customFormat="1" ht="22.75" customHeight="1">
      <c r="B160" s="126"/>
      <c r="D160" s="127" t="s">
        <v>71</v>
      </c>
      <c r="E160" s="136" t="s">
        <v>112</v>
      </c>
      <c r="F160" s="136" t="s">
        <v>426</v>
      </c>
      <c r="I160" s="129"/>
      <c r="J160" s="137">
        <f>BK160</f>
        <v>0</v>
      </c>
      <c r="L160" s="126"/>
      <c r="M160" s="131"/>
      <c r="P160" s="132">
        <f>SUM(P161:P166)</f>
        <v>0</v>
      </c>
      <c r="R160" s="132">
        <f>SUM(R161:R166)</f>
        <v>130.71036159999997</v>
      </c>
      <c r="T160" s="133">
        <f>SUM(T161:T166)</f>
        <v>0</v>
      </c>
      <c r="AR160" s="127" t="s">
        <v>76</v>
      </c>
      <c r="AT160" s="134" t="s">
        <v>71</v>
      </c>
      <c r="AU160" s="134" t="s">
        <v>76</v>
      </c>
      <c r="AY160" s="127" t="s">
        <v>193</v>
      </c>
      <c r="BK160" s="135">
        <f>SUM(BK161:BK166)</f>
        <v>0</v>
      </c>
    </row>
    <row r="161" spans="2:65" s="1" customFormat="1" ht="37.75" customHeight="1">
      <c r="B161" s="138"/>
      <c r="C161" s="139" t="s">
        <v>362</v>
      </c>
      <c r="D161" s="139" t="s">
        <v>195</v>
      </c>
      <c r="E161" s="140" t="s">
        <v>2113</v>
      </c>
      <c r="F161" s="141" t="s">
        <v>2114</v>
      </c>
      <c r="G161" s="142" t="s">
        <v>234</v>
      </c>
      <c r="H161" s="143">
        <v>140.13999999999999</v>
      </c>
      <c r="I161" s="144"/>
      <c r="J161" s="145">
        <f t="shared" ref="J161:J166" si="10">ROUND(I161*H161,2)</f>
        <v>0</v>
      </c>
      <c r="K161" s="146"/>
      <c r="L161" s="28"/>
      <c r="M161" s="147" t="s">
        <v>1</v>
      </c>
      <c r="N161" s="148" t="s">
        <v>38</v>
      </c>
      <c r="P161" s="149">
        <f t="shared" ref="P161:P166" si="11">O161*H161</f>
        <v>0</v>
      </c>
      <c r="Q161" s="149">
        <v>0.34838999999999998</v>
      </c>
      <c r="R161" s="149">
        <f t="shared" ref="R161:R166" si="12">Q161*H161</f>
        <v>48.823374599999994</v>
      </c>
      <c r="S161" s="149">
        <v>0</v>
      </c>
      <c r="T161" s="150">
        <f t="shared" ref="T161:T166" si="13">S161*H161</f>
        <v>0</v>
      </c>
      <c r="AR161" s="151" t="s">
        <v>109</v>
      </c>
      <c r="AT161" s="151" t="s">
        <v>195</v>
      </c>
      <c r="AU161" s="151" t="s">
        <v>84</v>
      </c>
      <c r="AY161" s="13" t="s">
        <v>193</v>
      </c>
      <c r="BE161" s="152">
        <f t="shared" ref="BE161:BE166" si="14">IF(N161="základná",J161,0)</f>
        <v>0</v>
      </c>
      <c r="BF161" s="152">
        <f t="shared" ref="BF161:BF166" si="15">IF(N161="znížená",J161,0)</f>
        <v>0</v>
      </c>
      <c r="BG161" s="152">
        <f t="shared" ref="BG161:BG166" si="16">IF(N161="zákl. prenesená",J161,0)</f>
        <v>0</v>
      </c>
      <c r="BH161" s="152">
        <f t="shared" ref="BH161:BH166" si="17">IF(N161="zníž. prenesená",J161,0)</f>
        <v>0</v>
      </c>
      <c r="BI161" s="152">
        <f t="shared" ref="BI161:BI166" si="18">IF(N161="nulová",J161,0)</f>
        <v>0</v>
      </c>
      <c r="BJ161" s="13" t="s">
        <v>84</v>
      </c>
      <c r="BK161" s="152">
        <f t="shared" ref="BK161:BK166" si="19">ROUND(I161*H161,2)</f>
        <v>0</v>
      </c>
      <c r="BL161" s="13" t="s">
        <v>109</v>
      </c>
      <c r="BM161" s="151" t="s">
        <v>3328</v>
      </c>
    </row>
    <row r="162" spans="2:65" s="1" customFormat="1" ht="24.25" customHeight="1">
      <c r="B162" s="138"/>
      <c r="C162" s="139" t="s">
        <v>366</v>
      </c>
      <c r="D162" s="139" t="s">
        <v>195</v>
      </c>
      <c r="E162" s="140" t="s">
        <v>2119</v>
      </c>
      <c r="F162" s="141" t="s">
        <v>2120</v>
      </c>
      <c r="G162" s="142" t="s">
        <v>234</v>
      </c>
      <c r="H162" s="143">
        <v>140.13999999999999</v>
      </c>
      <c r="I162" s="144"/>
      <c r="J162" s="145">
        <f t="shared" si="10"/>
        <v>0</v>
      </c>
      <c r="K162" s="146"/>
      <c r="L162" s="28"/>
      <c r="M162" s="147" t="s">
        <v>1</v>
      </c>
      <c r="N162" s="148" t="s">
        <v>38</v>
      </c>
      <c r="P162" s="149">
        <f t="shared" si="11"/>
        <v>0</v>
      </c>
      <c r="Q162" s="149">
        <v>0.26177</v>
      </c>
      <c r="R162" s="149">
        <f t="shared" si="12"/>
        <v>36.684447799999994</v>
      </c>
      <c r="S162" s="149">
        <v>0</v>
      </c>
      <c r="T162" s="150">
        <f t="shared" si="13"/>
        <v>0</v>
      </c>
      <c r="AR162" s="151" t="s">
        <v>109</v>
      </c>
      <c r="AT162" s="151" t="s">
        <v>195</v>
      </c>
      <c r="AU162" s="151" t="s">
        <v>84</v>
      </c>
      <c r="AY162" s="13" t="s">
        <v>193</v>
      </c>
      <c r="BE162" s="152">
        <f t="shared" si="14"/>
        <v>0</v>
      </c>
      <c r="BF162" s="152">
        <f t="shared" si="15"/>
        <v>0</v>
      </c>
      <c r="BG162" s="152">
        <f t="shared" si="16"/>
        <v>0</v>
      </c>
      <c r="BH162" s="152">
        <f t="shared" si="17"/>
        <v>0</v>
      </c>
      <c r="BI162" s="152">
        <f t="shared" si="18"/>
        <v>0</v>
      </c>
      <c r="BJ162" s="13" t="s">
        <v>84</v>
      </c>
      <c r="BK162" s="152">
        <f t="shared" si="19"/>
        <v>0</v>
      </c>
      <c r="BL162" s="13" t="s">
        <v>109</v>
      </c>
      <c r="BM162" s="151" t="s">
        <v>3329</v>
      </c>
    </row>
    <row r="163" spans="2:65" s="1" customFormat="1" ht="33" customHeight="1">
      <c r="B163" s="138"/>
      <c r="C163" s="139" t="s">
        <v>370</v>
      </c>
      <c r="D163" s="139" t="s">
        <v>195</v>
      </c>
      <c r="E163" s="140" t="s">
        <v>1905</v>
      </c>
      <c r="F163" s="141" t="s">
        <v>1906</v>
      </c>
      <c r="G163" s="142" t="s">
        <v>234</v>
      </c>
      <c r="H163" s="143">
        <v>280.27999999999997</v>
      </c>
      <c r="I163" s="144"/>
      <c r="J163" s="145">
        <f t="shared" si="10"/>
        <v>0</v>
      </c>
      <c r="K163" s="146"/>
      <c r="L163" s="28"/>
      <c r="M163" s="147" t="s">
        <v>1</v>
      </c>
      <c r="N163" s="148" t="s">
        <v>38</v>
      </c>
      <c r="P163" s="149">
        <f t="shared" si="11"/>
        <v>0</v>
      </c>
      <c r="Q163" s="149">
        <v>7.1000000000000002E-4</v>
      </c>
      <c r="R163" s="149">
        <f t="shared" si="12"/>
        <v>0.19899879999999998</v>
      </c>
      <c r="S163" s="149">
        <v>0</v>
      </c>
      <c r="T163" s="150">
        <f t="shared" si="13"/>
        <v>0</v>
      </c>
      <c r="AR163" s="151" t="s">
        <v>109</v>
      </c>
      <c r="AT163" s="151" t="s">
        <v>195</v>
      </c>
      <c r="AU163" s="151" t="s">
        <v>84</v>
      </c>
      <c r="AY163" s="13" t="s">
        <v>193</v>
      </c>
      <c r="BE163" s="152">
        <f t="shared" si="14"/>
        <v>0</v>
      </c>
      <c r="BF163" s="152">
        <f t="shared" si="15"/>
        <v>0</v>
      </c>
      <c r="BG163" s="152">
        <f t="shared" si="16"/>
        <v>0</v>
      </c>
      <c r="BH163" s="152">
        <f t="shared" si="17"/>
        <v>0</v>
      </c>
      <c r="BI163" s="152">
        <f t="shared" si="18"/>
        <v>0</v>
      </c>
      <c r="BJ163" s="13" t="s">
        <v>84</v>
      </c>
      <c r="BK163" s="152">
        <f t="shared" si="19"/>
        <v>0</v>
      </c>
      <c r="BL163" s="13" t="s">
        <v>109</v>
      </c>
      <c r="BM163" s="151" t="s">
        <v>3330</v>
      </c>
    </row>
    <row r="164" spans="2:65" s="1" customFormat="1" ht="33" customHeight="1">
      <c r="B164" s="138"/>
      <c r="C164" s="139" t="s">
        <v>374</v>
      </c>
      <c r="D164" s="139" t="s">
        <v>195</v>
      </c>
      <c r="E164" s="140" t="s">
        <v>2126</v>
      </c>
      <c r="F164" s="141" t="s">
        <v>2127</v>
      </c>
      <c r="G164" s="142" t="s">
        <v>234</v>
      </c>
      <c r="H164" s="143">
        <v>140.13999999999999</v>
      </c>
      <c r="I164" s="144"/>
      <c r="J164" s="145">
        <f t="shared" si="10"/>
        <v>0</v>
      </c>
      <c r="K164" s="146"/>
      <c r="L164" s="28"/>
      <c r="M164" s="147" t="s">
        <v>1</v>
      </c>
      <c r="N164" s="148" t="s">
        <v>38</v>
      </c>
      <c r="P164" s="149">
        <f t="shared" si="11"/>
        <v>0</v>
      </c>
      <c r="Q164" s="149">
        <v>0.18740000000000001</v>
      </c>
      <c r="R164" s="149">
        <f t="shared" si="12"/>
        <v>26.262235999999998</v>
      </c>
      <c r="S164" s="149">
        <v>0</v>
      </c>
      <c r="T164" s="150">
        <f t="shared" si="13"/>
        <v>0</v>
      </c>
      <c r="AR164" s="151" t="s">
        <v>109</v>
      </c>
      <c r="AT164" s="151" t="s">
        <v>195</v>
      </c>
      <c r="AU164" s="151" t="s">
        <v>84</v>
      </c>
      <c r="AY164" s="13" t="s">
        <v>193</v>
      </c>
      <c r="BE164" s="152">
        <f t="shared" si="14"/>
        <v>0</v>
      </c>
      <c r="BF164" s="152">
        <f t="shared" si="15"/>
        <v>0</v>
      </c>
      <c r="BG164" s="152">
        <f t="shared" si="16"/>
        <v>0</v>
      </c>
      <c r="BH164" s="152">
        <f t="shared" si="17"/>
        <v>0</v>
      </c>
      <c r="BI164" s="152">
        <f t="shared" si="18"/>
        <v>0</v>
      </c>
      <c r="BJ164" s="13" t="s">
        <v>84</v>
      </c>
      <c r="BK164" s="152">
        <f t="shared" si="19"/>
        <v>0</v>
      </c>
      <c r="BL164" s="13" t="s">
        <v>109</v>
      </c>
      <c r="BM164" s="151" t="s">
        <v>3331</v>
      </c>
    </row>
    <row r="165" spans="2:65" s="1" customFormat="1" ht="33" customHeight="1">
      <c r="B165" s="138"/>
      <c r="C165" s="139" t="s">
        <v>378</v>
      </c>
      <c r="D165" s="139" t="s">
        <v>195</v>
      </c>
      <c r="E165" s="140" t="s">
        <v>2129</v>
      </c>
      <c r="F165" s="141" t="s">
        <v>2130</v>
      </c>
      <c r="G165" s="142" t="s">
        <v>234</v>
      </c>
      <c r="H165" s="143">
        <v>140.13999999999999</v>
      </c>
      <c r="I165" s="144"/>
      <c r="J165" s="145">
        <f t="shared" si="10"/>
        <v>0</v>
      </c>
      <c r="K165" s="146"/>
      <c r="L165" s="28"/>
      <c r="M165" s="147" t="s">
        <v>1</v>
      </c>
      <c r="N165" s="148" t="s">
        <v>38</v>
      </c>
      <c r="P165" s="149">
        <f t="shared" si="11"/>
        <v>0</v>
      </c>
      <c r="Q165" s="149">
        <v>0.12966</v>
      </c>
      <c r="R165" s="149">
        <f t="shared" si="12"/>
        <v>18.170552399999998</v>
      </c>
      <c r="S165" s="149">
        <v>0</v>
      </c>
      <c r="T165" s="150">
        <f t="shared" si="13"/>
        <v>0</v>
      </c>
      <c r="AR165" s="151" t="s">
        <v>109</v>
      </c>
      <c r="AT165" s="151" t="s">
        <v>195</v>
      </c>
      <c r="AU165" s="151" t="s">
        <v>84</v>
      </c>
      <c r="AY165" s="13" t="s">
        <v>193</v>
      </c>
      <c r="BE165" s="152">
        <f t="shared" si="14"/>
        <v>0</v>
      </c>
      <c r="BF165" s="152">
        <f t="shared" si="15"/>
        <v>0</v>
      </c>
      <c r="BG165" s="152">
        <f t="shared" si="16"/>
        <v>0</v>
      </c>
      <c r="BH165" s="152">
        <f t="shared" si="17"/>
        <v>0</v>
      </c>
      <c r="BI165" s="152">
        <f t="shared" si="18"/>
        <v>0</v>
      </c>
      <c r="BJ165" s="13" t="s">
        <v>84</v>
      </c>
      <c r="BK165" s="152">
        <f t="shared" si="19"/>
        <v>0</v>
      </c>
      <c r="BL165" s="13" t="s">
        <v>109</v>
      </c>
      <c r="BM165" s="151" t="s">
        <v>3332</v>
      </c>
    </row>
    <row r="166" spans="2:65" s="1" customFormat="1" ht="33" customHeight="1">
      <c r="B166" s="138"/>
      <c r="C166" s="139" t="s">
        <v>382</v>
      </c>
      <c r="D166" s="139" t="s">
        <v>195</v>
      </c>
      <c r="E166" s="140" t="s">
        <v>2134</v>
      </c>
      <c r="F166" s="141" t="s">
        <v>2135</v>
      </c>
      <c r="G166" s="142" t="s">
        <v>257</v>
      </c>
      <c r="H166" s="143">
        <v>254.8</v>
      </c>
      <c r="I166" s="144"/>
      <c r="J166" s="145">
        <f t="shared" si="10"/>
        <v>0</v>
      </c>
      <c r="K166" s="146"/>
      <c r="L166" s="28"/>
      <c r="M166" s="147" t="s">
        <v>1</v>
      </c>
      <c r="N166" s="148" t="s">
        <v>38</v>
      </c>
      <c r="P166" s="149">
        <f t="shared" si="11"/>
        <v>0</v>
      </c>
      <c r="Q166" s="149">
        <v>2.2399999999999998E-3</v>
      </c>
      <c r="R166" s="149">
        <f t="shared" si="12"/>
        <v>0.57075199999999993</v>
      </c>
      <c r="S166" s="149">
        <v>0</v>
      </c>
      <c r="T166" s="150">
        <f t="shared" si="13"/>
        <v>0</v>
      </c>
      <c r="AR166" s="151" t="s">
        <v>109</v>
      </c>
      <c r="AT166" s="151" t="s">
        <v>195</v>
      </c>
      <c r="AU166" s="151" t="s">
        <v>84</v>
      </c>
      <c r="AY166" s="13" t="s">
        <v>193</v>
      </c>
      <c r="BE166" s="152">
        <f t="shared" si="14"/>
        <v>0</v>
      </c>
      <c r="BF166" s="152">
        <f t="shared" si="15"/>
        <v>0</v>
      </c>
      <c r="BG166" s="152">
        <f t="shared" si="16"/>
        <v>0</v>
      </c>
      <c r="BH166" s="152">
        <f t="shared" si="17"/>
        <v>0</v>
      </c>
      <c r="BI166" s="152">
        <f t="shared" si="18"/>
        <v>0</v>
      </c>
      <c r="BJ166" s="13" t="s">
        <v>84</v>
      </c>
      <c r="BK166" s="152">
        <f t="shared" si="19"/>
        <v>0</v>
      </c>
      <c r="BL166" s="13" t="s">
        <v>109</v>
      </c>
      <c r="BM166" s="151" t="s">
        <v>3333</v>
      </c>
    </row>
    <row r="167" spans="2:65" s="11" customFormat="1" ht="22.75" customHeight="1">
      <c r="B167" s="126"/>
      <c r="D167" s="127" t="s">
        <v>71</v>
      </c>
      <c r="E167" s="136" t="s">
        <v>163</v>
      </c>
      <c r="F167" s="136" t="s">
        <v>732</v>
      </c>
      <c r="I167" s="129"/>
      <c r="J167" s="137">
        <f>BK167</f>
        <v>0</v>
      </c>
      <c r="L167" s="126"/>
      <c r="M167" s="131"/>
      <c r="P167" s="132">
        <f>SUM(P168:P191)</f>
        <v>0</v>
      </c>
      <c r="R167" s="132">
        <f>SUM(R168:R191)</f>
        <v>1.525328</v>
      </c>
      <c r="T167" s="133">
        <f>SUM(T168:T191)</f>
        <v>0</v>
      </c>
      <c r="AR167" s="127" t="s">
        <v>76</v>
      </c>
      <c r="AT167" s="134" t="s">
        <v>71</v>
      </c>
      <c r="AU167" s="134" t="s">
        <v>76</v>
      </c>
      <c r="AY167" s="127" t="s">
        <v>193</v>
      </c>
      <c r="BK167" s="135">
        <f>SUM(BK168:BK191)</f>
        <v>0</v>
      </c>
    </row>
    <row r="168" spans="2:65" s="1" customFormat="1" ht="24.25" customHeight="1">
      <c r="B168" s="138"/>
      <c r="C168" s="139" t="s">
        <v>386</v>
      </c>
      <c r="D168" s="139" t="s">
        <v>195</v>
      </c>
      <c r="E168" s="140" t="s">
        <v>1630</v>
      </c>
      <c r="F168" s="141" t="s">
        <v>1631</v>
      </c>
      <c r="G168" s="142" t="s">
        <v>319</v>
      </c>
      <c r="H168" s="143">
        <v>2</v>
      </c>
      <c r="I168" s="144"/>
      <c r="J168" s="145">
        <f t="shared" ref="J168:J191" si="20">ROUND(I168*H168,2)</f>
        <v>0</v>
      </c>
      <c r="K168" s="146"/>
      <c r="L168" s="28"/>
      <c r="M168" s="147" t="s">
        <v>1</v>
      </c>
      <c r="N168" s="148" t="s">
        <v>38</v>
      </c>
      <c r="P168" s="149">
        <f t="shared" ref="P168:P191" si="21">O168*H168</f>
        <v>0</v>
      </c>
      <c r="Q168" s="149">
        <v>3.82E-3</v>
      </c>
      <c r="R168" s="149">
        <f t="shared" ref="R168:R191" si="22">Q168*H168</f>
        <v>7.6400000000000001E-3</v>
      </c>
      <c r="S168" s="149">
        <v>0</v>
      </c>
      <c r="T168" s="150">
        <f t="shared" ref="T168:T191" si="23">S168*H168</f>
        <v>0</v>
      </c>
      <c r="AR168" s="151" t="s">
        <v>109</v>
      </c>
      <c r="AT168" s="151" t="s">
        <v>195</v>
      </c>
      <c r="AU168" s="151" t="s">
        <v>84</v>
      </c>
      <c r="AY168" s="13" t="s">
        <v>193</v>
      </c>
      <c r="BE168" s="152">
        <f t="shared" ref="BE168:BE191" si="24">IF(N168="základná",J168,0)</f>
        <v>0</v>
      </c>
      <c r="BF168" s="152">
        <f t="shared" ref="BF168:BF191" si="25">IF(N168="znížená",J168,0)</f>
        <v>0</v>
      </c>
      <c r="BG168" s="152">
        <f t="shared" ref="BG168:BG191" si="26">IF(N168="zákl. prenesená",J168,0)</f>
        <v>0</v>
      </c>
      <c r="BH168" s="152">
        <f t="shared" ref="BH168:BH191" si="27">IF(N168="zníž. prenesená",J168,0)</f>
        <v>0</v>
      </c>
      <c r="BI168" s="152">
        <f t="shared" ref="BI168:BI191" si="28">IF(N168="nulová",J168,0)</f>
        <v>0</v>
      </c>
      <c r="BJ168" s="13" t="s">
        <v>84</v>
      </c>
      <c r="BK168" s="152">
        <f t="shared" ref="BK168:BK191" si="29">ROUND(I168*H168,2)</f>
        <v>0</v>
      </c>
      <c r="BL168" s="13" t="s">
        <v>109</v>
      </c>
      <c r="BM168" s="151" t="s">
        <v>3334</v>
      </c>
    </row>
    <row r="169" spans="2:65" s="1" customFormat="1" ht="16.5" customHeight="1">
      <c r="B169" s="138"/>
      <c r="C169" s="153" t="s">
        <v>390</v>
      </c>
      <c r="D169" s="153" t="s">
        <v>236</v>
      </c>
      <c r="E169" s="154" t="s">
        <v>1633</v>
      </c>
      <c r="F169" s="155" t="s">
        <v>1634</v>
      </c>
      <c r="G169" s="156" t="s">
        <v>319</v>
      </c>
      <c r="H169" s="157">
        <v>2</v>
      </c>
      <c r="I169" s="158"/>
      <c r="J169" s="159">
        <f t="shared" si="20"/>
        <v>0</v>
      </c>
      <c r="K169" s="160"/>
      <c r="L169" s="161"/>
      <c r="M169" s="162" t="s">
        <v>1</v>
      </c>
      <c r="N169" s="163" t="s">
        <v>38</v>
      </c>
      <c r="P169" s="149">
        <f t="shared" si="21"/>
        <v>0</v>
      </c>
      <c r="Q169" s="149">
        <v>2.5000000000000001E-2</v>
      </c>
      <c r="R169" s="149">
        <f t="shared" si="22"/>
        <v>0.05</v>
      </c>
      <c r="S169" s="149">
        <v>0</v>
      </c>
      <c r="T169" s="150">
        <f t="shared" si="23"/>
        <v>0</v>
      </c>
      <c r="AR169" s="151" t="s">
        <v>163</v>
      </c>
      <c r="AT169" s="151" t="s">
        <v>236</v>
      </c>
      <c r="AU169" s="151" t="s">
        <v>84</v>
      </c>
      <c r="AY169" s="13" t="s">
        <v>193</v>
      </c>
      <c r="BE169" s="152">
        <f t="shared" si="24"/>
        <v>0</v>
      </c>
      <c r="BF169" s="152">
        <f t="shared" si="25"/>
        <v>0</v>
      </c>
      <c r="BG169" s="152">
        <f t="shared" si="26"/>
        <v>0</v>
      </c>
      <c r="BH169" s="152">
        <f t="shared" si="27"/>
        <v>0</v>
      </c>
      <c r="BI169" s="152">
        <f t="shared" si="28"/>
        <v>0</v>
      </c>
      <c r="BJ169" s="13" t="s">
        <v>84</v>
      </c>
      <c r="BK169" s="152">
        <f t="shared" si="29"/>
        <v>0</v>
      </c>
      <c r="BL169" s="13" t="s">
        <v>109</v>
      </c>
      <c r="BM169" s="151" t="s">
        <v>3335</v>
      </c>
    </row>
    <row r="170" spans="2:65" s="1" customFormat="1" ht="24.25" customHeight="1">
      <c r="B170" s="138"/>
      <c r="C170" s="139" t="s">
        <v>394</v>
      </c>
      <c r="D170" s="139" t="s">
        <v>195</v>
      </c>
      <c r="E170" s="140" t="s">
        <v>1636</v>
      </c>
      <c r="F170" s="141" t="s">
        <v>992</v>
      </c>
      <c r="G170" s="142" t="s">
        <v>319</v>
      </c>
      <c r="H170" s="143">
        <v>1</v>
      </c>
      <c r="I170" s="144"/>
      <c r="J170" s="145">
        <f t="shared" si="20"/>
        <v>0</v>
      </c>
      <c r="K170" s="146"/>
      <c r="L170" s="28"/>
      <c r="M170" s="147" t="s">
        <v>1</v>
      </c>
      <c r="N170" s="148" t="s">
        <v>38</v>
      </c>
      <c r="P170" s="149">
        <f t="shared" si="21"/>
        <v>0</v>
      </c>
      <c r="Q170" s="149">
        <v>3.8019999999999998E-3</v>
      </c>
      <c r="R170" s="149">
        <f t="shared" si="22"/>
        <v>3.8019999999999998E-3</v>
      </c>
      <c r="S170" s="149">
        <v>0</v>
      </c>
      <c r="T170" s="150">
        <f t="shared" si="23"/>
        <v>0</v>
      </c>
      <c r="AR170" s="151" t="s">
        <v>109</v>
      </c>
      <c r="AT170" s="151" t="s">
        <v>195</v>
      </c>
      <c r="AU170" s="151" t="s">
        <v>84</v>
      </c>
      <c r="AY170" s="13" t="s">
        <v>193</v>
      </c>
      <c r="BE170" s="152">
        <f t="shared" si="24"/>
        <v>0</v>
      </c>
      <c r="BF170" s="152">
        <f t="shared" si="25"/>
        <v>0</v>
      </c>
      <c r="BG170" s="152">
        <f t="shared" si="26"/>
        <v>0</v>
      </c>
      <c r="BH170" s="152">
        <f t="shared" si="27"/>
        <v>0</v>
      </c>
      <c r="BI170" s="152">
        <f t="shared" si="28"/>
        <v>0</v>
      </c>
      <c r="BJ170" s="13" t="s">
        <v>84</v>
      </c>
      <c r="BK170" s="152">
        <f t="shared" si="29"/>
        <v>0</v>
      </c>
      <c r="BL170" s="13" t="s">
        <v>109</v>
      </c>
      <c r="BM170" s="151" t="s">
        <v>3336</v>
      </c>
    </row>
    <row r="171" spans="2:65" s="1" customFormat="1" ht="16.5" customHeight="1">
      <c r="B171" s="138"/>
      <c r="C171" s="153" t="s">
        <v>398</v>
      </c>
      <c r="D171" s="153" t="s">
        <v>236</v>
      </c>
      <c r="E171" s="154" t="s">
        <v>2550</v>
      </c>
      <c r="F171" s="155" t="s">
        <v>2551</v>
      </c>
      <c r="G171" s="156" t="s">
        <v>319</v>
      </c>
      <c r="H171" s="157">
        <v>1</v>
      </c>
      <c r="I171" s="158"/>
      <c r="J171" s="159">
        <f t="shared" si="20"/>
        <v>0</v>
      </c>
      <c r="K171" s="160"/>
      <c r="L171" s="161"/>
      <c r="M171" s="162" t="s">
        <v>1</v>
      </c>
      <c r="N171" s="163" t="s">
        <v>38</v>
      </c>
      <c r="P171" s="149">
        <f t="shared" si="21"/>
        <v>0</v>
      </c>
      <c r="Q171" s="149">
        <v>6.0000000000000001E-3</v>
      </c>
      <c r="R171" s="149">
        <f t="shared" si="22"/>
        <v>6.0000000000000001E-3</v>
      </c>
      <c r="S171" s="149">
        <v>0</v>
      </c>
      <c r="T171" s="150">
        <f t="shared" si="23"/>
        <v>0</v>
      </c>
      <c r="AR171" s="151" t="s">
        <v>163</v>
      </c>
      <c r="AT171" s="151" t="s">
        <v>236</v>
      </c>
      <c r="AU171" s="151" t="s">
        <v>84</v>
      </c>
      <c r="AY171" s="13" t="s">
        <v>193</v>
      </c>
      <c r="BE171" s="152">
        <f t="shared" si="24"/>
        <v>0</v>
      </c>
      <c r="BF171" s="152">
        <f t="shared" si="25"/>
        <v>0</v>
      </c>
      <c r="BG171" s="152">
        <f t="shared" si="26"/>
        <v>0</v>
      </c>
      <c r="BH171" s="152">
        <f t="shared" si="27"/>
        <v>0</v>
      </c>
      <c r="BI171" s="152">
        <f t="shared" si="28"/>
        <v>0</v>
      </c>
      <c r="BJ171" s="13" t="s">
        <v>84</v>
      </c>
      <c r="BK171" s="152">
        <f t="shared" si="29"/>
        <v>0</v>
      </c>
      <c r="BL171" s="13" t="s">
        <v>109</v>
      </c>
      <c r="BM171" s="151" t="s">
        <v>3337</v>
      </c>
    </row>
    <row r="172" spans="2:65" s="1" customFormat="1" ht="33" customHeight="1">
      <c r="B172" s="138"/>
      <c r="C172" s="139" t="s">
        <v>402</v>
      </c>
      <c r="D172" s="139" t="s">
        <v>195</v>
      </c>
      <c r="E172" s="140" t="s">
        <v>1649</v>
      </c>
      <c r="F172" s="141" t="s">
        <v>1650</v>
      </c>
      <c r="G172" s="142" t="s">
        <v>257</v>
      </c>
      <c r="H172" s="143">
        <v>127.4</v>
      </c>
      <c r="I172" s="144"/>
      <c r="J172" s="145">
        <f t="shared" si="20"/>
        <v>0</v>
      </c>
      <c r="K172" s="146"/>
      <c r="L172" s="28"/>
      <c r="M172" s="147" t="s">
        <v>1</v>
      </c>
      <c r="N172" s="148" t="s">
        <v>38</v>
      </c>
      <c r="P172" s="149">
        <f t="shared" si="21"/>
        <v>0</v>
      </c>
      <c r="Q172" s="149">
        <v>0</v>
      </c>
      <c r="R172" s="149">
        <f t="shared" si="22"/>
        <v>0</v>
      </c>
      <c r="S172" s="149">
        <v>0</v>
      </c>
      <c r="T172" s="150">
        <f t="shared" si="23"/>
        <v>0</v>
      </c>
      <c r="AR172" s="151" t="s">
        <v>109</v>
      </c>
      <c r="AT172" s="151" t="s">
        <v>195</v>
      </c>
      <c r="AU172" s="151" t="s">
        <v>84</v>
      </c>
      <c r="AY172" s="13" t="s">
        <v>193</v>
      </c>
      <c r="BE172" s="152">
        <f t="shared" si="24"/>
        <v>0</v>
      </c>
      <c r="BF172" s="152">
        <f t="shared" si="25"/>
        <v>0</v>
      </c>
      <c r="BG172" s="152">
        <f t="shared" si="26"/>
        <v>0</v>
      </c>
      <c r="BH172" s="152">
        <f t="shared" si="27"/>
        <v>0</v>
      </c>
      <c r="BI172" s="152">
        <f t="shared" si="28"/>
        <v>0</v>
      </c>
      <c r="BJ172" s="13" t="s">
        <v>84</v>
      </c>
      <c r="BK172" s="152">
        <f t="shared" si="29"/>
        <v>0</v>
      </c>
      <c r="BL172" s="13" t="s">
        <v>109</v>
      </c>
      <c r="BM172" s="151" t="s">
        <v>3338</v>
      </c>
    </row>
    <row r="173" spans="2:65" s="1" customFormat="1" ht="33" customHeight="1">
      <c r="B173" s="138"/>
      <c r="C173" s="153" t="s">
        <v>406</v>
      </c>
      <c r="D173" s="153" t="s">
        <v>236</v>
      </c>
      <c r="E173" s="154" t="s">
        <v>1652</v>
      </c>
      <c r="F173" s="155" t="s">
        <v>1653</v>
      </c>
      <c r="G173" s="156" t="s">
        <v>257</v>
      </c>
      <c r="H173" s="157">
        <v>127.4</v>
      </c>
      <c r="I173" s="158"/>
      <c r="J173" s="159">
        <f t="shared" si="20"/>
        <v>0</v>
      </c>
      <c r="K173" s="160"/>
      <c r="L173" s="161"/>
      <c r="M173" s="162" t="s">
        <v>1</v>
      </c>
      <c r="N173" s="163" t="s">
        <v>38</v>
      </c>
      <c r="P173" s="149">
        <f t="shared" si="21"/>
        <v>0</v>
      </c>
      <c r="Q173" s="149">
        <v>2.1900000000000001E-3</v>
      </c>
      <c r="R173" s="149">
        <f t="shared" si="22"/>
        <v>0.27900600000000003</v>
      </c>
      <c r="S173" s="149">
        <v>0</v>
      </c>
      <c r="T173" s="150">
        <f t="shared" si="23"/>
        <v>0</v>
      </c>
      <c r="AR173" s="151" t="s">
        <v>163</v>
      </c>
      <c r="AT173" s="151" t="s">
        <v>236</v>
      </c>
      <c r="AU173" s="151" t="s">
        <v>84</v>
      </c>
      <c r="AY173" s="13" t="s">
        <v>193</v>
      </c>
      <c r="BE173" s="152">
        <f t="shared" si="24"/>
        <v>0</v>
      </c>
      <c r="BF173" s="152">
        <f t="shared" si="25"/>
        <v>0</v>
      </c>
      <c r="BG173" s="152">
        <f t="shared" si="26"/>
        <v>0</v>
      </c>
      <c r="BH173" s="152">
        <f t="shared" si="27"/>
        <v>0</v>
      </c>
      <c r="BI173" s="152">
        <f t="shared" si="28"/>
        <v>0</v>
      </c>
      <c r="BJ173" s="13" t="s">
        <v>84</v>
      </c>
      <c r="BK173" s="152">
        <f t="shared" si="29"/>
        <v>0</v>
      </c>
      <c r="BL173" s="13" t="s">
        <v>109</v>
      </c>
      <c r="BM173" s="151" t="s">
        <v>3339</v>
      </c>
    </row>
    <row r="174" spans="2:65" s="1" customFormat="1" ht="24.25" customHeight="1">
      <c r="B174" s="138"/>
      <c r="C174" s="139" t="s">
        <v>410</v>
      </c>
      <c r="D174" s="139" t="s">
        <v>195</v>
      </c>
      <c r="E174" s="140" t="s">
        <v>1664</v>
      </c>
      <c r="F174" s="141" t="s">
        <v>1665</v>
      </c>
      <c r="G174" s="142" t="s">
        <v>319</v>
      </c>
      <c r="H174" s="143">
        <v>2</v>
      </c>
      <c r="I174" s="144"/>
      <c r="J174" s="145">
        <f t="shared" si="20"/>
        <v>0</v>
      </c>
      <c r="K174" s="146"/>
      <c r="L174" s="28"/>
      <c r="M174" s="147" t="s">
        <v>1</v>
      </c>
      <c r="N174" s="148" t="s">
        <v>38</v>
      </c>
      <c r="P174" s="149">
        <f t="shared" si="21"/>
        <v>0</v>
      </c>
      <c r="Q174" s="149">
        <v>7.9000000000000001E-4</v>
      </c>
      <c r="R174" s="149">
        <f t="shared" si="22"/>
        <v>1.58E-3</v>
      </c>
      <c r="S174" s="149">
        <v>0</v>
      </c>
      <c r="T174" s="150">
        <f t="shared" si="23"/>
        <v>0</v>
      </c>
      <c r="AR174" s="151" t="s">
        <v>109</v>
      </c>
      <c r="AT174" s="151" t="s">
        <v>195</v>
      </c>
      <c r="AU174" s="151" t="s">
        <v>84</v>
      </c>
      <c r="AY174" s="13" t="s">
        <v>193</v>
      </c>
      <c r="BE174" s="152">
        <f t="shared" si="24"/>
        <v>0</v>
      </c>
      <c r="BF174" s="152">
        <f t="shared" si="25"/>
        <v>0</v>
      </c>
      <c r="BG174" s="152">
        <f t="shared" si="26"/>
        <v>0</v>
      </c>
      <c r="BH174" s="152">
        <f t="shared" si="27"/>
        <v>0</v>
      </c>
      <c r="BI174" s="152">
        <f t="shared" si="28"/>
        <v>0</v>
      </c>
      <c r="BJ174" s="13" t="s">
        <v>84</v>
      </c>
      <c r="BK174" s="152">
        <f t="shared" si="29"/>
        <v>0</v>
      </c>
      <c r="BL174" s="13" t="s">
        <v>109</v>
      </c>
      <c r="BM174" s="151" t="s">
        <v>3340</v>
      </c>
    </row>
    <row r="175" spans="2:65" s="1" customFormat="1" ht="16.5" customHeight="1">
      <c r="B175" s="138"/>
      <c r="C175" s="153" t="s">
        <v>414</v>
      </c>
      <c r="D175" s="153" t="s">
        <v>236</v>
      </c>
      <c r="E175" s="154" t="s">
        <v>1667</v>
      </c>
      <c r="F175" s="155" t="s">
        <v>1668</v>
      </c>
      <c r="G175" s="156" t="s">
        <v>319</v>
      </c>
      <c r="H175" s="157">
        <v>2</v>
      </c>
      <c r="I175" s="158"/>
      <c r="J175" s="159">
        <f t="shared" si="20"/>
        <v>0</v>
      </c>
      <c r="K175" s="160"/>
      <c r="L175" s="161"/>
      <c r="M175" s="162" t="s">
        <v>1</v>
      </c>
      <c r="N175" s="163" t="s">
        <v>38</v>
      </c>
      <c r="P175" s="149">
        <f t="shared" si="21"/>
        <v>0</v>
      </c>
      <c r="Q175" s="149">
        <v>2.1999999999999999E-2</v>
      </c>
      <c r="R175" s="149">
        <f t="shared" si="22"/>
        <v>4.3999999999999997E-2</v>
      </c>
      <c r="S175" s="149">
        <v>0</v>
      </c>
      <c r="T175" s="150">
        <f t="shared" si="23"/>
        <v>0</v>
      </c>
      <c r="AR175" s="151" t="s">
        <v>163</v>
      </c>
      <c r="AT175" s="151" t="s">
        <v>236</v>
      </c>
      <c r="AU175" s="151" t="s">
        <v>84</v>
      </c>
      <c r="AY175" s="13" t="s">
        <v>193</v>
      </c>
      <c r="BE175" s="152">
        <f t="shared" si="24"/>
        <v>0</v>
      </c>
      <c r="BF175" s="152">
        <f t="shared" si="25"/>
        <v>0</v>
      </c>
      <c r="BG175" s="152">
        <f t="shared" si="26"/>
        <v>0</v>
      </c>
      <c r="BH175" s="152">
        <f t="shared" si="27"/>
        <v>0</v>
      </c>
      <c r="BI175" s="152">
        <f t="shared" si="28"/>
        <v>0</v>
      </c>
      <c r="BJ175" s="13" t="s">
        <v>84</v>
      </c>
      <c r="BK175" s="152">
        <f t="shared" si="29"/>
        <v>0</v>
      </c>
      <c r="BL175" s="13" t="s">
        <v>109</v>
      </c>
      <c r="BM175" s="151" t="s">
        <v>3341</v>
      </c>
    </row>
    <row r="176" spans="2:65" s="1" customFormat="1" ht="24.25" customHeight="1">
      <c r="B176" s="138"/>
      <c r="C176" s="153" t="s">
        <v>418</v>
      </c>
      <c r="D176" s="153" t="s">
        <v>236</v>
      </c>
      <c r="E176" s="154" t="s">
        <v>1670</v>
      </c>
      <c r="F176" s="155" t="s">
        <v>1671</v>
      </c>
      <c r="G176" s="156" t="s">
        <v>319</v>
      </c>
      <c r="H176" s="157">
        <v>2</v>
      </c>
      <c r="I176" s="158"/>
      <c r="J176" s="159">
        <f t="shared" si="20"/>
        <v>0</v>
      </c>
      <c r="K176" s="160"/>
      <c r="L176" s="161"/>
      <c r="M176" s="162" t="s">
        <v>1</v>
      </c>
      <c r="N176" s="163" t="s">
        <v>38</v>
      </c>
      <c r="P176" s="149">
        <f t="shared" si="21"/>
        <v>0</v>
      </c>
      <c r="Q176" s="149">
        <v>6.3E-3</v>
      </c>
      <c r="R176" s="149">
        <f t="shared" si="22"/>
        <v>1.26E-2</v>
      </c>
      <c r="S176" s="149">
        <v>0</v>
      </c>
      <c r="T176" s="150">
        <f t="shared" si="23"/>
        <v>0</v>
      </c>
      <c r="AR176" s="151" t="s">
        <v>163</v>
      </c>
      <c r="AT176" s="151" t="s">
        <v>236</v>
      </c>
      <c r="AU176" s="151" t="s">
        <v>84</v>
      </c>
      <c r="AY176" s="13" t="s">
        <v>193</v>
      </c>
      <c r="BE176" s="152">
        <f t="shared" si="24"/>
        <v>0</v>
      </c>
      <c r="BF176" s="152">
        <f t="shared" si="25"/>
        <v>0</v>
      </c>
      <c r="BG176" s="152">
        <f t="shared" si="26"/>
        <v>0</v>
      </c>
      <c r="BH176" s="152">
        <f t="shared" si="27"/>
        <v>0</v>
      </c>
      <c r="BI176" s="152">
        <f t="shared" si="28"/>
        <v>0</v>
      </c>
      <c r="BJ176" s="13" t="s">
        <v>84</v>
      </c>
      <c r="BK176" s="152">
        <f t="shared" si="29"/>
        <v>0</v>
      </c>
      <c r="BL176" s="13" t="s">
        <v>109</v>
      </c>
      <c r="BM176" s="151" t="s">
        <v>3342</v>
      </c>
    </row>
    <row r="177" spans="2:65" s="1" customFormat="1" ht="24.25" customHeight="1">
      <c r="B177" s="138"/>
      <c r="C177" s="139" t="s">
        <v>422</v>
      </c>
      <c r="D177" s="139" t="s">
        <v>195</v>
      </c>
      <c r="E177" s="140" t="s">
        <v>1673</v>
      </c>
      <c r="F177" s="141" t="s">
        <v>1674</v>
      </c>
      <c r="G177" s="142" t="s">
        <v>319</v>
      </c>
      <c r="H177" s="143">
        <v>2</v>
      </c>
      <c r="I177" s="144"/>
      <c r="J177" s="145">
        <f t="shared" si="20"/>
        <v>0</v>
      </c>
      <c r="K177" s="146"/>
      <c r="L177" s="28"/>
      <c r="M177" s="147" t="s">
        <v>1</v>
      </c>
      <c r="N177" s="148" t="s">
        <v>38</v>
      </c>
      <c r="P177" s="149">
        <f t="shared" si="21"/>
        <v>0</v>
      </c>
      <c r="Q177" s="149">
        <v>3.4000000000000002E-4</v>
      </c>
      <c r="R177" s="149">
        <f t="shared" si="22"/>
        <v>6.8000000000000005E-4</v>
      </c>
      <c r="S177" s="149">
        <v>0</v>
      </c>
      <c r="T177" s="150">
        <f t="shared" si="23"/>
        <v>0</v>
      </c>
      <c r="AR177" s="151" t="s">
        <v>109</v>
      </c>
      <c r="AT177" s="151" t="s">
        <v>195</v>
      </c>
      <c r="AU177" s="151" t="s">
        <v>84</v>
      </c>
      <c r="AY177" s="13" t="s">
        <v>193</v>
      </c>
      <c r="BE177" s="152">
        <f t="shared" si="24"/>
        <v>0</v>
      </c>
      <c r="BF177" s="152">
        <f t="shared" si="25"/>
        <v>0</v>
      </c>
      <c r="BG177" s="152">
        <f t="shared" si="26"/>
        <v>0</v>
      </c>
      <c r="BH177" s="152">
        <f t="shared" si="27"/>
        <v>0</v>
      </c>
      <c r="BI177" s="152">
        <f t="shared" si="28"/>
        <v>0</v>
      </c>
      <c r="BJ177" s="13" t="s">
        <v>84</v>
      </c>
      <c r="BK177" s="152">
        <f t="shared" si="29"/>
        <v>0</v>
      </c>
      <c r="BL177" s="13" t="s">
        <v>109</v>
      </c>
      <c r="BM177" s="151" t="s">
        <v>3343</v>
      </c>
    </row>
    <row r="178" spans="2:65" s="1" customFormat="1" ht="33" customHeight="1">
      <c r="B178" s="138"/>
      <c r="C178" s="153" t="s">
        <v>427</v>
      </c>
      <c r="D178" s="153" t="s">
        <v>236</v>
      </c>
      <c r="E178" s="154" t="s">
        <v>1676</v>
      </c>
      <c r="F178" s="155" t="s">
        <v>1677</v>
      </c>
      <c r="G178" s="156" t="s">
        <v>319</v>
      </c>
      <c r="H178" s="157">
        <v>2</v>
      </c>
      <c r="I178" s="158"/>
      <c r="J178" s="159">
        <f t="shared" si="20"/>
        <v>0</v>
      </c>
      <c r="K178" s="160"/>
      <c r="L178" s="161"/>
      <c r="M178" s="162" t="s">
        <v>1</v>
      </c>
      <c r="N178" s="163" t="s">
        <v>38</v>
      </c>
      <c r="P178" s="149">
        <f t="shared" si="21"/>
        <v>0</v>
      </c>
      <c r="Q178" s="149">
        <v>3.5499999999999997E-2</v>
      </c>
      <c r="R178" s="149">
        <f t="shared" si="22"/>
        <v>7.0999999999999994E-2</v>
      </c>
      <c r="S178" s="149">
        <v>0</v>
      </c>
      <c r="T178" s="150">
        <f t="shared" si="23"/>
        <v>0</v>
      </c>
      <c r="AR178" s="151" t="s">
        <v>163</v>
      </c>
      <c r="AT178" s="151" t="s">
        <v>236</v>
      </c>
      <c r="AU178" s="151" t="s">
        <v>84</v>
      </c>
      <c r="AY178" s="13" t="s">
        <v>193</v>
      </c>
      <c r="BE178" s="152">
        <f t="shared" si="24"/>
        <v>0</v>
      </c>
      <c r="BF178" s="152">
        <f t="shared" si="25"/>
        <v>0</v>
      </c>
      <c r="BG178" s="152">
        <f t="shared" si="26"/>
        <v>0</v>
      </c>
      <c r="BH178" s="152">
        <f t="shared" si="27"/>
        <v>0</v>
      </c>
      <c r="BI178" s="152">
        <f t="shared" si="28"/>
        <v>0</v>
      </c>
      <c r="BJ178" s="13" t="s">
        <v>84</v>
      </c>
      <c r="BK178" s="152">
        <f t="shared" si="29"/>
        <v>0</v>
      </c>
      <c r="BL178" s="13" t="s">
        <v>109</v>
      </c>
      <c r="BM178" s="151" t="s">
        <v>3344</v>
      </c>
    </row>
    <row r="179" spans="2:65" s="1" customFormat="1" ht="24.25" customHeight="1">
      <c r="B179" s="138"/>
      <c r="C179" s="139" t="s">
        <v>431</v>
      </c>
      <c r="D179" s="139" t="s">
        <v>195</v>
      </c>
      <c r="E179" s="140" t="s">
        <v>1679</v>
      </c>
      <c r="F179" s="141" t="s">
        <v>1680</v>
      </c>
      <c r="G179" s="142" t="s">
        <v>319</v>
      </c>
      <c r="H179" s="143">
        <v>1</v>
      </c>
      <c r="I179" s="144"/>
      <c r="J179" s="145">
        <f t="shared" si="20"/>
        <v>0</v>
      </c>
      <c r="K179" s="146"/>
      <c r="L179" s="28"/>
      <c r="M179" s="147" t="s">
        <v>1</v>
      </c>
      <c r="N179" s="148" t="s">
        <v>38</v>
      </c>
      <c r="P179" s="149">
        <f t="shared" si="21"/>
        <v>0</v>
      </c>
      <c r="Q179" s="149">
        <v>1.58E-3</v>
      </c>
      <c r="R179" s="149">
        <f t="shared" si="22"/>
        <v>1.58E-3</v>
      </c>
      <c r="S179" s="149">
        <v>0</v>
      </c>
      <c r="T179" s="150">
        <f t="shared" si="23"/>
        <v>0</v>
      </c>
      <c r="AR179" s="151" t="s">
        <v>109</v>
      </c>
      <c r="AT179" s="151" t="s">
        <v>195</v>
      </c>
      <c r="AU179" s="151" t="s">
        <v>84</v>
      </c>
      <c r="AY179" s="13" t="s">
        <v>193</v>
      </c>
      <c r="BE179" s="152">
        <f t="shared" si="24"/>
        <v>0</v>
      </c>
      <c r="BF179" s="152">
        <f t="shared" si="25"/>
        <v>0</v>
      </c>
      <c r="BG179" s="152">
        <f t="shared" si="26"/>
        <v>0</v>
      </c>
      <c r="BH179" s="152">
        <f t="shared" si="27"/>
        <v>0</v>
      </c>
      <c r="BI179" s="152">
        <f t="shared" si="28"/>
        <v>0</v>
      </c>
      <c r="BJ179" s="13" t="s">
        <v>84</v>
      </c>
      <c r="BK179" s="152">
        <f t="shared" si="29"/>
        <v>0</v>
      </c>
      <c r="BL179" s="13" t="s">
        <v>109</v>
      </c>
      <c r="BM179" s="151" t="s">
        <v>3345</v>
      </c>
    </row>
    <row r="180" spans="2:65" s="1" customFormat="1" ht="16.5" customHeight="1">
      <c r="B180" s="138"/>
      <c r="C180" s="153" t="s">
        <v>435</v>
      </c>
      <c r="D180" s="153" t="s">
        <v>236</v>
      </c>
      <c r="E180" s="154" t="s">
        <v>1051</v>
      </c>
      <c r="F180" s="155" t="s">
        <v>1052</v>
      </c>
      <c r="G180" s="156" t="s">
        <v>319</v>
      </c>
      <c r="H180" s="157">
        <v>1</v>
      </c>
      <c r="I180" s="158"/>
      <c r="J180" s="159">
        <f t="shared" si="20"/>
        <v>0</v>
      </c>
      <c r="K180" s="160"/>
      <c r="L180" s="161"/>
      <c r="M180" s="162" t="s">
        <v>1</v>
      </c>
      <c r="N180" s="163" t="s">
        <v>38</v>
      </c>
      <c r="P180" s="149">
        <f t="shared" si="21"/>
        <v>0</v>
      </c>
      <c r="Q180" s="149">
        <v>3.1E-2</v>
      </c>
      <c r="R180" s="149">
        <f t="shared" si="22"/>
        <v>3.1E-2</v>
      </c>
      <c r="S180" s="149">
        <v>0</v>
      </c>
      <c r="T180" s="150">
        <f t="shared" si="23"/>
        <v>0</v>
      </c>
      <c r="AR180" s="151" t="s">
        <v>163</v>
      </c>
      <c r="AT180" s="151" t="s">
        <v>236</v>
      </c>
      <c r="AU180" s="151" t="s">
        <v>84</v>
      </c>
      <c r="AY180" s="13" t="s">
        <v>193</v>
      </c>
      <c r="BE180" s="152">
        <f t="shared" si="24"/>
        <v>0</v>
      </c>
      <c r="BF180" s="152">
        <f t="shared" si="25"/>
        <v>0</v>
      </c>
      <c r="BG180" s="152">
        <f t="shared" si="26"/>
        <v>0</v>
      </c>
      <c r="BH180" s="152">
        <f t="shared" si="27"/>
        <v>0</v>
      </c>
      <c r="BI180" s="152">
        <f t="shared" si="28"/>
        <v>0</v>
      </c>
      <c r="BJ180" s="13" t="s">
        <v>84</v>
      </c>
      <c r="BK180" s="152">
        <f t="shared" si="29"/>
        <v>0</v>
      </c>
      <c r="BL180" s="13" t="s">
        <v>109</v>
      </c>
      <c r="BM180" s="151" t="s">
        <v>3346</v>
      </c>
    </row>
    <row r="181" spans="2:65" s="1" customFormat="1" ht="24.25" customHeight="1">
      <c r="B181" s="138"/>
      <c r="C181" s="153" t="s">
        <v>440</v>
      </c>
      <c r="D181" s="153" t="s">
        <v>236</v>
      </c>
      <c r="E181" s="154" t="s">
        <v>1683</v>
      </c>
      <c r="F181" s="155" t="s">
        <v>1684</v>
      </c>
      <c r="G181" s="156" t="s">
        <v>319</v>
      </c>
      <c r="H181" s="157">
        <v>1</v>
      </c>
      <c r="I181" s="158"/>
      <c r="J181" s="159">
        <f t="shared" si="20"/>
        <v>0</v>
      </c>
      <c r="K181" s="160"/>
      <c r="L181" s="161"/>
      <c r="M181" s="162" t="s">
        <v>1</v>
      </c>
      <c r="N181" s="163" t="s">
        <v>38</v>
      </c>
      <c r="P181" s="149">
        <f t="shared" si="21"/>
        <v>0</v>
      </c>
      <c r="Q181" s="149">
        <v>9.4999999999999998E-3</v>
      </c>
      <c r="R181" s="149">
        <f t="shared" si="22"/>
        <v>9.4999999999999998E-3</v>
      </c>
      <c r="S181" s="149">
        <v>0</v>
      </c>
      <c r="T181" s="150">
        <f t="shared" si="23"/>
        <v>0</v>
      </c>
      <c r="AR181" s="151" t="s">
        <v>163</v>
      </c>
      <c r="AT181" s="151" t="s">
        <v>236</v>
      </c>
      <c r="AU181" s="151" t="s">
        <v>84</v>
      </c>
      <c r="AY181" s="13" t="s">
        <v>193</v>
      </c>
      <c r="BE181" s="152">
        <f t="shared" si="24"/>
        <v>0</v>
      </c>
      <c r="BF181" s="152">
        <f t="shared" si="25"/>
        <v>0</v>
      </c>
      <c r="BG181" s="152">
        <f t="shared" si="26"/>
        <v>0</v>
      </c>
      <c r="BH181" s="152">
        <f t="shared" si="27"/>
        <v>0</v>
      </c>
      <c r="BI181" s="152">
        <f t="shared" si="28"/>
        <v>0</v>
      </c>
      <c r="BJ181" s="13" t="s">
        <v>84</v>
      </c>
      <c r="BK181" s="152">
        <f t="shared" si="29"/>
        <v>0</v>
      </c>
      <c r="BL181" s="13" t="s">
        <v>109</v>
      </c>
      <c r="BM181" s="151" t="s">
        <v>3347</v>
      </c>
    </row>
    <row r="182" spans="2:65" s="1" customFormat="1" ht="24.25" customHeight="1">
      <c r="B182" s="138"/>
      <c r="C182" s="139" t="s">
        <v>444</v>
      </c>
      <c r="D182" s="139" t="s">
        <v>195</v>
      </c>
      <c r="E182" s="140" t="s">
        <v>1686</v>
      </c>
      <c r="F182" s="141" t="s">
        <v>1687</v>
      </c>
      <c r="G182" s="142" t="s">
        <v>257</v>
      </c>
      <c r="H182" s="143">
        <v>127.4</v>
      </c>
      <c r="I182" s="144"/>
      <c r="J182" s="145">
        <f t="shared" si="20"/>
        <v>0</v>
      </c>
      <c r="K182" s="146"/>
      <c r="L182" s="28"/>
      <c r="M182" s="147" t="s">
        <v>1</v>
      </c>
      <c r="N182" s="148" t="s">
        <v>38</v>
      </c>
      <c r="P182" s="149">
        <f t="shared" si="21"/>
        <v>0</v>
      </c>
      <c r="Q182" s="149">
        <v>0</v>
      </c>
      <c r="R182" s="149">
        <f t="shared" si="22"/>
        <v>0</v>
      </c>
      <c r="S182" s="149">
        <v>0</v>
      </c>
      <c r="T182" s="150">
        <f t="shared" si="23"/>
        <v>0</v>
      </c>
      <c r="AR182" s="151" t="s">
        <v>109</v>
      </c>
      <c r="AT182" s="151" t="s">
        <v>195</v>
      </c>
      <c r="AU182" s="151" t="s">
        <v>84</v>
      </c>
      <c r="AY182" s="13" t="s">
        <v>193</v>
      </c>
      <c r="BE182" s="152">
        <f t="shared" si="24"/>
        <v>0</v>
      </c>
      <c r="BF182" s="152">
        <f t="shared" si="25"/>
        <v>0</v>
      </c>
      <c r="BG182" s="152">
        <f t="shared" si="26"/>
        <v>0</v>
      </c>
      <c r="BH182" s="152">
        <f t="shared" si="27"/>
        <v>0</v>
      </c>
      <c r="BI182" s="152">
        <f t="shared" si="28"/>
        <v>0</v>
      </c>
      <c r="BJ182" s="13" t="s">
        <v>84</v>
      </c>
      <c r="BK182" s="152">
        <f t="shared" si="29"/>
        <v>0</v>
      </c>
      <c r="BL182" s="13" t="s">
        <v>109</v>
      </c>
      <c r="BM182" s="151" t="s">
        <v>3348</v>
      </c>
    </row>
    <row r="183" spans="2:65" s="1" customFormat="1" ht="24.25" customHeight="1">
      <c r="B183" s="138"/>
      <c r="C183" s="139" t="s">
        <v>448</v>
      </c>
      <c r="D183" s="139" t="s">
        <v>195</v>
      </c>
      <c r="E183" s="140" t="s">
        <v>1689</v>
      </c>
      <c r="F183" s="141" t="s">
        <v>1690</v>
      </c>
      <c r="G183" s="142" t="s">
        <v>257</v>
      </c>
      <c r="H183" s="143">
        <v>127.4</v>
      </c>
      <c r="I183" s="144"/>
      <c r="J183" s="145">
        <f t="shared" si="20"/>
        <v>0</v>
      </c>
      <c r="K183" s="146"/>
      <c r="L183" s="28"/>
      <c r="M183" s="147" t="s">
        <v>1</v>
      </c>
      <c r="N183" s="148" t="s">
        <v>38</v>
      </c>
      <c r="P183" s="149">
        <f t="shared" si="21"/>
        <v>0</v>
      </c>
      <c r="Q183" s="149">
        <v>0</v>
      </c>
      <c r="R183" s="149">
        <f t="shared" si="22"/>
        <v>0</v>
      </c>
      <c r="S183" s="149">
        <v>0</v>
      </c>
      <c r="T183" s="150">
        <f t="shared" si="23"/>
        <v>0</v>
      </c>
      <c r="AR183" s="151" t="s">
        <v>109</v>
      </c>
      <c r="AT183" s="151" t="s">
        <v>195</v>
      </c>
      <c r="AU183" s="151" t="s">
        <v>84</v>
      </c>
      <c r="AY183" s="13" t="s">
        <v>193</v>
      </c>
      <c r="BE183" s="152">
        <f t="shared" si="24"/>
        <v>0</v>
      </c>
      <c r="BF183" s="152">
        <f t="shared" si="25"/>
        <v>0</v>
      </c>
      <c r="BG183" s="152">
        <f t="shared" si="26"/>
        <v>0</v>
      </c>
      <c r="BH183" s="152">
        <f t="shared" si="27"/>
        <v>0</v>
      </c>
      <c r="BI183" s="152">
        <f t="shared" si="28"/>
        <v>0</v>
      </c>
      <c r="BJ183" s="13" t="s">
        <v>84</v>
      </c>
      <c r="BK183" s="152">
        <f t="shared" si="29"/>
        <v>0</v>
      </c>
      <c r="BL183" s="13" t="s">
        <v>109</v>
      </c>
      <c r="BM183" s="151" t="s">
        <v>3349</v>
      </c>
    </row>
    <row r="184" spans="2:65" s="1" customFormat="1" ht="16.5" customHeight="1">
      <c r="B184" s="138"/>
      <c r="C184" s="139" t="s">
        <v>452</v>
      </c>
      <c r="D184" s="139" t="s">
        <v>195</v>
      </c>
      <c r="E184" s="140" t="s">
        <v>1718</v>
      </c>
      <c r="F184" s="141" t="s">
        <v>1719</v>
      </c>
      <c r="G184" s="142" t="s">
        <v>319</v>
      </c>
      <c r="H184" s="143">
        <v>3</v>
      </c>
      <c r="I184" s="144"/>
      <c r="J184" s="145">
        <f t="shared" si="20"/>
        <v>0</v>
      </c>
      <c r="K184" s="146"/>
      <c r="L184" s="28"/>
      <c r="M184" s="147" t="s">
        <v>1</v>
      </c>
      <c r="N184" s="148" t="s">
        <v>38</v>
      </c>
      <c r="P184" s="149">
        <f t="shared" si="21"/>
        <v>0</v>
      </c>
      <c r="Q184" s="149">
        <v>0.10419</v>
      </c>
      <c r="R184" s="149">
        <f t="shared" si="22"/>
        <v>0.31257000000000001</v>
      </c>
      <c r="S184" s="149">
        <v>0</v>
      </c>
      <c r="T184" s="150">
        <f t="shared" si="23"/>
        <v>0</v>
      </c>
      <c r="AR184" s="151" t="s">
        <v>109</v>
      </c>
      <c r="AT184" s="151" t="s">
        <v>195</v>
      </c>
      <c r="AU184" s="151" t="s">
        <v>84</v>
      </c>
      <c r="AY184" s="13" t="s">
        <v>193</v>
      </c>
      <c r="BE184" s="152">
        <f t="shared" si="24"/>
        <v>0</v>
      </c>
      <c r="BF184" s="152">
        <f t="shared" si="25"/>
        <v>0</v>
      </c>
      <c r="BG184" s="152">
        <f t="shared" si="26"/>
        <v>0</v>
      </c>
      <c r="BH184" s="152">
        <f t="shared" si="27"/>
        <v>0</v>
      </c>
      <c r="BI184" s="152">
        <f t="shared" si="28"/>
        <v>0</v>
      </c>
      <c r="BJ184" s="13" t="s">
        <v>84</v>
      </c>
      <c r="BK184" s="152">
        <f t="shared" si="29"/>
        <v>0</v>
      </c>
      <c r="BL184" s="13" t="s">
        <v>109</v>
      </c>
      <c r="BM184" s="151" t="s">
        <v>3350</v>
      </c>
    </row>
    <row r="185" spans="2:65" s="1" customFormat="1" ht="16.5" customHeight="1">
      <c r="B185" s="138"/>
      <c r="C185" s="153" t="s">
        <v>457</v>
      </c>
      <c r="D185" s="153" t="s">
        <v>236</v>
      </c>
      <c r="E185" s="154" t="s">
        <v>1721</v>
      </c>
      <c r="F185" s="155" t="s">
        <v>1722</v>
      </c>
      <c r="G185" s="156" t="s">
        <v>319</v>
      </c>
      <c r="H185" s="157">
        <v>3</v>
      </c>
      <c r="I185" s="158"/>
      <c r="J185" s="159">
        <f t="shared" si="20"/>
        <v>0</v>
      </c>
      <c r="K185" s="160"/>
      <c r="L185" s="161"/>
      <c r="M185" s="162" t="s">
        <v>1</v>
      </c>
      <c r="N185" s="163" t="s">
        <v>38</v>
      </c>
      <c r="P185" s="149">
        <f t="shared" si="21"/>
        <v>0</v>
      </c>
      <c r="Q185" s="149">
        <v>1.6E-2</v>
      </c>
      <c r="R185" s="149">
        <f t="shared" si="22"/>
        <v>4.8000000000000001E-2</v>
      </c>
      <c r="S185" s="149">
        <v>0</v>
      </c>
      <c r="T185" s="150">
        <f t="shared" si="23"/>
        <v>0</v>
      </c>
      <c r="AR185" s="151" t="s">
        <v>163</v>
      </c>
      <c r="AT185" s="151" t="s">
        <v>236</v>
      </c>
      <c r="AU185" s="151" t="s">
        <v>84</v>
      </c>
      <c r="AY185" s="13" t="s">
        <v>193</v>
      </c>
      <c r="BE185" s="152">
        <f t="shared" si="24"/>
        <v>0</v>
      </c>
      <c r="BF185" s="152">
        <f t="shared" si="25"/>
        <v>0</v>
      </c>
      <c r="BG185" s="152">
        <f t="shared" si="26"/>
        <v>0</v>
      </c>
      <c r="BH185" s="152">
        <f t="shared" si="27"/>
        <v>0</v>
      </c>
      <c r="BI185" s="152">
        <f t="shared" si="28"/>
        <v>0</v>
      </c>
      <c r="BJ185" s="13" t="s">
        <v>84</v>
      </c>
      <c r="BK185" s="152">
        <f t="shared" si="29"/>
        <v>0</v>
      </c>
      <c r="BL185" s="13" t="s">
        <v>109</v>
      </c>
      <c r="BM185" s="151" t="s">
        <v>3351</v>
      </c>
    </row>
    <row r="186" spans="2:65" s="1" customFormat="1" ht="16.5" customHeight="1">
      <c r="B186" s="138"/>
      <c r="C186" s="139" t="s">
        <v>461</v>
      </c>
      <c r="D186" s="139" t="s">
        <v>195</v>
      </c>
      <c r="E186" s="140" t="s">
        <v>1724</v>
      </c>
      <c r="F186" s="141" t="s">
        <v>1725</v>
      </c>
      <c r="G186" s="142" t="s">
        <v>319</v>
      </c>
      <c r="H186" s="143">
        <v>2</v>
      </c>
      <c r="I186" s="144"/>
      <c r="J186" s="145">
        <f t="shared" si="20"/>
        <v>0</v>
      </c>
      <c r="K186" s="146"/>
      <c r="L186" s="28"/>
      <c r="M186" s="147" t="s">
        <v>1</v>
      </c>
      <c r="N186" s="148" t="s">
        <v>38</v>
      </c>
      <c r="P186" s="149">
        <f t="shared" si="21"/>
        <v>0</v>
      </c>
      <c r="Q186" s="149">
        <v>0.27825</v>
      </c>
      <c r="R186" s="149">
        <f t="shared" si="22"/>
        <v>0.55649999999999999</v>
      </c>
      <c r="S186" s="149">
        <v>0</v>
      </c>
      <c r="T186" s="150">
        <f t="shared" si="23"/>
        <v>0</v>
      </c>
      <c r="AR186" s="151" t="s">
        <v>109</v>
      </c>
      <c r="AT186" s="151" t="s">
        <v>195</v>
      </c>
      <c r="AU186" s="151" t="s">
        <v>84</v>
      </c>
      <c r="AY186" s="13" t="s">
        <v>193</v>
      </c>
      <c r="BE186" s="152">
        <f t="shared" si="24"/>
        <v>0</v>
      </c>
      <c r="BF186" s="152">
        <f t="shared" si="25"/>
        <v>0</v>
      </c>
      <c r="BG186" s="152">
        <f t="shared" si="26"/>
        <v>0</v>
      </c>
      <c r="BH186" s="152">
        <f t="shared" si="27"/>
        <v>0</v>
      </c>
      <c r="BI186" s="152">
        <f t="shared" si="28"/>
        <v>0</v>
      </c>
      <c r="BJ186" s="13" t="s">
        <v>84</v>
      </c>
      <c r="BK186" s="152">
        <f t="shared" si="29"/>
        <v>0</v>
      </c>
      <c r="BL186" s="13" t="s">
        <v>109</v>
      </c>
      <c r="BM186" s="151" t="s">
        <v>3352</v>
      </c>
    </row>
    <row r="187" spans="2:65" s="1" customFormat="1" ht="24.25" customHeight="1">
      <c r="B187" s="138"/>
      <c r="C187" s="153" t="s">
        <v>465</v>
      </c>
      <c r="D187" s="153" t="s">
        <v>236</v>
      </c>
      <c r="E187" s="154" t="s">
        <v>1727</v>
      </c>
      <c r="F187" s="155" t="s">
        <v>1728</v>
      </c>
      <c r="G187" s="156" t="s">
        <v>319</v>
      </c>
      <c r="H187" s="157">
        <v>2</v>
      </c>
      <c r="I187" s="158"/>
      <c r="J187" s="159">
        <f t="shared" si="20"/>
        <v>0</v>
      </c>
      <c r="K187" s="160"/>
      <c r="L187" s="161"/>
      <c r="M187" s="162" t="s">
        <v>1</v>
      </c>
      <c r="N187" s="163" t="s">
        <v>38</v>
      </c>
      <c r="P187" s="149">
        <f t="shared" si="21"/>
        <v>0</v>
      </c>
      <c r="Q187" s="149">
        <v>3.2000000000000001E-2</v>
      </c>
      <c r="R187" s="149">
        <f t="shared" si="22"/>
        <v>6.4000000000000001E-2</v>
      </c>
      <c r="S187" s="149">
        <v>0</v>
      </c>
      <c r="T187" s="150">
        <f t="shared" si="23"/>
        <v>0</v>
      </c>
      <c r="AR187" s="151" t="s">
        <v>163</v>
      </c>
      <c r="AT187" s="151" t="s">
        <v>236</v>
      </c>
      <c r="AU187" s="151" t="s">
        <v>84</v>
      </c>
      <c r="AY187" s="13" t="s">
        <v>193</v>
      </c>
      <c r="BE187" s="152">
        <f t="shared" si="24"/>
        <v>0</v>
      </c>
      <c r="BF187" s="152">
        <f t="shared" si="25"/>
        <v>0</v>
      </c>
      <c r="BG187" s="152">
        <f t="shared" si="26"/>
        <v>0</v>
      </c>
      <c r="BH187" s="152">
        <f t="shared" si="27"/>
        <v>0</v>
      </c>
      <c r="BI187" s="152">
        <f t="shared" si="28"/>
        <v>0</v>
      </c>
      <c r="BJ187" s="13" t="s">
        <v>84</v>
      </c>
      <c r="BK187" s="152">
        <f t="shared" si="29"/>
        <v>0</v>
      </c>
      <c r="BL187" s="13" t="s">
        <v>109</v>
      </c>
      <c r="BM187" s="151" t="s">
        <v>3353</v>
      </c>
    </row>
    <row r="188" spans="2:65" s="1" customFormat="1" ht="33" customHeight="1">
      <c r="B188" s="138"/>
      <c r="C188" s="139" t="s">
        <v>469</v>
      </c>
      <c r="D188" s="139" t="s">
        <v>195</v>
      </c>
      <c r="E188" s="140" t="s">
        <v>1730</v>
      </c>
      <c r="F188" s="141" t="s">
        <v>1731</v>
      </c>
      <c r="G188" s="142" t="s">
        <v>319</v>
      </c>
      <c r="H188" s="143">
        <v>1</v>
      </c>
      <c r="I188" s="144"/>
      <c r="J188" s="145">
        <f t="shared" si="20"/>
        <v>0</v>
      </c>
      <c r="K188" s="146"/>
      <c r="L188" s="28"/>
      <c r="M188" s="147" t="s">
        <v>1</v>
      </c>
      <c r="N188" s="148" t="s">
        <v>38</v>
      </c>
      <c r="P188" s="149">
        <f t="shared" si="21"/>
        <v>0</v>
      </c>
      <c r="Q188" s="149">
        <v>2.4000000000000001E-4</v>
      </c>
      <c r="R188" s="149">
        <f t="shared" si="22"/>
        <v>2.4000000000000001E-4</v>
      </c>
      <c r="S188" s="149">
        <v>0</v>
      </c>
      <c r="T188" s="150">
        <f t="shared" si="23"/>
        <v>0</v>
      </c>
      <c r="AR188" s="151" t="s">
        <v>109</v>
      </c>
      <c r="AT188" s="151" t="s">
        <v>195</v>
      </c>
      <c r="AU188" s="151" t="s">
        <v>84</v>
      </c>
      <c r="AY188" s="13" t="s">
        <v>193</v>
      </c>
      <c r="BE188" s="152">
        <f t="shared" si="24"/>
        <v>0</v>
      </c>
      <c r="BF188" s="152">
        <f t="shared" si="25"/>
        <v>0</v>
      </c>
      <c r="BG188" s="152">
        <f t="shared" si="26"/>
        <v>0</v>
      </c>
      <c r="BH188" s="152">
        <f t="shared" si="27"/>
        <v>0</v>
      </c>
      <c r="BI188" s="152">
        <f t="shared" si="28"/>
        <v>0</v>
      </c>
      <c r="BJ188" s="13" t="s">
        <v>84</v>
      </c>
      <c r="BK188" s="152">
        <f t="shared" si="29"/>
        <v>0</v>
      </c>
      <c r="BL188" s="13" t="s">
        <v>109</v>
      </c>
      <c r="BM188" s="151" t="s">
        <v>3354</v>
      </c>
    </row>
    <row r="189" spans="2:65" s="1" customFormat="1" ht="37.75" customHeight="1">
      <c r="B189" s="138"/>
      <c r="C189" s="153" t="s">
        <v>473</v>
      </c>
      <c r="D189" s="153" t="s">
        <v>236</v>
      </c>
      <c r="E189" s="154" t="s">
        <v>1733</v>
      </c>
      <c r="F189" s="155" t="s">
        <v>1734</v>
      </c>
      <c r="G189" s="156" t="s">
        <v>319</v>
      </c>
      <c r="H189" s="157">
        <v>1</v>
      </c>
      <c r="I189" s="158"/>
      <c r="J189" s="159">
        <f t="shared" si="20"/>
        <v>0</v>
      </c>
      <c r="K189" s="160"/>
      <c r="L189" s="161"/>
      <c r="M189" s="162" t="s">
        <v>1</v>
      </c>
      <c r="N189" s="163" t="s">
        <v>38</v>
      </c>
      <c r="P189" s="149">
        <f t="shared" si="21"/>
        <v>0</v>
      </c>
      <c r="Q189" s="149">
        <v>7.0000000000000001E-3</v>
      </c>
      <c r="R189" s="149">
        <f t="shared" si="22"/>
        <v>7.0000000000000001E-3</v>
      </c>
      <c r="S189" s="149">
        <v>0</v>
      </c>
      <c r="T189" s="150">
        <f t="shared" si="23"/>
        <v>0</v>
      </c>
      <c r="AR189" s="151" t="s">
        <v>163</v>
      </c>
      <c r="AT189" s="151" t="s">
        <v>236</v>
      </c>
      <c r="AU189" s="151" t="s">
        <v>84</v>
      </c>
      <c r="AY189" s="13" t="s">
        <v>193</v>
      </c>
      <c r="BE189" s="152">
        <f t="shared" si="24"/>
        <v>0</v>
      </c>
      <c r="BF189" s="152">
        <f t="shared" si="25"/>
        <v>0</v>
      </c>
      <c r="BG189" s="152">
        <f t="shared" si="26"/>
        <v>0</v>
      </c>
      <c r="BH189" s="152">
        <f t="shared" si="27"/>
        <v>0</v>
      </c>
      <c r="BI189" s="152">
        <f t="shared" si="28"/>
        <v>0</v>
      </c>
      <c r="BJ189" s="13" t="s">
        <v>84</v>
      </c>
      <c r="BK189" s="152">
        <f t="shared" si="29"/>
        <v>0</v>
      </c>
      <c r="BL189" s="13" t="s">
        <v>109</v>
      </c>
      <c r="BM189" s="151" t="s">
        <v>3355</v>
      </c>
    </row>
    <row r="190" spans="2:65" s="1" customFormat="1" ht="24.25" customHeight="1">
      <c r="B190" s="138"/>
      <c r="C190" s="153" t="s">
        <v>479</v>
      </c>
      <c r="D190" s="153" t="s">
        <v>236</v>
      </c>
      <c r="E190" s="154" t="s">
        <v>1736</v>
      </c>
      <c r="F190" s="155" t="s">
        <v>1737</v>
      </c>
      <c r="G190" s="156" t="s">
        <v>319</v>
      </c>
      <c r="H190" s="157">
        <v>1</v>
      </c>
      <c r="I190" s="158"/>
      <c r="J190" s="159">
        <f t="shared" si="20"/>
        <v>0</v>
      </c>
      <c r="K190" s="160"/>
      <c r="L190" s="161"/>
      <c r="M190" s="162" t="s">
        <v>1</v>
      </c>
      <c r="N190" s="163" t="s">
        <v>38</v>
      </c>
      <c r="P190" s="149">
        <f t="shared" si="21"/>
        <v>0</v>
      </c>
      <c r="Q190" s="149">
        <v>6.3E-3</v>
      </c>
      <c r="R190" s="149">
        <f t="shared" si="22"/>
        <v>6.3E-3</v>
      </c>
      <c r="S190" s="149">
        <v>0</v>
      </c>
      <c r="T190" s="150">
        <f t="shared" si="23"/>
        <v>0</v>
      </c>
      <c r="AR190" s="151" t="s">
        <v>163</v>
      </c>
      <c r="AT190" s="151" t="s">
        <v>236</v>
      </c>
      <c r="AU190" s="151" t="s">
        <v>84</v>
      </c>
      <c r="AY190" s="13" t="s">
        <v>193</v>
      </c>
      <c r="BE190" s="152">
        <f t="shared" si="24"/>
        <v>0</v>
      </c>
      <c r="BF190" s="152">
        <f t="shared" si="25"/>
        <v>0</v>
      </c>
      <c r="BG190" s="152">
        <f t="shared" si="26"/>
        <v>0</v>
      </c>
      <c r="BH190" s="152">
        <f t="shared" si="27"/>
        <v>0</v>
      </c>
      <c r="BI190" s="152">
        <f t="shared" si="28"/>
        <v>0</v>
      </c>
      <c r="BJ190" s="13" t="s">
        <v>84</v>
      </c>
      <c r="BK190" s="152">
        <f t="shared" si="29"/>
        <v>0</v>
      </c>
      <c r="BL190" s="13" t="s">
        <v>109</v>
      </c>
      <c r="BM190" s="151" t="s">
        <v>3356</v>
      </c>
    </row>
    <row r="191" spans="2:65" s="1" customFormat="1" ht="16.5" customHeight="1">
      <c r="B191" s="138"/>
      <c r="C191" s="139" t="s">
        <v>487</v>
      </c>
      <c r="D191" s="139" t="s">
        <v>195</v>
      </c>
      <c r="E191" s="140" t="s">
        <v>1739</v>
      </c>
      <c r="F191" s="141" t="s">
        <v>1740</v>
      </c>
      <c r="G191" s="142" t="s">
        <v>257</v>
      </c>
      <c r="H191" s="143">
        <v>137</v>
      </c>
      <c r="I191" s="144"/>
      <c r="J191" s="145">
        <f t="shared" si="20"/>
        <v>0</v>
      </c>
      <c r="K191" s="146"/>
      <c r="L191" s="28"/>
      <c r="M191" s="147" t="s">
        <v>1</v>
      </c>
      <c r="N191" s="148" t="s">
        <v>38</v>
      </c>
      <c r="P191" s="149">
        <f t="shared" si="21"/>
        <v>0</v>
      </c>
      <c r="Q191" s="149">
        <v>9.0000000000000006E-5</v>
      </c>
      <c r="R191" s="149">
        <f t="shared" si="22"/>
        <v>1.2330000000000001E-2</v>
      </c>
      <c r="S191" s="149">
        <v>0</v>
      </c>
      <c r="T191" s="150">
        <f t="shared" si="23"/>
        <v>0</v>
      </c>
      <c r="AR191" s="151" t="s">
        <v>109</v>
      </c>
      <c r="AT191" s="151" t="s">
        <v>195</v>
      </c>
      <c r="AU191" s="151" t="s">
        <v>84</v>
      </c>
      <c r="AY191" s="13" t="s">
        <v>193</v>
      </c>
      <c r="BE191" s="152">
        <f t="shared" si="24"/>
        <v>0</v>
      </c>
      <c r="BF191" s="152">
        <f t="shared" si="25"/>
        <v>0</v>
      </c>
      <c r="BG191" s="152">
        <f t="shared" si="26"/>
        <v>0</v>
      </c>
      <c r="BH191" s="152">
        <f t="shared" si="27"/>
        <v>0</v>
      </c>
      <c r="BI191" s="152">
        <f t="shared" si="28"/>
        <v>0</v>
      </c>
      <c r="BJ191" s="13" t="s">
        <v>84</v>
      </c>
      <c r="BK191" s="152">
        <f t="shared" si="29"/>
        <v>0</v>
      </c>
      <c r="BL191" s="13" t="s">
        <v>109</v>
      </c>
      <c r="BM191" s="151" t="s">
        <v>3357</v>
      </c>
    </row>
    <row r="192" spans="2:65" s="11" customFormat="1" ht="22.75" customHeight="1">
      <c r="B192" s="126"/>
      <c r="D192" s="127" t="s">
        <v>71</v>
      </c>
      <c r="E192" s="136" t="s">
        <v>221</v>
      </c>
      <c r="F192" s="136" t="s">
        <v>456</v>
      </c>
      <c r="I192" s="129"/>
      <c r="J192" s="137">
        <f>BK192</f>
        <v>0</v>
      </c>
      <c r="L192" s="126"/>
      <c r="M192" s="131"/>
      <c r="P192" s="132">
        <f>SUM(P193:P198)</f>
        <v>0</v>
      </c>
      <c r="R192" s="132">
        <f>SUM(R193:R198)</f>
        <v>0</v>
      </c>
      <c r="T192" s="133">
        <f>SUM(T193:T198)</f>
        <v>0</v>
      </c>
      <c r="AR192" s="127" t="s">
        <v>76</v>
      </c>
      <c r="AT192" s="134" t="s">
        <v>71</v>
      </c>
      <c r="AU192" s="134" t="s">
        <v>76</v>
      </c>
      <c r="AY192" s="127" t="s">
        <v>193</v>
      </c>
      <c r="BK192" s="135">
        <f>SUM(BK193:BK198)</f>
        <v>0</v>
      </c>
    </row>
    <row r="193" spans="2:65" s="1" customFormat="1" ht="24.25" customHeight="1">
      <c r="B193" s="138"/>
      <c r="C193" s="139" t="s">
        <v>491</v>
      </c>
      <c r="D193" s="139" t="s">
        <v>195</v>
      </c>
      <c r="E193" s="140" t="s">
        <v>2197</v>
      </c>
      <c r="F193" s="141" t="s">
        <v>2198</v>
      </c>
      <c r="G193" s="142" t="s">
        <v>257</v>
      </c>
      <c r="H193" s="143">
        <v>254.8</v>
      </c>
      <c r="I193" s="144"/>
      <c r="J193" s="145">
        <f t="shared" ref="J193:J198" si="30">ROUND(I193*H193,2)</f>
        <v>0</v>
      </c>
      <c r="K193" s="146"/>
      <c r="L193" s="28"/>
      <c r="M193" s="147" t="s">
        <v>1</v>
      </c>
      <c r="N193" s="148" t="s">
        <v>38</v>
      </c>
      <c r="P193" s="149">
        <f t="shared" ref="P193:P198" si="31">O193*H193</f>
        <v>0</v>
      </c>
      <c r="Q193" s="149">
        <v>0</v>
      </c>
      <c r="R193" s="149">
        <f t="shared" ref="R193:R198" si="32">Q193*H193</f>
        <v>0</v>
      </c>
      <c r="S193" s="149">
        <v>0</v>
      </c>
      <c r="T193" s="150">
        <f t="shared" ref="T193:T198" si="33">S193*H193</f>
        <v>0</v>
      </c>
      <c r="AR193" s="151" t="s">
        <v>109</v>
      </c>
      <c r="AT193" s="151" t="s">
        <v>195</v>
      </c>
      <c r="AU193" s="151" t="s">
        <v>84</v>
      </c>
      <c r="AY193" s="13" t="s">
        <v>193</v>
      </c>
      <c r="BE193" s="152">
        <f t="shared" ref="BE193:BE198" si="34">IF(N193="základná",J193,0)</f>
        <v>0</v>
      </c>
      <c r="BF193" s="152">
        <f t="shared" ref="BF193:BF198" si="35">IF(N193="znížená",J193,0)</f>
        <v>0</v>
      </c>
      <c r="BG193" s="152">
        <f t="shared" ref="BG193:BG198" si="36">IF(N193="zákl. prenesená",J193,0)</f>
        <v>0</v>
      </c>
      <c r="BH193" s="152">
        <f t="shared" ref="BH193:BH198" si="37">IF(N193="zníž. prenesená",J193,0)</f>
        <v>0</v>
      </c>
      <c r="BI193" s="152">
        <f t="shared" ref="BI193:BI198" si="38">IF(N193="nulová",J193,0)</f>
        <v>0</v>
      </c>
      <c r="BJ193" s="13" t="s">
        <v>84</v>
      </c>
      <c r="BK193" s="152">
        <f t="shared" ref="BK193:BK198" si="39">ROUND(I193*H193,2)</f>
        <v>0</v>
      </c>
      <c r="BL193" s="13" t="s">
        <v>109</v>
      </c>
      <c r="BM193" s="151" t="s">
        <v>3358</v>
      </c>
    </row>
    <row r="194" spans="2:65" s="1" customFormat="1" ht="24.25" customHeight="1">
      <c r="B194" s="138"/>
      <c r="C194" s="139" t="s">
        <v>495</v>
      </c>
      <c r="D194" s="139" t="s">
        <v>195</v>
      </c>
      <c r="E194" s="140" t="s">
        <v>1742</v>
      </c>
      <c r="F194" s="141" t="s">
        <v>1743</v>
      </c>
      <c r="G194" s="142" t="s">
        <v>296</v>
      </c>
      <c r="H194" s="143">
        <v>97.397000000000006</v>
      </c>
      <c r="I194" s="144"/>
      <c r="J194" s="145">
        <f t="shared" si="30"/>
        <v>0</v>
      </c>
      <c r="K194" s="146"/>
      <c r="L194" s="28"/>
      <c r="M194" s="147" t="s">
        <v>1</v>
      </c>
      <c r="N194" s="148" t="s">
        <v>38</v>
      </c>
      <c r="P194" s="149">
        <f t="shared" si="31"/>
        <v>0</v>
      </c>
      <c r="Q194" s="149">
        <v>0</v>
      </c>
      <c r="R194" s="149">
        <f t="shared" si="32"/>
        <v>0</v>
      </c>
      <c r="S194" s="149">
        <v>0</v>
      </c>
      <c r="T194" s="150">
        <f t="shared" si="33"/>
        <v>0</v>
      </c>
      <c r="AR194" s="151" t="s">
        <v>109</v>
      </c>
      <c r="AT194" s="151" t="s">
        <v>195</v>
      </c>
      <c r="AU194" s="151" t="s">
        <v>84</v>
      </c>
      <c r="AY194" s="13" t="s">
        <v>193</v>
      </c>
      <c r="BE194" s="152">
        <f t="shared" si="34"/>
        <v>0</v>
      </c>
      <c r="BF194" s="152">
        <f t="shared" si="35"/>
        <v>0</v>
      </c>
      <c r="BG194" s="152">
        <f t="shared" si="36"/>
        <v>0</v>
      </c>
      <c r="BH194" s="152">
        <f t="shared" si="37"/>
        <v>0</v>
      </c>
      <c r="BI194" s="152">
        <f t="shared" si="38"/>
        <v>0</v>
      </c>
      <c r="BJ194" s="13" t="s">
        <v>84</v>
      </c>
      <c r="BK194" s="152">
        <f t="shared" si="39"/>
        <v>0</v>
      </c>
      <c r="BL194" s="13" t="s">
        <v>109</v>
      </c>
      <c r="BM194" s="151" t="s">
        <v>3359</v>
      </c>
    </row>
    <row r="195" spans="2:65" s="1" customFormat="1" ht="24.25" customHeight="1">
      <c r="B195" s="138"/>
      <c r="C195" s="139" t="s">
        <v>499</v>
      </c>
      <c r="D195" s="139" t="s">
        <v>195</v>
      </c>
      <c r="E195" s="140" t="s">
        <v>1745</v>
      </c>
      <c r="F195" s="141" t="s">
        <v>1746</v>
      </c>
      <c r="G195" s="142" t="s">
        <v>296</v>
      </c>
      <c r="H195" s="143">
        <v>876.57299999999998</v>
      </c>
      <c r="I195" s="144"/>
      <c r="J195" s="145">
        <f t="shared" si="30"/>
        <v>0</v>
      </c>
      <c r="K195" s="146"/>
      <c r="L195" s="28"/>
      <c r="M195" s="147" t="s">
        <v>1</v>
      </c>
      <c r="N195" s="148" t="s">
        <v>38</v>
      </c>
      <c r="P195" s="149">
        <f t="shared" si="31"/>
        <v>0</v>
      </c>
      <c r="Q195" s="149">
        <v>0</v>
      </c>
      <c r="R195" s="149">
        <f t="shared" si="32"/>
        <v>0</v>
      </c>
      <c r="S195" s="149">
        <v>0</v>
      </c>
      <c r="T195" s="150">
        <f t="shared" si="33"/>
        <v>0</v>
      </c>
      <c r="AR195" s="151" t="s">
        <v>109</v>
      </c>
      <c r="AT195" s="151" t="s">
        <v>195</v>
      </c>
      <c r="AU195" s="151" t="s">
        <v>84</v>
      </c>
      <c r="AY195" s="13" t="s">
        <v>193</v>
      </c>
      <c r="BE195" s="152">
        <f t="shared" si="34"/>
        <v>0</v>
      </c>
      <c r="BF195" s="152">
        <f t="shared" si="35"/>
        <v>0</v>
      </c>
      <c r="BG195" s="152">
        <f t="shared" si="36"/>
        <v>0</v>
      </c>
      <c r="BH195" s="152">
        <f t="shared" si="37"/>
        <v>0</v>
      </c>
      <c r="BI195" s="152">
        <f t="shared" si="38"/>
        <v>0</v>
      </c>
      <c r="BJ195" s="13" t="s">
        <v>84</v>
      </c>
      <c r="BK195" s="152">
        <f t="shared" si="39"/>
        <v>0</v>
      </c>
      <c r="BL195" s="13" t="s">
        <v>109</v>
      </c>
      <c r="BM195" s="151" t="s">
        <v>3360</v>
      </c>
    </row>
    <row r="196" spans="2:65" s="1" customFormat="1" ht="24.25" customHeight="1">
      <c r="B196" s="138"/>
      <c r="C196" s="139" t="s">
        <v>503</v>
      </c>
      <c r="D196" s="139" t="s">
        <v>195</v>
      </c>
      <c r="E196" s="140" t="s">
        <v>1748</v>
      </c>
      <c r="F196" s="141" t="s">
        <v>1749</v>
      </c>
      <c r="G196" s="142" t="s">
        <v>296</v>
      </c>
      <c r="H196" s="143">
        <v>97.397000000000006</v>
      </c>
      <c r="I196" s="144"/>
      <c r="J196" s="145">
        <f t="shared" si="30"/>
        <v>0</v>
      </c>
      <c r="K196" s="146"/>
      <c r="L196" s="28"/>
      <c r="M196" s="147" t="s">
        <v>1</v>
      </c>
      <c r="N196" s="148" t="s">
        <v>38</v>
      </c>
      <c r="P196" s="149">
        <f t="shared" si="31"/>
        <v>0</v>
      </c>
      <c r="Q196" s="149">
        <v>0</v>
      </c>
      <c r="R196" s="149">
        <f t="shared" si="32"/>
        <v>0</v>
      </c>
      <c r="S196" s="149">
        <v>0</v>
      </c>
      <c r="T196" s="150">
        <f t="shared" si="33"/>
        <v>0</v>
      </c>
      <c r="AR196" s="151" t="s">
        <v>109</v>
      </c>
      <c r="AT196" s="151" t="s">
        <v>195</v>
      </c>
      <c r="AU196" s="151" t="s">
        <v>84</v>
      </c>
      <c r="AY196" s="13" t="s">
        <v>193</v>
      </c>
      <c r="BE196" s="152">
        <f t="shared" si="34"/>
        <v>0</v>
      </c>
      <c r="BF196" s="152">
        <f t="shared" si="35"/>
        <v>0</v>
      </c>
      <c r="BG196" s="152">
        <f t="shared" si="36"/>
        <v>0</v>
      </c>
      <c r="BH196" s="152">
        <f t="shared" si="37"/>
        <v>0</v>
      </c>
      <c r="BI196" s="152">
        <f t="shared" si="38"/>
        <v>0</v>
      </c>
      <c r="BJ196" s="13" t="s">
        <v>84</v>
      </c>
      <c r="BK196" s="152">
        <f t="shared" si="39"/>
        <v>0</v>
      </c>
      <c r="BL196" s="13" t="s">
        <v>109</v>
      </c>
      <c r="BM196" s="151" t="s">
        <v>3361</v>
      </c>
    </row>
    <row r="197" spans="2:65" s="1" customFormat="1" ht="24.25" customHeight="1">
      <c r="B197" s="138"/>
      <c r="C197" s="139" t="s">
        <v>507</v>
      </c>
      <c r="D197" s="139" t="s">
        <v>195</v>
      </c>
      <c r="E197" s="140" t="s">
        <v>1751</v>
      </c>
      <c r="F197" s="141" t="s">
        <v>2204</v>
      </c>
      <c r="G197" s="142" t="s">
        <v>296</v>
      </c>
      <c r="H197" s="143">
        <v>97.397000000000006</v>
      </c>
      <c r="I197" s="144"/>
      <c r="J197" s="145">
        <f t="shared" si="30"/>
        <v>0</v>
      </c>
      <c r="K197" s="146"/>
      <c r="L197" s="28"/>
      <c r="M197" s="147" t="s">
        <v>1</v>
      </c>
      <c r="N197" s="148" t="s">
        <v>38</v>
      </c>
      <c r="P197" s="149">
        <f t="shared" si="31"/>
        <v>0</v>
      </c>
      <c r="Q197" s="149">
        <v>0</v>
      </c>
      <c r="R197" s="149">
        <f t="shared" si="32"/>
        <v>0</v>
      </c>
      <c r="S197" s="149">
        <v>0</v>
      </c>
      <c r="T197" s="150">
        <f t="shared" si="33"/>
        <v>0</v>
      </c>
      <c r="AR197" s="151" t="s">
        <v>109</v>
      </c>
      <c r="AT197" s="151" t="s">
        <v>195</v>
      </c>
      <c r="AU197" s="151" t="s">
        <v>84</v>
      </c>
      <c r="AY197" s="13" t="s">
        <v>193</v>
      </c>
      <c r="BE197" s="152">
        <f t="shared" si="34"/>
        <v>0</v>
      </c>
      <c r="BF197" s="152">
        <f t="shared" si="35"/>
        <v>0</v>
      </c>
      <c r="BG197" s="152">
        <f t="shared" si="36"/>
        <v>0</v>
      </c>
      <c r="BH197" s="152">
        <f t="shared" si="37"/>
        <v>0</v>
      </c>
      <c r="BI197" s="152">
        <f t="shared" si="38"/>
        <v>0</v>
      </c>
      <c r="BJ197" s="13" t="s">
        <v>84</v>
      </c>
      <c r="BK197" s="152">
        <f t="shared" si="39"/>
        <v>0</v>
      </c>
      <c r="BL197" s="13" t="s">
        <v>109</v>
      </c>
      <c r="BM197" s="151" t="s">
        <v>3362</v>
      </c>
    </row>
    <row r="198" spans="2:65" s="1" customFormat="1" ht="24.25" customHeight="1">
      <c r="B198" s="138"/>
      <c r="C198" s="139" t="s">
        <v>511</v>
      </c>
      <c r="D198" s="139" t="s">
        <v>195</v>
      </c>
      <c r="E198" s="140" t="s">
        <v>1754</v>
      </c>
      <c r="F198" s="141" t="s">
        <v>1755</v>
      </c>
      <c r="G198" s="142" t="s">
        <v>296</v>
      </c>
      <c r="H198" s="143">
        <v>97.397000000000006</v>
      </c>
      <c r="I198" s="144"/>
      <c r="J198" s="145">
        <f t="shared" si="30"/>
        <v>0</v>
      </c>
      <c r="K198" s="146"/>
      <c r="L198" s="28"/>
      <c r="M198" s="147" t="s">
        <v>1</v>
      </c>
      <c r="N198" s="148" t="s">
        <v>38</v>
      </c>
      <c r="P198" s="149">
        <f t="shared" si="31"/>
        <v>0</v>
      </c>
      <c r="Q198" s="149">
        <v>0</v>
      </c>
      <c r="R198" s="149">
        <f t="shared" si="32"/>
        <v>0</v>
      </c>
      <c r="S198" s="149">
        <v>0</v>
      </c>
      <c r="T198" s="150">
        <f t="shared" si="33"/>
        <v>0</v>
      </c>
      <c r="AR198" s="151" t="s">
        <v>109</v>
      </c>
      <c r="AT198" s="151" t="s">
        <v>195</v>
      </c>
      <c r="AU198" s="151" t="s">
        <v>84</v>
      </c>
      <c r="AY198" s="13" t="s">
        <v>193</v>
      </c>
      <c r="BE198" s="152">
        <f t="shared" si="34"/>
        <v>0</v>
      </c>
      <c r="BF198" s="152">
        <f t="shared" si="35"/>
        <v>0</v>
      </c>
      <c r="BG198" s="152">
        <f t="shared" si="36"/>
        <v>0</v>
      </c>
      <c r="BH198" s="152">
        <f t="shared" si="37"/>
        <v>0</v>
      </c>
      <c r="BI198" s="152">
        <f t="shared" si="38"/>
        <v>0</v>
      </c>
      <c r="BJ198" s="13" t="s">
        <v>84</v>
      </c>
      <c r="BK198" s="152">
        <f t="shared" si="39"/>
        <v>0</v>
      </c>
      <c r="BL198" s="13" t="s">
        <v>109</v>
      </c>
      <c r="BM198" s="151" t="s">
        <v>3363</v>
      </c>
    </row>
    <row r="199" spans="2:65" s="11" customFormat="1" ht="22.75" customHeight="1">
      <c r="B199" s="126"/>
      <c r="D199" s="127" t="s">
        <v>71</v>
      </c>
      <c r="E199" s="136" t="s">
        <v>477</v>
      </c>
      <c r="F199" s="136" t="s">
        <v>478</v>
      </c>
      <c r="I199" s="129"/>
      <c r="J199" s="137">
        <f>BK199</f>
        <v>0</v>
      </c>
      <c r="L199" s="126"/>
      <c r="M199" s="131"/>
      <c r="P199" s="132">
        <f>P200</f>
        <v>0</v>
      </c>
      <c r="R199" s="132">
        <f>R200</f>
        <v>0</v>
      </c>
      <c r="T199" s="133">
        <f>T200</f>
        <v>0</v>
      </c>
      <c r="AR199" s="127" t="s">
        <v>76</v>
      </c>
      <c r="AT199" s="134" t="s">
        <v>71</v>
      </c>
      <c r="AU199" s="134" t="s">
        <v>76</v>
      </c>
      <c r="AY199" s="127" t="s">
        <v>193</v>
      </c>
      <c r="BK199" s="135">
        <f>BK200</f>
        <v>0</v>
      </c>
    </row>
    <row r="200" spans="2:65" s="1" customFormat="1" ht="33" customHeight="1">
      <c r="B200" s="138"/>
      <c r="C200" s="139" t="s">
        <v>515</v>
      </c>
      <c r="D200" s="139" t="s">
        <v>195</v>
      </c>
      <c r="E200" s="140" t="s">
        <v>1757</v>
      </c>
      <c r="F200" s="141" t="s">
        <v>1758</v>
      </c>
      <c r="G200" s="142" t="s">
        <v>296</v>
      </c>
      <c r="H200" s="143">
        <v>248.95</v>
      </c>
      <c r="I200" s="144"/>
      <c r="J200" s="145">
        <f>ROUND(I200*H200,2)</f>
        <v>0</v>
      </c>
      <c r="K200" s="146"/>
      <c r="L200" s="28"/>
      <c r="M200" s="147" t="s">
        <v>1</v>
      </c>
      <c r="N200" s="148" t="s">
        <v>38</v>
      </c>
      <c r="P200" s="149">
        <f>O200*H200</f>
        <v>0</v>
      </c>
      <c r="Q200" s="149">
        <v>0</v>
      </c>
      <c r="R200" s="149">
        <f>Q200*H200</f>
        <v>0</v>
      </c>
      <c r="S200" s="149">
        <v>0</v>
      </c>
      <c r="T200" s="150">
        <f>S200*H200</f>
        <v>0</v>
      </c>
      <c r="AR200" s="151" t="s">
        <v>109</v>
      </c>
      <c r="AT200" s="151" t="s">
        <v>195</v>
      </c>
      <c r="AU200" s="151" t="s">
        <v>84</v>
      </c>
      <c r="AY200" s="13" t="s">
        <v>193</v>
      </c>
      <c r="BE200" s="152">
        <f>IF(N200="základná",J200,0)</f>
        <v>0</v>
      </c>
      <c r="BF200" s="152">
        <f>IF(N200="znížená",J200,0)</f>
        <v>0</v>
      </c>
      <c r="BG200" s="152">
        <f>IF(N200="zákl. prenesená",J200,0)</f>
        <v>0</v>
      </c>
      <c r="BH200" s="152">
        <f>IF(N200="zníž. prenesená",J200,0)</f>
        <v>0</v>
      </c>
      <c r="BI200" s="152">
        <f>IF(N200="nulová",J200,0)</f>
        <v>0</v>
      </c>
      <c r="BJ200" s="13" t="s">
        <v>84</v>
      </c>
      <c r="BK200" s="152">
        <f>ROUND(I200*H200,2)</f>
        <v>0</v>
      </c>
      <c r="BL200" s="13" t="s">
        <v>109</v>
      </c>
      <c r="BM200" s="151" t="s">
        <v>3364</v>
      </c>
    </row>
    <row r="201" spans="2:65" s="11" customFormat="1" ht="26" customHeight="1">
      <c r="B201" s="126"/>
      <c r="D201" s="127" t="s">
        <v>71</v>
      </c>
      <c r="E201" s="128" t="s">
        <v>236</v>
      </c>
      <c r="F201" s="128" t="s">
        <v>1098</v>
      </c>
      <c r="I201" s="129"/>
      <c r="J201" s="130">
        <f>BK201</f>
        <v>0</v>
      </c>
      <c r="L201" s="126"/>
      <c r="M201" s="131"/>
      <c r="P201" s="132">
        <f>P202+P204</f>
        <v>0</v>
      </c>
      <c r="R201" s="132">
        <f>R202+R204</f>
        <v>1.4069999999999999E-2</v>
      </c>
      <c r="T201" s="133">
        <f>T202+T204</f>
        <v>0</v>
      </c>
      <c r="AR201" s="127" t="s">
        <v>106</v>
      </c>
      <c r="AT201" s="134" t="s">
        <v>71</v>
      </c>
      <c r="AU201" s="134" t="s">
        <v>72</v>
      </c>
      <c r="AY201" s="127" t="s">
        <v>193</v>
      </c>
      <c r="BK201" s="135">
        <f>BK202+BK204</f>
        <v>0</v>
      </c>
    </row>
    <row r="202" spans="2:65" s="11" customFormat="1" ht="22.75" customHeight="1">
      <c r="B202" s="126"/>
      <c r="D202" s="127" t="s">
        <v>71</v>
      </c>
      <c r="E202" s="136" t="s">
        <v>1170</v>
      </c>
      <c r="F202" s="136" t="s">
        <v>1171</v>
      </c>
      <c r="I202" s="129"/>
      <c r="J202" s="137">
        <f>BK202</f>
        <v>0</v>
      </c>
      <c r="L202" s="126"/>
      <c r="M202" s="131"/>
      <c r="P202" s="132">
        <f>P203</f>
        <v>0</v>
      </c>
      <c r="R202" s="132">
        <f>R203</f>
        <v>0</v>
      </c>
      <c r="T202" s="133">
        <f>T203</f>
        <v>0</v>
      </c>
      <c r="AR202" s="127" t="s">
        <v>106</v>
      </c>
      <c r="AT202" s="134" t="s">
        <v>71</v>
      </c>
      <c r="AU202" s="134" t="s">
        <v>76</v>
      </c>
      <c r="AY202" s="127" t="s">
        <v>193</v>
      </c>
      <c r="BK202" s="135">
        <f>BK203</f>
        <v>0</v>
      </c>
    </row>
    <row r="203" spans="2:65" s="1" customFormat="1" ht="16.5" customHeight="1">
      <c r="B203" s="138"/>
      <c r="C203" s="139" t="s">
        <v>519</v>
      </c>
      <c r="D203" s="139" t="s">
        <v>195</v>
      </c>
      <c r="E203" s="140" t="s">
        <v>1802</v>
      </c>
      <c r="F203" s="141" t="s">
        <v>1803</v>
      </c>
      <c r="G203" s="142" t="s">
        <v>319</v>
      </c>
      <c r="H203" s="143">
        <v>4</v>
      </c>
      <c r="I203" s="144"/>
      <c r="J203" s="145">
        <f>ROUND(I203*H203,2)</f>
        <v>0</v>
      </c>
      <c r="K203" s="146"/>
      <c r="L203" s="28"/>
      <c r="M203" s="147" t="s">
        <v>1</v>
      </c>
      <c r="N203" s="148" t="s">
        <v>38</v>
      </c>
      <c r="P203" s="149">
        <f>O203*H203</f>
        <v>0</v>
      </c>
      <c r="Q203" s="149">
        <v>0</v>
      </c>
      <c r="R203" s="149">
        <f>Q203*H203</f>
        <v>0</v>
      </c>
      <c r="S203" s="149">
        <v>0</v>
      </c>
      <c r="T203" s="150">
        <f>S203*H203</f>
        <v>0</v>
      </c>
      <c r="AR203" s="151" t="s">
        <v>519</v>
      </c>
      <c r="AT203" s="151" t="s">
        <v>195</v>
      </c>
      <c r="AU203" s="151" t="s">
        <v>84</v>
      </c>
      <c r="AY203" s="13" t="s">
        <v>193</v>
      </c>
      <c r="BE203" s="152">
        <f>IF(N203="základná",J203,0)</f>
        <v>0</v>
      </c>
      <c r="BF203" s="152">
        <f>IF(N203="znížená",J203,0)</f>
        <v>0</v>
      </c>
      <c r="BG203" s="152">
        <f>IF(N203="zákl. prenesená",J203,0)</f>
        <v>0</v>
      </c>
      <c r="BH203" s="152">
        <f>IF(N203="zníž. prenesená",J203,0)</f>
        <v>0</v>
      </c>
      <c r="BI203" s="152">
        <f>IF(N203="nulová",J203,0)</f>
        <v>0</v>
      </c>
      <c r="BJ203" s="13" t="s">
        <v>84</v>
      </c>
      <c r="BK203" s="152">
        <f>ROUND(I203*H203,2)</f>
        <v>0</v>
      </c>
      <c r="BL203" s="13" t="s">
        <v>519</v>
      </c>
      <c r="BM203" s="151" t="s">
        <v>3365</v>
      </c>
    </row>
    <row r="204" spans="2:65" s="11" customFormat="1" ht="22.75" customHeight="1">
      <c r="B204" s="126"/>
      <c r="D204" s="127" t="s">
        <v>71</v>
      </c>
      <c r="E204" s="136" t="s">
        <v>1099</v>
      </c>
      <c r="F204" s="136" t="s">
        <v>1100</v>
      </c>
      <c r="I204" s="129"/>
      <c r="J204" s="137">
        <f>BK204</f>
        <v>0</v>
      </c>
      <c r="L204" s="126"/>
      <c r="M204" s="131"/>
      <c r="P204" s="132">
        <f>SUM(P205:P214)</f>
        <v>0</v>
      </c>
      <c r="R204" s="132">
        <f>SUM(R205:R214)</f>
        <v>1.4069999999999999E-2</v>
      </c>
      <c r="T204" s="133">
        <f>SUM(T205:T214)</f>
        <v>0</v>
      </c>
      <c r="AR204" s="127" t="s">
        <v>106</v>
      </c>
      <c r="AT204" s="134" t="s">
        <v>71</v>
      </c>
      <c r="AU204" s="134" t="s">
        <v>76</v>
      </c>
      <c r="AY204" s="127" t="s">
        <v>193</v>
      </c>
      <c r="BK204" s="135">
        <f>SUM(BK205:BK214)</f>
        <v>0</v>
      </c>
    </row>
    <row r="205" spans="2:65" s="1" customFormat="1" ht="21.75" customHeight="1">
      <c r="B205" s="138"/>
      <c r="C205" s="139" t="s">
        <v>525</v>
      </c>
      <c r="D205" s="139" t="s">
        <v>195</v>
      </c>
      <c r="E205" s="140" t="s">
        <v>1814</v>
      </c>
      <c r="F205" s="141" t="s">
        <v>1815</v>
      </c>
      <c r="G205" s="142" t="s">
        <v>319</v>
      </c>
      <c r="H205" s="143">
        <v>2</v>
      </c>
      <c r="I205" s="144"/>
      <c r="J205" s="145">
        <f t="shared" ref="J205:J214" si="40">ROUND(I205*H205,2)</f>
        <v>0</v>
      </c>
      <c r="K205" s="146"/>
      <c r="L205" s="28"/>
      <c r="M205" s="147" t="s">
        <v>1</v>
      </c>
      <c r="N205" s="148" t="s">
        <v>38</v>
      </c>
      <c r="P205" s="149">
        <f t="shared" ref="P205:P214" si="41">O205*H205</f>
        <v>0</v>
      </c>
      <c r="Q205" s="149">
        <v>0</v>
      </c>
      <c r="R205" s="149">
        <f t="shared" ref="R205:R214" si="42">Q205*H205</f>
        <v>0</v>
      </c>
      <c r="S205" s="149">
        <v>0</v>
      </c>
      <c r="T205" s="150">
        <f t="shared" ref="T205:T214" si="43">S205*H205</f>
        <v>0</v>
      </c>
      <c r="AR205" s="151" t="s">
        <v>519</v>
      </c>
      <c r="AT205" s="151" t="s">
        <v>195</v>
      </c>
      <c r="AU205" s="151" t="s">
        <v>84</v>
      </c>
      <c r="AY205" s="13" t="s">
        <v>193</v>
      </c>
      <c r="BE205" s="152">
        <f t="shared" ref="BE205:BE214" si="44">IF(N205="základná",J205,0)</f>
        <v>0</v>
      </c>
      <c r="BF205" s="152">
        <f t="shared" ref="BF205:BF214" si="45">IF(N205="znížená",J205,0)</f>
        <v>0</v>
      </c>
      <c r="BG205" s="152">
        <f t="shared" ref="BG205:BG214" si="46">IF(N205="zákl. prenesená",J205,0)</f>
        <v>0</v>
      </c>
      <c r="BH205" s="152">
        <f t="shared" ref="BH205:BH214" si="47">IF(N205="zníž. prenesená",J205,0)</f>
        <v>0</v>
      </c>
      <c r="BI205" s="152">
        <f t="shared" ref="BI205:BI214" si="48">IF(N205="nulová",J205,0)</f>
        <v>0</v>
      </c>
      <c r="BJ205" s="13" t="s">
        <v>84</v>
      </c>
      <c r="BK205" s="152">
        <f t="shared" ref="BK205:BK214" si="49">ROUND(I205*H205,2)</f>
        <v>0</v>
      </c>
      <c r="BL205" s="13" t="s">
        <v>519</v>
      </c>
      <c r="BM205" s="151" t="s">
        <v>3366</v>
      </c>
    </row>
    <row r="206" spans="2:65" s="1" customFormat="1" ht="24.25" customHeight="1">
      <c r="B206" s="138"/>
      <c r="C206" s="153" t="s">
        <v>529</v>
      </c>
      <c r="D206" s="153" t="s">
        <v>236</v>
      </c>
      <c r="E206" s="154" t="s">
        <v>1817</v>
      </c>
      <c r="F206" s="155" t="s">
        <v>1818</v>
      </c>
      <c r="G206" s="156" t="s">
        <v>319</v>
      </c>
      <c r="H206" s="157">
        <v>2</v>
      </c>
      <c r="I206" s="158"/>
      <c r="J206" s="159">
        <f t="shared" si="40"/>
        <v>0</v>
      </c>
      <c r="K206" s="160"/>
      <c r="L206" s="161"/>
      <c r="M206" s="162" t="s">
        <v>1</v>
      </c>
      <c r="N206" s="163" t="s">
        <v>38</v>
      </c>
      <c r="P206" s="149">
        <f t="shared" si="41"/>
        <v>0</v>
      </c>
      <c r="Q206" s="149">
        <v>7.1000000000000002E-4</v>
      </c>
      <c r="R206" s="149">
        <f t="shared" si="42"/>
        <v>1.42E-3</v>
      </c>
      <c r="S206" s="149">
        <v>0</v>
      </c>
      <c r="T206" s="150">
        <f t="shared" si="43"/>
        <v>0</v>
      </c>
      <c r="AR206" s="151" t="s">
        <v>972</v>
      </c>
      <c r="AT206" s="151" t="s">
        <v>236</v>
      </c>
      <c r="AU206" s="151" t="s">
        <v>84</v>
      </c>
      <c r="AY206" s="13" t="s">
        <v>193</v>
      </c>
      <c r="BE206" s="152">
        <f t="shared" si="44"/>
        <v>0</v>
      </c>
      <c r="BF206" s="152">
        <f t="shared" si="45"/>
        <v>0</v>
      </c>
      <c r="BG206" s="152">
        <f t="shared" si="46"/>
        <v>0</v>
      </c>
      <c r="BH206" s="152">
        <f t="shared" si="47"/>
        <v>0</v>
      </c>
      <c r="BI206" s="152">
        <f t="shared" si="48"/>
        <v>0</v>
      </c>
      <c r="BJ206" s="13" t="s">
        <v>84</v>
      </c>
      <c r="BK206" s="152">
        <f t="shared" si="49"/>
        <v>0</v>
      </c>
      <c r="BL206" s="13" t="s">
        <v>972</v>
      </c>
      <c r="BM206" s="151" t="s">
        <v>3367</v>
      </c>
    </row>
    <row r="207" spans="2:65" s="1" customFormat="1" ht="24.25" customHeight="1">
      <c r="B207" s="138"/>
      <c r="C207" s="139" t="s">
        <v>533</v>
      </c>
      <c r="D207" s="139" t="s">
        <v>195</v>
      </c>
      <c r="E207" s="140" t="s">
        <v>2220</v>
      </c>
      <c r="F207" s="141" t="s">
        <v>2221</v>
      </c>
      <c r="G207" s="142" t="s">
        <v>319</v>
      </c>
      <c r="H207" s="143">
        <v>2</v>
      </c>
      <c r="I207" s="144"/>
      <c r="J207" s="145">
        <f t="shared" si="40"/>
        <v>0</v>
      </c>
      <c r="K207" s="146"/>
      <c r="L207" s="28"/>
      <c r="M207" s="147" t="s">
        <v>1</v>
      </c>
      <c r="N207" s="148" t="s">
        <v>38</v>
      </c>
      <c r="P207" s="149">
        <f t="shared" si="41"/>
        <v>0</v>
      </c>
      <c r="Q207" s="149">
        <v>0</v>
      </c>
      <c r="R207" s="149">
        <f t="shared" si="42"/>
        <v>0</v>
      </c>
      <c r="S207" s="149">
        <v>0</v>
      </c>
      <c r="T207" s="150">
        <f t="shared" si="43"/>
        <v>0</v>
      </c>
      <c r="AR207" s="151" t="s">
        <v>519</v>
      </c>
      <c r="AT207" s="151" t="s">
        <v>195</v>
      </c>
      <c r="AU207" s="151" t="s">
        <v>84</v>
      </c>
      <c r="AY207" s="13" t="s">
        <v>193</v>
      </c>
      <c r="BE207" s="152">
        <f t="shared" si="44"/>
        <v>0</v>
      </c>
      <c r="BF207" s="152">
        <f t="shared" si="45"/>
        <v>0</v>
      </c>
      <c r="BG207" s="152">
        <f t="shared" si="46"/>
        <v>0</v>
      </c>
      <c r="BH207" s="152">
        <f t="shared" si="47"/>
        <v>0</v>
      </c>
      <c r="BI207" s="152">
        <f t="shared" si="48"/>
        <v>0</v>
      </c>
      <c r="BJ207" s="13" t="s">
        <v>84</v>
      </c>
      <c r="BK207" s="152">
        <f t="shared" si="49"/>
        <v>0</v>
      </c>
      <c r="BL207" s="13" t="s">
        <v>519</v>
      </c>
      <c r="BM207" s="151" t="s">
        <v>3368</v>
      </c>
    </row>
    <row r="208" spans="2:65" s="1" customFormat="1" ht="24.25" customHeight="1">
      <c r="B208" s="138"/>
      <c r="C208" s="153" t="s">
        <v>539</v>
      </c>
      <c r="D208" s="153" t="s">
        <v>236</v>
      </c>
      <c r="E208" s="154" t="s">
        <v>2223</v>
      </c>
      <c r="F208" s="155" t="s">
        <v>2224</v>
      </c>
      <c r="G208" s="156" t="s">
        <v>319</v>
      </c>
      <c r="H208" s="157">
        <v>2</v>
      </c>
      <c r="I208" s="158"/>
      <c r="J208" s="159">
        <f t="shared" si="40"/>
        <v>0</v>
      </c>
      <c r="K208" s="160"/>
      <c r="L208" s="161"/>
      <c r="M208" s="162" t="s">
        <v>1</v>
      </c>
      <c r="N208" s="163" t="s">
        <v>38</v>
      </c>
      <c r="P208" s="149">
        <f t="shared" si="41"/>
        <v>0</v>
      </c>
      <c r="Q208" s="149">
        <v>8.9999999999999998E-4</v>
      </c>
      <c r="R208" s="149">
        <f t="shared" si="42"/>
        <v>1.8E-3</v>
      </c>
      <c r="S208" s="149">
        <v>0</v>
      </c>
      <c r="T208" s="150">
        <f t="shared" si="43"/>
        <v>0</v>
      </c>
      <c r="AR208" s="151" t="s">
        <v>972</v>
      </c>
      <c r="AT208" s="151" t="s">
        <v>236</v>
      </c>
      <c r="AU208" s="151" t="s">
        <v>84</v>
      </c>
      <c r="AY208" s="13" t="s">
        <v>193</v>
      </c>
      <c r="BE208" s="152">
        <f t="shared" si="44"/>
        <v>0</v>
      </c>
      <c r="BF208" s="152">
        <f t="shared" si="45"/>
        <v>0</v>
      </c>
      <c r="BG208" s="152">
        <f t="shared" si="46"/>
        <v>0</v>
      </c>
      <c r="BH208" s="152">
        <f t="shared" si="47"/>
        <v>0</v>
      </c>
      <c r="BI208" s="152">
        <f t="shared" si="48"/>
        <v>0</v>
      </c>
      <c r="BJ208" s="13" t="s">
        <v>84</v>
      </c>
      <c r="BK208" s="152">
        <f t="shared" si="49"/>
        <v>0</v>
      </c>
      <c r="BL208" s="13" t="s">
        <v>972</v>
      </c>
      <c r="BM208" s="151" t="s">
        <v>3369</v>
      </c>
    </row>
    <row r="209" spans="2:65" s="1" customFormat="1" ht="24.25" customHeight="1">
      <c r="B209" s="138"/>
      <c r="C209" s="139" t="s">
        <v>543</v>
      </c>
      <c r="D209" s="139" t="s">
        <v>195</v>
      </c>
      <c r="E209" s="140" t="s">
        <v>1826</v>
      </c>
      <c r="F209" s="141" t="s">
        <v>1827</v>
      </c>
      <c r="G209" s="142" t="s">
        <v>319</v>
      </c>
      <c r="H209" s="143">
        <v>1</v>
      </c>
      <c r="I209" s="144"/>
      <c r="J209" s="145">
        <f t="shared" si="40"/>
        <v>0</v>
      </c>
      <c r="K209" s="146"/>
      <c r="L209" s="28"/>
      <c r="M209" s="147" t="s">
        <v>1</v>
      </c>
      <c r="N209" s="148" t="s">
        <v>38</v>
      </c>
      <c r="P209" s="149">
        <f t="shared" si="41"/>
        <v>0</v>
      </c>
      <c r="Q209" s="149">
        <v>0</v>
      </c>
      <c r="R209" s="149">
        <f t="shared" si="42"/>
        <v>0</v>
      </c>
      <c r="S209" s="149">
        <v>0</v>
      </c>
      <c r="T209" s="150">
        <f t="shared" si="43"/>
        <v>0</v>
      </c>
      <c r="AR209" s="151" t="s">
        <v>519</v>
      </c>
      <c r="AT209" s="151" t="s">
        <v>195</v>
      </c>
      <c r="AU209" s="151" t="s">
        <v>84</v>
      </c>
      <c r="AY209" s="13" t="s">
        <v>193</v>
      </c>
      <c r="BE209" s="152">
        <f t="shared" si="44"/>
        <v>0</v>
      </c>
      <c r="BF209" s="152">
        <f t="shared" si="45"/>
        <v>0</v>
      </c>
      <c r="BG209" s="152">
        <f t="shared" si="46"/>
        <v>0</v>
      </c>
      <c r="BH209" s="152">
        <f t="shared" si="47"/>
        <v>0</v>
      </c>
      <c r="BI209" s="152">
        <f t="shared" si="48"/>
        <v>0</v>
      </c>
      <c r="BJ209" s="13" t="s">
        <v>84</v>
      </c>
      <c r="BK209" s="152">
        <f t="shared" si="49"/>
        <v>0</v>
      </c>
      <c r="BL209" s="13" t="s">
        <v>519</v>
      </c>
      <c r="BM209" s="151" t="s">
        <v>3370</v>
      </c>
    </row>
    <row r="210" spans="2:65" s="1" customFormat="1" ht="24.25" customHeight="1">
      <c r="B210" s="138"/>
      <c r="C210" s="153" t="s">
        <v>547</v>
      </c>
      <c r="D210" s="153" t="s">
        <v>236</v>
      </c>
      <c r="E210" s="154" t="s">
        <v>1830</v>
      </c>
      <c r="F210" s="155" t="s">
        <v>1831</v>
      </c>
      <c r="G210" s="156" t="s">
        <v>319</v>
      </c>
      <c r="H210" s="157">
        <v>1</v>
      </c>
      <c r="I210" s="158"/>
      <c r="J210" s="159">
        <f t="shared" si="40"/>
        <v>0</v>
      </c>
      <c r="K210" s="160"/>
      <c r="L210" s="161"/>
      <c r="M210" s="162" t="s">
        <v>1</v>
      </c>
      <c r="N210" s="163" t="s">
        <v>38</v>
      </c>
      <c r="P210" s="149">
        <f t="shared" si="41"/>
        <v>0</v>
      </c>
      <c r="Q210" s="149">
        <v>9.2000000000000003E-4</v>
      </c>
      <c r="R210" s="149">
        <f t="shared" si="42"/>
        <v>9.2000000000000003E-4</v>
      </c>
      <c r="S210" s="149">
        <v>0</v>
      </c>
      <c r="T210" s="150">
        <f t="shared" si="43"/>
        <v>0</v>
      </c>
      <c r="AR210" s="151" t="s">
        <v>972</v>
      </c>
      <c r="AT210" s="151" t="s">
        <v>236</v>
      </c>
      <c r="AU210" s="151" t="s">
        <v>84</v>
      </c>
      <c r="AY210" s="13" t="s">
        <v>193</v>
      </c>
      <c r="BE210" s="152">
        <f t="shared" si="44"/>
        <v>0</v>
      </c>
      <c r="BF210" s="152">
        <f t="shared" si="45"/>
        <v>0</v>
      </c>
      <c r="BG210" s="152">
        <f t="shared" si="46"/>
        <v>0</v>
      </c>
      <c r="BH210" s="152">
        <f t="shared" si="47"/>
        <v>0</v>
      </c>
      <c r="BI210" s="152">
        <f t="shared" si="48"/>
        <v>0</v>
      </c>
      <c r="BJ210" s="13" t="s">
        <v>84</v>
      </c>
      <c r="BK210" s="152">
        <f t="shared" si="49"/>
        <v>0</v>
      </c>
      <c r="BL210" s="13" t="s">
        <v>972</v>
      </c>
      <c r="BM210" s="151" t="s">
        <v>3371</v>
      </c>
    </row>
    <row r="211" spans="2:65" s="1" customFormat="1" ht="24.25" customHeight="1">
      <c r="B211" s="138"/>
      <c r="C211" s="139" t="s">
        <v>551</v>
      </c>
      <c r="D211" s="139" t="s">
        <v>195</v>
      </c>
      <c r="E211" s="140" t="s">
        <v>1866</v>
      </c>
      <c r="F211" s="141" t="s">
        <v>1867</v>
      </c>
      <c r="G211" s="142" t="s">
        <v>319</v>
      </c>
      <c r="H211" s="143">
        <v>3</v>
      </c>
      <c r="I211" s="144"/>
      <c r="J211" s="145">
        <f t="shared" si="40"/>
        <v>0</v>
      </c>
      <c r="K211" s="146"/>
      <c r="L211" s="28"/>
      <c r="M211" s="147" t="s">
        <v>1</v>
      </c>
      <c r="N211" s="148" t="s">
        <v>38</v>
      </c>
      <c r="P211" s="149">
        <f t="shared" si="41"/>
        <v>0</v>
      </c>
      <c r="Q211" s="149">
        <v>0</v>
      </c>
      <c r="R211" s="149">
        <f t="shared" si="42"/>
        <v>0</v>
      </c>
      <c r="S211" s="149">
        <v>0</v>
      </c>
      <c r="T211" s="150">
        <f t="shared" si="43"/>
        <v>0</v>
      </c>
      <c r="AR211" s="151" t="s">
        <v>519</v>
      </c>
      <c r="AT211" s="151" t="s">
        <v>195</v>
      </c>
      <c r="AU211" s="151" t="s">
        <v>84</v>
      </c>
      <c r="AY211" s="13" t="s">
        <v>193</v>
      </c>
      <c r="BE211" s="152">
        <f t="shared" si="44"/>
        <v>0</v>
      </c>
      <c r="BF211" s="152">
        <f t="shared" si="45"/>
        <v>0</v>
      </c>
      <c r="BG211" s="152">
        <f t="shared" si="46"/>
        <v>0</v>
      </c>
      <c r="BH211" s="152">
        <f t="shared" si="47"/>
        <v>0</v>
      </c>
      <c r="BI211" s="152">
        <f t="shared" si="48"/>
        <v>0</v>
      </c>
      <c r="BJ211" s="13" t="s">
        <v>84</v>
      </c>
      <c r="BK211" s="152">
        <f t="shared" si="49"/>
        <v>0</v>
      </c>
      <c r="BL211" s="13" t="s">
        <v>519</v>
      </c>
      <c r="BM211" s="151" t="s">
        <v>3372</v>
      </c>
    </row>
    <row r="212" spans="2:65" s="1" customFormat="1" ht="24.25" customHeight="1">
      <c r="B212" s="138"/>
      <c r="C212" s="153" t="s">
        <v>555</v>
      </c>
      <c r="D212" s="153" t="s">
        <v>236</v>
      </c>
      <c r="E212" s="154" t="s">
        <v>1869</v>
      </c>
      <c r="F212" s="155" t="s">
        <v>1870</v>
      </c>
      <c r="G212" s="156" t="s">
        <v>319</v>
      </c>
      <c r="H212" s="157">
        <v>3</v>
      </c>
      <c r="I212" s="158"/>
      <c r="J212" s="159">
        <f t="shared" si="40"/>
        <v>0</v>
      </c>
      <c r="K212" s="160"/>
      <c r="L212" s="161"/>
      <c r="M212" s="162" t="s">
        <v>1</v>
      </c>
      <c r="N212" s="163" t="s">
        <v>38</v>
      </c>
      <c r="P212" s="149">
        <f t="shared" si="41"/>
        <v>0</v>
      </c>
      <c r="Q212" s="149">
        <v>3.31E-3</v>
      </c>
      <c r="R212" s="149">
        <f t="shared" si="42"/>
        <v>9.9299999999999996E-3</v>
      </c>
      <c r="S212" s="149">
        <v>0</v>
      </c>
      <c r="T212" s="150">
        <f t="shared" si="43"/>
        <v>0</v>
      </c>
      <c r="AR212" s="151" t="s">
        <v>972</v>
      </c>
      <c r="AT212" s="151" t="s">
        <v>236</v>
      </c>
      <c r="AU212" s="151" t="s">
        <v>84</v>
      </c>
      <c r="AY212" s="13" t="s">
        <v>193</v>
      </c>
      <c r="BE212" s="152">
        <f t="shared" si="44"/>
        <v>0</v>
      </c>
      <c r="BF212" s="152">
        <f t="shared" si="45"/>
        <v>0</v>
      </c>
      <c r="BG212" s="152">
        <f t="shared" si="46"/>
        <v>0</v>
      </c>
      <c r="BH212" s="152">
        <f t="shared" si="47"/>
        <v>0</v>
      </c>
      <c r="BI212" s="152">
        <f t="shared" si="48"/>
        <v>0</v>
      </c>
      <c r="BJ212" s="13" t="s">
        <v>84</v>
      </c>
      <c r="BK212" s="152">
        <f t="shared" si="49"/>
        <v>0</v>
      </c>
      <c r="BL212" s="13" t="s">
        <v>972</v>
      </c>
      <c r="BM212" s="151" t="s">
        <v>3373</v>
      </c>
    </row>
    <row r="213" spans="2:65" s="1" customFormat="1" ht="16.5" customHeight="1">
      <c r="B213" s="138"/>
      <c r="C213" s="139" t="s">
        <v>562</v>
      </c>
      <c r="D213" s="139" t="s">
        <v>195</v>
      </c>
      <c r="E213" s="140" t="s">
        <v>1873</v>
      </c>
      <c r="F213" s="141" t="s">
        <v>1874</v>
      </c>
      <c r="G213" s="142" t="s">
        <v>319</v>
      </c>
      <c r="H213" s="143">
        <v>2</v>
      </c>
      <c r="I213" s="144"/>
      <c r="J213" s="145">
        <f t="shared" si="40"/>
        <v>0</v>
      </c>
      <c r="K213" s="146"/>
      <c r="L213" s="28"/>
      <c r="M213" s="147" t="s">
        <v>1</v>
      </c>
      <c r="N213" s="148" t="s">
        <v>38</v>
      </c>
      <c r="P213" s="149">
        <f t="shared" si="41"/>
        <v>0</v>
      </c>
      <c r="Q213" s="149">
        <v>0</v>
      </c>
      <c r="R213" s="149">
        <f t="shared" si="42"/>
        <v>0</v>
      </c>
      <c r="S213" s="149">
        <v>0</v>
      </c>
      <c r="T213" s="150">
        <f t="shared" si="43"/>
        <v>0</v>
      </c>
      <c r="AR213" s="151" t="s">
        <v>519</v>
      </c>
      <c r="AT213" s="151" t="s">
        <v>195</v>
      </c>
      <c r="AU213" s="151" t="s">
        <v>84</v>
      </c>
      <c r="AY213" s="13" t="s">
        <v>193</v>
      </c>
      <c r="BE213" s="152">
        <f t="shared" si="44"/>
        <v>0</v>
      </c>
      <c r="BF213" s="152">
        <f t="shared" si="45"/>
        <v>0</v>
      </c>
      <c r="BG213" s="152">
        <f t="shared" si="46"/>
        <v>0</v>
      </c>
      <c r="BH213" s="152">
        <f t="shared" si="47"/>
        <v>0</v>
      </c>
      <c r="BI213" s="152">
        <f t="shared" si="48"/>
        <v>0</v>
      </c>
      <c r="BJ213" s="13" t="s">
        <v>84</v>
      </c>
      <c r="BK213" s="152">
        <f t="shared" si="49"/>
        <v>0</v>
      </c>
      <c r="BL213" s="13" t="s">
        <v>519</v>
      </c>
      <c r="BM213" s="151" t="s">
        <v>3374</v>
      </c>
    </row>
    <row r="214" spans="2:65" s="1" customFormat="1" ht="16.5" customHeight="1">
      <c r="B214" s="138"/>
      <c r="C214" s="153" t="s">
        <v>566</v>
      </c>
      <c r="D214" s="153" t="s">
        <v>236</v>
      </c>
      <c r="E214" s="154" t="s">
        <v>1877</v>
      </c>
      <c r="F214" s="155" t="s">
        <v>1878</v>
      </c>
      <c r="G214" s="156" t="s">
        <v>319</v>
      </c>
      <c r="H214" s="157">
        <v>2</v>
      </c>
      <c r="I214" s="158"/>
      <c r="J214" s="159">
        <f t="shared" si="40"/>
        <v>0</v>
      </c>
      <c r="K214" s="160"/>
      <c r="L214" s="161"/>
      <c r="M214" s="170" t="s">
        <v>1</v>
      </c>
      <c r="N214" s="171" t="s">
        <v>38</v>
      </c>
      <c r="O214" s="166"/>
      <c r="P214" s="167">
        <f t="shared" si="41"/>
        <v>0</v>
      </c>
      <c r="Q214" s="167">
        <v>0</v>
      </c>
      <c r="R214" s="167">
        <f t="shared" si="42"/>
        <v>0</v>
      </c>
      <c r="S214" s="167">
        <v>0</v>
      </c>
      <c r="T214" s="168">
        <f t="shared" si="43"/>
        <v>0</v>
      </c>
      <c r="AR214" s="151" t="s">
        <v>163</v>
      </c>
      <c r="AT214" s="151" t="s">
        <v>236</v>
      </c>
      <c r="AU214" s="151" t="s">
        <v>84</v>
      </c>
      <c r="AY214" s="13" t="s">
        <v>193</v>
      </c>
      <c r="BE214" s="152">
        <f t="shared" si="44"/>
        <v>0</v>
      </c>
      <c r="BF214" s="152">
        <f t="shared" si="45"/>
        <v>0</v>
      </c>
      <c r="BG214" s="152">
        <f t="shared" si="46"/>
        <v>0</v>
      </c>
      <c r="BH214" s="152">
        <f t="shared" si="47"/>
        <v>0</v>
      </c>
      <c r="BI214" s="152">
        <f t="shared" si="48"/>
        <v>0</v>
      </c>
      <c r="BJ214" s="13" t="s">
        <v>84</v>
      </c>
      <c r="BK214" s="152">
        <f t="shared" si="49"/>
        <v>0</v>
      </c>
      <c r="BL214" s="13" t="s">
        <v>109</v>
      </c>
      <c r="BM214" s="151" t="s">
        <v>3375</v>
      </c>
    </row>
    <row r="215" spans="2:65" s="1" customFormat="1" ht="7" customHeight="1">
      <c r="B215" s="43"/>
      <c r="C215" s="44"/>
      <c r="D215" s="44"/>
      <c r="E215" s="44"/>
      <c r="F215" s="44"/>
      <c r="G215" s="44"/>
      <c r="H215" s="44"/>
      <c r="I215" s="44"/>
      <c r="J215" s="44"/>
      <c r="K215" s="44"/>
      <c r="L215" s="28"/>
    </row>
  </sheetData>
  <autoFilter ref="C129:K214" xr:uid="{00000000-0009-0000-0000-000019000000}"/>
  <mergeCells count="12">
    <mergeCell ref="E122:H122"/>
    <mergeCell ref="L2:V2"/>
    <mergeCell ref="E85:H85"/>
    <mergeCell ref="E87:H87"/>
    <mergeCell ref="E89:H89"/>
    <mergeCell ref="E118:H118"/>
    <mergeCell ref="E120:H120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B2:BM187"/>
  <sheetViews>
    <sheetView showGridLines="0" workbookViewId="0">
      <selection activeCell="AJ50" sqref="AJ50"/>
    </sheetView>
  </sheetViews>
  <sheetFormatPr baseColWidth="10" defaultRowHeight="11"/>
  <cols>
    <col min="1" max="1" width="8.25" customWidth="1"/>
    <col min="2" max="2" width="1.25" customWidth="1"/>
    <col min="3" max="4" width="4.25" customWidth="1"/>
    <col min="5" max="5" width="17.25" customWidth="1"/>
    <col min="6" max="6" width="50.75" customWidth="1"/>
    <col min="7" max="7" width="7.5" customWidth="1"/>
    <col min="8" max="8" width="14" customWidth="1"/>
    <col min="9" max="9" width="15.75" customWidth="1"/>
    <col min="10" max="10" width="22.25" customWidth="1"/>
    <col min="11" max="11" width="22.25" hidden="1" customWidth="1"/>
    <col min="12" max="12" width="9.25" customWidth="1"/>
    <col min="13" max="13" width="10.75" hidden="1" customWidth="1"/>
    <col min="14" max="14" width="9.25" hidden="1"/>
    <col min="15" max="20" width="14.25" hidden="1" customWidth="1"/>
    <col min="21" max="21" width="16.25" hidden="1" customWidth="1"/>
    <col min="22" max="22" width="12.25" customWidth="1"/>
    <col min="23" max="23" width="16.25" customWidth="1"/>
    <col min="24" max="24" width="12.25" customWidth="1"/>
    <col min="25" max="25" width="15" customWidth="1"/>
    <col min="26" max="26" width="11" customWidth="1"/>
    <col min="27" max="27" width="15" customWidth="1"/>
    <col min="28" max="28" width="16.25" customWidth="1"/>
    <col min="29" max="29" width="11" customWidth="1"/>
    <col min="30" max="30" width="15" customWidth="1"/>
    <col min="31" max="31" width="16.25" customWidth="1"/>
    <col min="44" max="65" width="9.25" hidden="1"/>
  </cols>
  <sheetData>
    <row r="2" spans="2:46" ht="37" customHeight="1">
      <c r="L2" s="210" t="s">
        <v>5</v>
      </c>
      <c r="M2" s="211"/>
      <c r="N2" s="211"/>
      <c r="O2" s="211"/>
      <c r="P2" s="211"/>
      <c r="Q2" s="211"/>
      <c r="R2" s="211"/>
      <c r="S2" s="211"/>
      <c r="T2" s="211"/>
      <c r="U2" s="211"/>
      <c r="V2" s="211"/>
      <c r="AT2" s="13" t="s">
        <v>162</v>
      </c>
    </row>
    <row r="3" spans="2:46" ht="7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72</v>
      </c>
    </row>
    <row r="4" spans="2:46" ht="25" customHeight="1">
      <c r="B4" s="16"/>
      <c r="D4" s="17" t="s">
        <v>166</v>
      </c>
      <c r="L4" s="16"/>
      <c r="M4" s="92" t="s">
        <v>9</v>
      </c>
      <c r="AT4" s="13" t="s">
        <v>3</v>
      </c>
    </row>
    <row r="5" spans="2:46" ht="7" customHeight="1">
      <c r="B5" s="16"/>
      <c r="L5" s="16"/>
    </row>
    <row r="6" spans="2:46" ht="12" customHeight="1">
      <c r="B6" s="16"/>
      <c r="D6" s="23" t="s">
        <v>15</v>
      </c>
      <c r="L6" s="16"/>
    </row>
    <row r="7" spans="2:46" ht="16.5" customHeight="1">
      <c r="B7" s="16"/>
      <c r="E7" s="231" t="str">
        <f>'Rekapitulácia stavby'!K6</f>
        <v>Rokycany - Infraštruktúra, 100 Zásobovanie vodou</v>
      </c>
      <c r="F7" s="232"/>
      <c r="G7" s="232"/>
      <c r="H7" s="232"/>
      <c r="L7" s="16"/>
    </row>
    <row r="8" spans="2:46" s="1" customFormat="1" ht="12" customHeight="1">
      <c r="B8" s="28"/>
      <c r="D8" s="23" t="s">
        <v>167</v>
      </c>
      <c r="L8" s="28"/>
    </row>
    <row r="9" spans="2:46" s="1" customFormat="1" ht="16.5" customHeight="1">
      <c r="B9" s="28"/>
      <c r="E9" s="187" t="s">
        <v>3376</v>
      </c>
      <c r="F9" s="230"/>
      <c r="G9" s="230"/>
      <c r="H9" s="230"/>
      <c r="L9" s="28"/>
    </row>
    <row r="10" spans="2:46" s="1" customFormat="1">
      <c r="B10" s="28"/>
      <c r="L10" s="28"/>
    </row>
    <row r="11" spans="2:46" s="1" customFormat="1" ht="12" customHeight="1">
      <c r="B11" s="28"/>
      <c r="D11" s="23" t="s">
        <v>17</v>
      </c>
      <c r="F11" s="21" t="s">
        <v>1</v>
      </c>
      <c r="I11" s="23" t="s">
        <v>18</v>
      </c>
      <c r="J11" s="21" t="s">
        <v>1</v>
      </c>
      <c r="L11" s="28"/>
    </row>
    <row r="12" spans="2:46" s="1" customFormat="1" ht="12" customHeight="1">
      <c r="B12" s="28"/>
      <c r="D12" s="23" t="s">
        <v>19</v>
      </c>
      <c r="F12" s="21" t="s">
        <v>20</v>
      </c>
      <c r="I12" s="23" t="s">
        <v>21</v>
      </c>
      <c r="J12" s="51" t="str">
        <f>'Rekapitulácia stavby'!AN8</f>
        <v>Vyplň údaj</v>
      </c>
      <c r="L12" s="28"/>
    </row>
    <row r="13" spans="2:46" s="1" customFormat="1" ht="10.75" customHeight="1">
      <c r="B13" s="28"/>
      <c r="L13" s="28"/>
    </row>
    <row r="14" spans="2:46" s="1" customFormat="1" ht="12" customHeight="1">
      <c r="B14" s="28"/>
      <c r="D14" s="23" t="s">
        <v>22</v>
      </c>
      <c r="I14" s="23" t="s">
        <v>23</v>
      </c>
      <c r="J14" s="21" t="str">
        <f>IF('Rekapitulácia stavby'!AN10="","",'Rekapitulácia stavby'!AN10)</f>
        <v/>
      </c>
      <c r="L14" s="28"/>
    </row>
    <row r="15" spans="2:46" s="1" customFormat="1" ht="18" customHeight="1">
      <c r="B15" s="28"/>
      <c r="E15" s="21" t="str">
        <f>IF('Rekapitulácia stavby'!E11="","",'Rekapitulácia stavby'!E11)</f>
        <v xml:space="preserve"> </v>
      </c>
      <c r="I15" s="23" t="s">
        <v>25</v>
      </c>
      <c r="J15" s="21" t="str">
        <f>IF('Rekapitulácia stavby'!AN11="","",'Rekapitulácia stavby'!AN11)</f>
        <v/>
      </c>
      <c r="L15" s="28"/>
    </row>
    <row r="16" spans="2:46" s="1" customFormat="1" ht="7" customHeight="1">
      <c r="B16" s="28"/>
      <c r="L16" s="28"/>
    </row>
    <row r="17" spans="2:12" s="1" customFormat="1" ht="12" customHeight="1">
      <c r="B17" s="28"/>
      <c r="D17" s="23" t="s">
        <v>26</v>
      </c>
      <c r="I17" s="23" t="s">
        <v>23</v>
      </c>
      <c r="J17" s="179" t="str">
        <f>'Rekapitulácia stavby'!AN13</f>
        <v>Vyplň údaj</v>
      </c>
      <c r="L17" s="28"/>
    </row>
    <row r="18" spans="2:12" s="1" customFormat="1" ht="18" customHeight="1">
      <c r="B18" s="28"/>
      <c r="E18" s="233" t="str">
        <f>'Rekapitulácia stavby'!E14</f>
        <v>Vyplň údaj</v>
      </c>
      <c r="F18" s="215"/>
      <c r="G18" s="215"/>
      <c r="H18" s="215"/>
      <c r="I18" s="23" t="s">
        <v>25</v>
      </c>
      <c r="J18" s="179" t="str">
        <f>'Rekapitulácia stavby'!AN14</f>
        <v>Vyplň údaj</v>
      </c>
      <c r="L18" s="28"/>
    </row>
    <row r="19" spans="2:12" s="1" customFormat="1" ht="7" customHeight="1">
      <c r="B19" s="28"/>
      <c r="L19" s="28"/>
    </row>
    <row r="20" spans="2:12" s="1" customFormat="1" ht="12" customHeight="1">
      <c r="B20" s="28"/>
      <c r="D20" s="23" t="s">
        <v>28</v>
      </c>
      <c r="I20" s="23" t="s">
        <v>23</v>
      </c>
      <c r="J20" s="21" t="str">
        <f>IF('Rekapitulácia stavby'!AN16="","",'Rekapitulácia stavby'!AN16)</f>
        <v/>
      </c>
      <c r="L20" s="28"/>
    </row>
    <row r="21" spans="2:12" s="1" customFormat="1" ht="18" customHeight="1">
      <c r="B21" s="28"/>
      <c r="E21" s="21" t="str">
        <f>IF('Rekapitulácia stavby'!E17="","",'Rekapitulácia stavby'!E17)</f>
        <v xml:space="preserve"> </v>
      </c>
      <c r="I21" s="23" t="s">
        <v>25</v>
      </c>
      <c r="J21" s="21" t="str">
        <f>IF('Rekapitulácia stavby'!AN17="","",'Rekapitulácia stavby'!AN17)</f>
        <v/>
      </c>
      <c r="L21" s="28"/>
    </row>
    <row r="22" spans="2:12" s="1" customFormat="1" ht="7" customHeight="1">
      <c r="B22" s="28"/>
      <c r="L22" s="28"/>
    </row>
    <row r="23" spans="2:12" s="1" customFormat="1" ht="12" customHeight="1">
      <c r="B23" s="28"/>
      <c r="D23" s="23" t="s">
        <v>30</v>
      </c>
      <c r="I23" s="23" t="s">
        <v>23</v>
      </c>
      <c r="J23" s="21" t="str">
        <f>IF('Rekapitulácia stavby'!AN19="","",'Rekapitulácia stavby'!AN19)</f>
        <v/>
      </c>
      <c r="L23" s="28"/>
    </row>
    <row r="24" spans="2:12" s="1" customFormat="1" ht="18" customHeight="1">
      <c r="B24" s="28"/>
      <c r="E24" s="21" t="str">
        <f>IF('Rekapitulácia stavby'!E20="","",'Rekapitulácia stavby'!E20)</f>
        <v xml:space="preserve"> </v>
      </c>
      <c r="I24" s="23" t="s">
        <v>25</v>
      </c>
      <c r="J24" s="21" t="str">
        <f>IF('Rekapitulácia stavby'!AN20="","",'Rekapitulácia stavby'!AN20)</f>
        <v/>
      </c>
      <c r="L24" s="28"/>
    </row>
    <row r="25" spans="2:12" s="1" customFormat="1" ht="7" customHeight="1">
      <c r="B25" s="28"/>
      <c r="L25" s="28"/>
    </row>
    <row r="26" spans="2:12" s="1" customFormat="1" ht="12" customHeight="1">
      <c r="B26" s="28"/>
      <c r="D26" s="23" t="s">
        <v>31</v>
      </c>
      <c r="L26" s="28"/>
    </row>
    <row r="27" spans="2:12" s="7" customFormat="1" ht="16.5" customHeight="1">
      <c r="B27" s="93"/>
      <c r="E27" s="219" t="s">
        <v>1</v>
      </c>
      <c r="F27" s="219"/>
      <c r="G27" s="219"/>
      <c r="H27" s="219"/>
      <c r="L27" s="93"/>
    </row>
    <row r="28" spans="2:12" s="1" customFormat="1" ht="7" customHeight="1">
      <c r="B28" s="28"/>
      <c r="L28" s="28"/>
    </row>
    <row r="29" spans="2:12" s="1" customFormat="1" ht="7" customHeight="1">
      <c r="B29" s="28"/>
      <c r="D29" s="52"/>
      <c r="E29" s="52"/>
      <c r="F29" s="52"/>
      <c r="G29" s="52"/>
      <c r="H29" s="52"/>
      <c r="I29" s="52"/>
      <c r="J29" s="52"/>
      <c r="K29" s="52"/>
      <c r="L29" s="28"/>
    </row>
    <row r="30" spans="2:12" s="1" customFormat="1" ht="25.5" customHeight="1">
      <c r="B30" s="28"/>
      <c r="D30" s="94" t="s">
        <v>32</v>
      </c>
      <c r="J30" s="65">
        <f>ROUND(J125, 2)</f>
        <v>0</v>
      </c>
      <c r="L30" s="28"/>
    </row>
    <row r="31" spans="2:12" s="1" customFormat="1" ht="7" customHeight="1">
      <c r="B31" s="28"/>
      <c r="D31" s="52"/>
      <c r="E31" s="52"/>
      <c r="F31" s="52"/>
      <c r="G31" s="52"/>
      <c r="H31" s="52"/>
      <c r="I31" s="52"/>
      <c r="J31" s="52"/>
      <c r="K31" s="52"/>
      <c r="L31" s="28"/>
    </row>
    <row r="32" spans="2:12" s="1" customFormat="1" ht="14.5" customHeight="1">
      <c r="B32" s="28"/>
      <c r="F32" s="31" t="s">
        <v>34</v>
      </c>
      <c r="I32" s="31" t="s">
        <v>33</v>
      </c>
      <c r="J32" s="31" t="s">
        <v>35</v>
      </c>
      <c r="L32" s="28"/>
    </row>
    <row r="33" spans="2:12" s="1" customFormat="1" ht="14.5" customHeight="1">
      <c r="B33" s="28"/>
      <c r="D33" s="54" t="s">
        <v>36</v>
      </c>
      <c r="E33" s="33" t="s">
        <v>37</v>
      </c>
      <c r="F33" s="95">
        <f>ROUND((SUM(BE125:BE186)),  2)</f>
        <v>0</v>
      </c>
      <c r="G33" s="96"/>
      <c r="H33" s="96"/>
      <c r="I33" s="97">
        <v>0.23</v>
      </c>
      <c r="J33" s="95">
        <f>ROUND(((SUM(BE125:BE186))*I33),  2)</f>
        <v>0</v>
      </c>
      <c r="L33" s="28"/>
    </row>
    <row r="34" spans="2:12" s="1" customFormat="1" ht="14.5" customHeight="1">
      <c r="B34" s="28"/>
      <c r="E34" s="33" t="s">
        <v>38</v>
      </c>
      <c r="F34" s="85">
        <f>ROUND((SUM(BF125:BF186)),  2)</f>
        <v>0</v>
      </c>
      <c r="I34" s="178">
        <v>0.23</v>
      </c>
      <c r="J34" s="85">
        <f>ROUND(((SUM(BF125:BF186))*I34),  2)</f>
        <v>0</v>
      </c>
      <c r="L34" s="28"/>
    </row>
    <row r="35" spans="2:12" s="1" customFormat="1" ht="14.5" customHeight="1">
      <c r="B35" s="28"/>
      <c r="E35" s="23" t="s">
        <v>39</v>
      </c>
      <c r="F35" s="85">
        <f>ROUND((SUM(BG125:BG186)),  2)</f>
        <v>0</v>
      </c>
      <c r="I35" s="178">
        <v>0.23</v>
      </c>
      <c r="J35" s="85">
        <f>0</f>
        <v>0</v>
      </c>
      <c r="L35" s="28"/>
    </row>
    <row r="36" spans="2:12" s="1" customFormat="1" ht="14.5" customHeight="1">
      <c r="B36" s="28"/>
      <c r="E36" s="23" t="s">
        <v>40</v>
      </c>
      <c r="F36" s="85">
        <f>ROUND((SUM(BH125:BH186)),  2)</f>
        <v>0</v>
      </c>
      <c r="I36" s="178">
        <v>0.23</v>
      </c>
      <c r="J36" s="85">
        <f>0</f>
        <v>0</v>
      </c>
      <c r="L36" s="28"/>
    </row>
    <row r="37" spans="2:12" s="1" customFormat="1" ht="14.5" customHeight="1">
      <c r="B37" s="28"/>
      <c r="E37" s="33" t="s">
        <v>41</v>
      </c>
      <c r="F37" s="95">
        <f>ROUND((SUM(BI125:BI186)),  2)</f>
        <v>0</v>
      </c>
      <c r="G37" s="96"/>
      <c r="H37" s="96"/>
      <c r="I37" s="97">
        <v>0</v>
      </c>
      <c r="J37" s="95">
        <f>0</f>
        <v>0</v>
      </c>
      <c r="L37" s="28"/>
    </row>
    <row r="38" spans="2:12" s="1" customFormat="1" ht="7" customHeight="1">
      <c r="B38" s="28"/>
      <c r="L38" s="28"/>
    </row>
    <row r="39" spans="2:12" s="1" customFormat="1" ht="25.5" customHeight="1">
      <c r="B39" s="28"/>
      <c r="C39" s="98"/>
      <c r="D39" s="99" t="s">
        <v>42</v>
      </c>
      <c r="E39" s="56"/>
      <c r="F39" s="56"/>
      <c r="G39" s="100" t="s">
        <v>43</v>
      </c>
      <c r="H39" s="101" t="s">
        <v>44</v>
      </c>
      <c r="I39" s="56"/>
      <c r="J39" s="102">
        <f>SUM(J30:J37)</f>
        <v>0</v>
      </c>
      <c r="K39" s="103"/>
      <c r="L39" s="28"/>
    </row>
    <row r="40" spans="2:12" s="1" customFormat="1" ht="14.5" customHeight="1">
      <c r="B40" s="28"/>
      <c r="L40" s="28"/>
    </row>
    <row r="41" spans="2:12" ht="14.5" customHeight="1">
      <c r="B41" s="16"/>
      <c r="L41" s="16"/>
    </row>
    <row r="42" spans="2:12" ht="14.5" customHeight="1">
      <c r="B42" s="16"/>
      <c r="L42" s="16"/>
    </row>
    <row r="43" spans="2:12" ht="14.5" customHeight="1">
      <c r="B43" s="16"/>
      <c r="L43" s="16"/>
    </row>
    <row r="44" spans="2:12" ht="14.5" customHeight="1">
      <c r="B44" s="16"/>
      <c r="L44" s="16"/>
    </row>
    <row r="45" spans="2:12" ht="14.5" customHeight="1">
      <c r="B45" s="16"/>
      <c r="L45" s="16"/>
    </row>
    <row r="46" spans="2:12" ht="14.5" customHeight="1">
      <c r="B46" s="16"/>
      <c r="L46" s="16"/>
    </row>
    <row r="47" spans="2:12" ht="14.5" customHeight="1">
      <c r="B47" s="16"/>
      <c r="L47" s="16"/>
    </row>
    <row r="48" spans="2:12" ht="14.5" customHeight="1">
      <c r="B48" s="16"/>
      <c r="L48" s="16"/>
    </row>
    <row r="49" spans="2:12" ht="14.5" customHeight="1">
      <c r="B49" s="16"/>
      <c r="L49" s="16"/>
    </row>
    <row r="50" spans="2:12" s="1" customFormat="1" ht="14.5" customHeight="1">
      <c r="B50" s="28"/>
      <c r="D50" s="40" t="s">
        <v>45</v>
      </c>
      <c r="E50" s="41"/>
      <c r="F50" s="41"/>
      <c r="G50" s="40" t="s">
        <v>46</v>
      </c>
      <c r="H50" s="41"/>
      <c r="I50" s="41"/>
      <c r="J50" s="41"/>
      <c r="K50" s="41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3">
      <c r="B61" s="28"/>
      <c r="D61" s="42" t="s">
        <v>47</v>
      </c>
      <c r="E61" s="30"/>
      <c r="F61" s="104" t="s">
        <v>48</v>
      </c>
      <c r="G61" s="42" t="s">
        <v>47</v>
      </c>
      <c r="H61" s="30"/>
      <c r="I61" s="30"/>
      <c r="J61" s="105" t="s">
        <v>48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3">
      <c r="B65" s="28"/>
      <c r="D65" s="40" t="s">
        <v>49</v>
      </c>
      <c r="E65" s="41"/>
      <c r="F65" s="41"/>
      <c r="G65" s="40" t="s">
        <v>50</v>
      </c>
      <c r="H65" s="41"/>
      <c r="I65" s="41"/>
      <c r="J65" s="41"/>
      <c r="K65" s="41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3">
      <c r="B76" s="28"/>
      <c r="D76" s="42" t="s">
        <v>47</v>
      </c>
      <c r="E76" s="30"/>
      <c r="F76" s="104" t="s">
        <v>48</v>
      </c>
      <c r="G76" s="42" t="s">
        <v>47</v>
      </c>
      <c r="H76" s="30"/>
      <c r="I76" s="30"/>
      <c r="J76" s="105" t="s">
        <v>48</v>
      </c>
      <c r="K76" s="30"/>
      <c r="L76" s="28"/>
    </row>
    <row r="77" spans="2:12" s="1" customFormat="1" ht="14.5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28"/>
    </row>
    <row r="81" spans="2:47" s="1" customFormat="1" ht="7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28"/>
    </row>
    <row r="82" spans="2:47" s="1" customFormat="1" ht="25" customHeight="1">
      <c r="B82" s="28"/>
      <c r="C82" s="17" t="s">
        <v>171</v>
      </c>
      <c r="L82" s="28"/>
    </row>
    <row r="83" spans="2:47" s="1" customFormat="1" ht="7" customHeight="1">
      <c r="B83" s="28"/>
      <c r="L83" s="28"/>
    </row>
    <row r="84" spans="2:47" s="1" customFormat="1" ht="12" customHeight="1">
      <c r="B84" s="28"/>
      <c r="C84" s="23" t="s">
        <v>15</v>
      </c>
      <c r="L84" s="28"/>
    </row>
    <row r="85" spans="2:47" s="1" customFormat="1" ht="16.5" customHeight="1">
      <c r="B85" s="28"/>
      <c r="E85" s="231" t="str">
        <f>E7</f>
        <v>Rokycany - Infraštruktúra, 100 Zásobovanie vodou</v>
      </c>
      <c r="F85" s="232"/>
      <c r="G85" s="232"/>
      <c r="H85" s="232"/>
      <c r="L85" s="28"/>
    </row>
    <row r="86" spans="2:47" s="1" customFormat="1" ht="12" customHeight="1">
      <c r="B86" s="28"/>
      <c r="C86" s="23" t="s">
        <v>167</v>
      </c>
      <c r="L86" s="28"/>
    </row>
    <row r="87" spans="2:47" s="1" customFormat="1" ht="16.5" customHeight="1">
      <c r="B87" s="28"/>
      <c r="E87" s="187" t="str">
        <f>E9</f>
        <v>7 - SO 122 Domové vodovodné prípojky</v>
      </c>
      <c r="F87" s="230"/>
      <c r="G87" s="230"/>
      <c r="H87" s="230"/>
      <c r="L87" s="28"/>
    </row>
    <row r="88" spans="2:47" s="1" customFormat="1" ht="7" customHeight="1">
      <c r="B88" s="28"/>
      <c r="L88" s="28"/>
    </row>
    <row r="89" spans="2:47" s="1" customFormat="1" ht="12" customHeight="1">
      <c r="B89" s="28"/>
      <c r="C89" s="23" t="s">
        <v>19</v>
      </c>
      <c r="F89" s="21" t="str">
        <f>F12</f>
        <v>Rokycany</v>
      </c>
      <c r="I89" s="23" t="s">
        <v>21</v>
      </c>
      <c r="J89" s="51" t="str">
        <f>IF(J12="","",J12)</f>
        <v>Vyplň údaj</v>
      </c>
      <c r="L89" s="28"/>
    </row>
    <row r="90" spans="2:47" s="1" customFormat="1" ht="7" customHeight="1">
      <c r="B90" s="28"/>
      <c r="L90" s="28"/>
    </row>
    <row r="91" spans="2:47" s="1" customFormat="1" ht="15.25" customHeight="1">
      <c r="B91" s="28"/>
      <c r="C91" s="23" t="s">
        <v>22</v>
      </c>
      <c r="F91" s="21" t="str">
        <f>E15</f>
        <v xml:space="preserve"> </v>
      </c>
      <c r="I91" s="23" t="s">
        <v>28</v>
      </c>
      <c r="J91" s="26" t="str">
        <f>E21</f>
        <v xml:space="preserve"> </v>
      </c>
      <c r="L91" s="28"/>
    </row>
    <row r="92" spans="2:47" s="1" customFormat="1" ht="15.25" customHeight="1">
      <c r="B92" s="28"/>
      <c r="C92" s="23" t="s">
        <v>26</v>
      </c>
      <c r="F92" s="21" t="str">
        <f>IF(E18="","",E18)</f>
        <v>Vyplň údaj</v>
      </c>
      <c r="I92" s="23" t="s">
        <v>30</v>
      </c>
      <c r="J92" s="26" t="str">
        <f>E24</f>
        <v xml:space="preserve"> </v>
      </c>
      <c r="L92" s="28"/>
    </row>
    <row r="93" spans="2:47" s="1" customFormat="1" ht="10.25" customHeight="1">
      <c r="B93" s="28"/>
      <c r="L93" s="28"/>
    </row>
    <row r="94" spans="2:47" s="1" customFormat="1" ht="29.25" customHeight="1">
      <c r="B94" s="28"/>
      <c r="C94" s="106" t="s">
        <v>172</v>
      </c>
      <c r="D94" s="98"/>
      <c r="E94" s="98"/>
      <c r="F94" s="98"/>
      <c r="G94" s="98"/>
      <c r="H94" s="98"/>
      <c r="I94" s="98"/>
      <c r="J94" s="107" t="s">
        <v>173</v>
      </c>
      <c r="K94" s="98"/>
      <c r="L94" s="28"/>
    </row>
    <row r="95" spans="2:47" s="1" customFormat="1" ht="10.25" customHeight="1">
      <c r="B95" s="28"/>
      <c r="L95" s="28"/>
    </row>
    <row r="96" spans="2:47" s="1" customFormat="1" ht="22.75" customHeight="1">
      <c r="B96" s="28"/>
      <c r="C96" s="108" t="s">
        <v>174</v>
      </c>
      <c r="J96" s="65">
        <f>J125</f>
        <v>0</v>
      </c>
      <c r="L96" s="28"/>
      <c r="AU96" s="13" t="s">
        <v>175</v>
      </c>
    </row>
    <row r="97" spans="2:12" s="8" customFormat="1" ht="25" customHeight="1">
      <c r="B97" s="109"/>
      <c r="D97" s="110" t="s">
        <v>176</v>
      </c>
      <c r="E97" s="111"/>
      <c r="F97" s="111"/>
      <c r="G97" s="111"/>
      <c r="H97" s="111"/>
      <c r="I97" s="111"/>
      <c r="J97" s="112">
        <f>J126</f>
        <v>0</v>
      </c>
      <c r="L97" s="109"/>
    </row>
    <row r="98" spans="2:12" s="9" customFormat="1" ht="20" customHeight="1">
      <c r="B98" s="113"/>
      <c r="D98" s="114" t="s">
        <v>177</v>
      </c>
      <c r="E98" s="115"/>
      <c r="F98" s="115"/>
      <c r="G98" s="115"/>
      <c r="H98" s="115"/>
      <c r="I98" s="115"/>
      <c r="J98" s="116">
        <f>J127</f>
        <v>0</v>
      </c>
      <c r="L98" s="113"/>
    </row>
    <row r="99" spans="2:12" s="9" customFormat="1" ht="20" customHeight="1">
      <c r="B99" s="113"/>
      <c r="D99" s="114" t="s">
        <v>261</v>
      </c>
      <c r="E99" s="115"/>
      <c r="F99" s="115"/>
      <c r="G99" s="115"/>
      <c r="H99" s="115"/>
      <c r="I99" s="115"/>
      <c r="J99" s="116">
        <f>J151</f>
        <v>0</v>
      </c>
      <c r="L99" s="113"/>
    </row>
    <row r="100" spans="2:12" s="9" customFormat="1" ht="20" customHeight="1">
      <c r="B100" s="113"/>
      <c r="D100" s="114" t="s">
        <v>262</v>
      </c>
      <c r="E100" s="115"/>
      <c r="F100" s="115"/>
      <c r="G100" s="115"/>
      <c r="H100" s="115"/>
      <c r="I100" s="115"/>
      <c r="J100" s="116">
        <f>J153</f>
        <v>0</v>
      </c>
      <c r="L100" s="113"/>
    </row>
    <row r="101" spans="2:12" s="9" customFormat="1" ht="20" customHeight="1">
      <c r="B101" s="113"/>
      <c r="D101" s="114" t="s">
        <v>611</v>
      </c>
      <c r="E101" s="115"/>
      <c r="F101" s="115"/>
      <c r="G101" s="115"/>
      <c r="H101" s="115"/>
      <c r="I101" s="115"/>
      <c r="J101" s="116">
        <f>J160</f>
        <v>0</v>
      </c>
      <c r="L101" s="113"/>
    </row>
    <row r="102" spans="2:12" s="9" customFormat="1" ht="20" customHeight="1">
      <c r="B102" s="113"/>
      <c r="D102" s="114" t="s">
        <v>264</v>
      </c>
      <c r="E102" s="115"/>
      <c r="F102" s="115"/>
      <c r="G102" s="115"/>
      <c r="H102" s="115"/>
      <c r="I102" s="115"/>
      <c r="J102" s="116">
        <f>J167</f>
        <v>0</v>
      </c>
      <c r="L102" s="113"/>
    </row>
    <row r="103" spans="2:12" s="9" customFormat="1" ht="20" customHeight="1">
      <c r="B103" s="113"/>
      <c r="D103" s="114" t="s">
        <v>265</v>
      </c>
      <c r="E103" s="115"/>
      <c r="F103" s="115"/>
      <c r="G103" s="115"/>
      <c r="H103" s="115"/>
      <c r="I103" s="115"/>
      <c r="J103" s="116">
        <f>J173</f>
        <v>0</v>
      </c>
      <c r="L103" s="113"/>
    </row>
    <row r="104" spans="2:12" s="8" customFormat="1" ht="25" customHeight="1">
      <c r="B104" s="109"/>
      <c r="D104" s="110" t="s">
        <v>959</v>
      </c>
      <c r="E104" s="111"/>
      <c r="F104" s="111"/>
      <c r="G104" s="111"/>
      <c r="H104" s="111"/>
      <c r="I104" s="111"/>
      <c r="J104" s="112">
        <f>J175</f>
        <v>0</v>
      </c>
      <c r="L104" s="109"/>
    </row>
    <row r="105" spans="2:12" s="9" customFormat="1" ht="20" customHeight="1">
      <c r="B105" s="113"/>
      <c r="D105" s="114" t="s">
        <v>960</v>
      </c>
      <c r="E105" s="115"/>
      <c r="F105" s="115"/>
      <c r="G105" s="115"/>
      <c r="H105" s="115"/>
      <c r="I105" s="115"/>
      <c r="J105" s="116">
        <f>J176</f>
        <v>0</v>
      </c>
      <c r="L105" s="113"/>
    </row>
    <row r="106" spans="2:12" s="1" customFormat="1" ht="21.75" customHeight="1">
      <c r="B106" s="28"/>
      <c r="L106" s="28"/>
    </row>
    <row r="107" spans="2:12" s="1" customFormat="1" ht="7" customHeight="1">
      <c r="B107" s="43"/>
      <c r="C107" s="44"/>
      <c r="D107" s="44"/>
      <c r="E107" s="44"/>
      <c r="F107" s="44"/>
      <c r="G107" s="44"/>
      <c r="H107" s="44"/>
      <c r="I107" s="44"/>
      <c r="J107" s="44"/>
      <c r="K107" s="44"/>
      <c r="L107" s="28"/>
    </row>
    <row r="111" spans="2:12" s="1" customFormat="1" ht="7" customHeight="1">
      <c r="B111" s="45"/>
      <c r="C111" s="46"/>
      <c r="D111" s="46"/>
      <c r="E111" s="46"/>
      <c r="F111" s="46"/>
      <c r="G111" s="46"/>
      <c r="H111" s="46"/>
      <c r="I111" s="46"/>
      <c r="J111" s="46"/>
      <c r="K111" s="46"/>
      <c r="L111" s="28"/>
    </row>
    <row r="112" spans="2:12" s="1" customFormat="1" ht="25" customHeight="1">
      <c r="B112" s="28"/>
      <c r="C112" s="17" t="s">
        <v>179</v>
      </c>
      <c r="L112" s="28"/>
    </row>
    <row r="113" spans="2:65" s="1" customFormat="1" ht="7" customHeight="1">
      <c r="B113" s="28"/>
      <c r="L113" s="28"/>
    </row>
    <row r="114" spans="2:65" s="1" customFormat="1" ht="12" customHeight="1">
      <c r="B114" s="28"/>
      <c r="C114" s="23" t="s">
        <v>15</v>
      </c>
      <c r="L114" s="28"/>
    </row>
    <row r="115" spans="2:65" s="1" customFormat="1" ht="16.5" customHeight="1">
      <c r="B115" s="28"/>
      <c r="E115" s="231" t="str">
        <f>E7</f>
        <v>Rokycany - Infraštruktúra, 100 Zásobovanie vodou</v>
      </c>
      <c r="F115" s="232"/>
      <c r="G115" s="232"/>
      <c r="H115" s="232"/>
      <c r="L115" s="28"/>
    </row>
    <row r="116" spans="2:65" s="1" customFormat="1" ht="12" customHeight="1">
      <c r="B116" s="28"/>
      <c r="C116" s="23" t="s">
        <v>167</v>
      </c>
      <c r="L116" s="28"/>
    </row>
    <row r="117" spans="2:65" s="1" customFormat="1" ht="16.5" customHeight="1">
      <c r="B117" s="28"/>
      <c r="E117" s="187" t="str">
        <f>E9</f>
        <v>7 - SO 122 Domové vodovodné prípojky</v>
      </c>
      <c r="F117" s="230"/>
      <c r="G117" s="230"/>
      <c r="H117" s="230"/>
      <c r="L117" s="28"/>
    </row>
    <row r="118" spans="2:65" s="1" customFormat="1" ht="7" customHeight="1">
      <c r="B118" s="28"/>
      <c r="L118" s="28"/>
    </row>
    <row r="119" spans="2:65" s="1" customFormat="1" ht="12" customHeight="1">
      <c r="B119" s="28"/>
      <c r="C119" s="23" t="s">
        <v>19</v>
      </c>
      <c r="F119" s="21" t="str">
        <f>F12</f>
        <v>Rokycany</v>
      </c>
      <c r="I119" s="23" t="s">
        <v>21</v>
      </c>
      <c r="J119" s="51" t="str">
        <f>IF(J12="","",J12)</f>
        <v>Vyplň údaj</v>
      </c>
      <c r="L119" s="28"/>
    </row>
    <row r="120" spans="2:65" s="1" customFormat="1" ht="7" customHeight="1">
      <c r="B120" s="28"/>
      <c r="L120" s="28"/>
    </row>
    <row r="121" spans="2:65" s="1" customFormat="1" ht="15.25" customHeight="1">
      <c r="B121" s="28"/>
      <c r="C121" s="23" t="s">
        <v>22</v>
      </c>
      <c r="F121" s="21" t="str">
        <f>E15</f>
        <v xml:space="preserve"> </v>
      </c>
      <c r="I121" s="23" t="s">
        <v>28</v>
      </c>
      <c r="J121" s="26" t="str">
        <f>E21</f>
        <v xml:space="preserve"> </v>
      </c>
      <c r="L121" s="28"/>
    </row>
    <row r="122" spans="2:65" s="1" customFormat="1" ht="15.25" customHeight="1">
      <c r="B122" s="28"/>
      <c r="C122" s="23" t="s">
        <v>26</v>
      </c>
      <c r="F122" s="21" t="str">
        <f>IF(E18="","",E18)</f>
        <v>Vyplň údaj</v>
      </c>
      <c r="I122" s="23" t="s">
        <v>30</v>
      </c>
      <c r="J122" s="26" t="str">
        <f>E24</f>
        <v xml:space="preserve"> </v>
      </c>
      <c r="L122" s="28"/>
    </row>
    <row r="123" spans="2:65" s="1" customFormat="1" ht="10.25" customHeight="1">
      <c r="B123" s="28"/>
      <c r="L123" s="28"/>
    </row>
    <row r="124" spans="2:65" s="10" customFormat="1" ht="29.25" customHeight="1">
      <c r="B124" s="117"/>
      <c r="C124" s="118" t="s">
        <v>180</v>
      </c>
      <c r="D124" s="119" t="s">
        <v>57</v>
      </c>
      <c r="E124" s="119" t="s">
        <v>53</v>
      </c>
      <c r="F124" s="119" t="s">
        <v>54</v>
      </c>
      <c r="G124" s="119" t="s">
        <v>181</v>
      </c>
      <c r="H124" s="119" t="s">
        <v>182</v>
      </c>
      <c r="I124" s="119" t="s">
        <v>183</v>
      </c>
      <c r="J124" s="120" t="s">
        <v>173</v>
      </c>
      <c r="K124" s="121" t="s">
        <v>184</v>
      </c>
      <c r="L124" s="117"/>
      <c r="M124" s="58" t="s">
        <v>1</v>
      </c>
      <c r="N124" s="59" t="s">
        <v>36</v>
      </c>
      <c r="O124" s="59" t="s">
        <v>185</v>
      </c>
      <c r="P124" s="59" t="s">
        <v>186</v>
      </c>
      <c r="Q124" s="59" t="s">
        <v>187</v>
      </c>
      <c r="R124" s="59" t="s">
        <v>188</v>
      </c>
      <c r="S124" s="59" t="s">
        <v>189</v>
      </c>
      <c r="T124" s="60" t="s">
        <v>190</v>
      </c>
    </row>
    <row r="125" spans="2:65" s="1" customFormat="1" ht="22.75" customHeight="1">
      <c r="B125" s="28"/>
      <c r="C125" s="63" t="s">
        <v>174</v>
      </c>
      <c r="J125" s="122">
        <f>BK125</f>
        <v>0</v>
      </c>
      <c r="L125" s="28"/>
      <c r="M125" s="61"/>
      <c r="N125" s="52"/>
      <c r="O125" s="52"/>
      <c r="P125" s="123">
        <f>P126+P175</f>
        <v>0</v>
      </c>
      <c r="Q125" s="52"/>
      <c r="R125" s="123">
        <f>R126+R175</f>
        <v>536.31696847652995</v>
      </c>
      <c r="S125" s="52"/>
      <c r="T125" s="124">
        <f>T126+T175</f>
        <v>153.69999999999999</v>
      </c>
      <c r="AT125" s="13" t="s">
        <v>71</v>
      </c>
      <c r="AU125" s="13" t="s">
        <v>175</v>
      </c>
      <c r="BK125" s="125">
        <f>BK126+BK175</f>
        <v>0</v>
      </c>
    </row>
    <row r="126" spans="2:65" s="11" customFormat="1" ht="26" customHeight="1">
      <c r="B126" s="126"/>
      <c r="D126" s="127" t="s">
        <v>71</v>
      </c>
      <c r="E126" s="128" t="s">
        <v>191</v>
      </c>
      <c r="F126" s="128" t="s">
        <v>192</v>
      </c>
      <c r="I126" s="129"/>
      <c r="J126" s="130">
        <f>BK126</f>
        <v>0</v>
      </c>
      <c r="L126" s="126"/>
      <c r="M126" s="131"/>
      <c r="P126" s="132">
        <f>P127+P151+P153+P160+P167+P173</f>
        <v>0</v>
      </c>
      <c r="R126" s="132">
        <f>R127+R151+R153+R160+R167+R173</f>
        <v>535.53152847652996</v>
      </c>
      <c r="T126" s="133">
        <f>T127+T151+T153+T160+T167+T173</f>
        <v>153.69999999999999</v>
      </c>
      <c r="AR126" s="127" t="s">
        <v>76</v>
      </c>
      <c r="AT126" s="134" t="s">
        <v>71</v>
      </c>
      <c r="AU126" s="134" t="s">
        <v>72</v>
      </c>
      <c r="AY126" s="127" t="s">
        <v>193</v>
      </c>
      <c r="BK126" s="135">
        <f>BK127+BK151+BK153+BK160+BK167+BK173</f>
        <v>0</v>
      </c>
    </row>
    <row r="127" spans="2:65" s="11" customFormat="1" ht="22.75" customHeight="1">
      <c r="B127" s="126"/>
      <c r="D127" s="127" t="s">
        <v>71</v>
      </c>
      <c r="E127" s="136" t="s">
        <v>76</v>
      </c>
      <c r="F127" s="136" t="s">
        <v>194</v>
      </c>
      <c r="I127" s="129"/>
      <c r="J127" s="137">
        <f>BK127</f>
        <v>0</v>
      </c>
      <c r="L127" s="126"/>
      <c r="M127" s="131"/>
      <c r="P127" s="132">
        <f>SUM(P128:P150)</f>
        <v>0</v>
      </c>
      <c r="R127" s="132">
        <f>SUM(R128:R150)</f>
        <v>245.02073933653</v>
      </c>
      <c r="T127" s="133">
        <f>SUM(T128:T150)</f>
        <v>153.69999999999999</v>
      </c>
      <c r="AR127" s="127" t="s">
        <v>76</v>
      </c>
      <c r="AT127" s="134" t="s">
        <v>71</v>
      </c>
      <c r="AU127" s="134" t="s">
        <v>76</v>
      </c>
      <c r="AY127" s="127" t="s">
        <v>193</v>
      </c>
      <c r="BK127" s="135">
        <f>SUM(BK128:BK150)</f>
        <v>0</v>
      </c>
    </row>
    <row r="128" spans="2:65" s="1" customFormat="1" ht="24.25" customHeight="1">
      <c r="B128" s="138"/>
      <c r="C128" s="139" t="s">
        <v>76</v>
      </c>
      <c r="D128" s="139" t="s">
        <v>195</v>
      </c>
      <c r="E128" s="140" t="s">
        <v>3377</v>
      </c>
      <c r="F128" s="141" t="s">
        <v>3378</v>
      </c>
      <c r="G128" s="142" t="s">
        <v>234</v>
      </c>
      <c r="H128" s="143">
        <v>212</v>
      </c>
      <c r="I128" s="144"/>
      <c r="J128" s="145">
        <f t="shared" ref="J128:J150" si="0">ROUND(I128*H128,2)</f>
        <v>0</v>
      </c>
      <c r="K128" s="146"/>
      <c r="L128" s="28"/>
      <c r="M128" s="147" t="s">
        <v>1</v>
      </c>
      <c r="N128" s="148" t="s">
        <v>38</v>
      </c>
      <c r="P128" s="149">
        <f t="shared" ref="P128:P150" si="1">O128*H128</f>
        <v>0</v>
      </c>
      <c r="Q128" s="149">
        <v>0</v>
      </c>
      <c r="R128" s="149">
        <f t="shared" ref="R128:R150" si="2">Q128*H128</f>
        <v>0</v>
      </c>
      <c r="S128" s="149">
        <v>0.25</v>
      </c>
      <c r="T128" s="150">
        <f t="shared" ref="T128:T150" si="3">S128*H128</f>
        <v>53</v>
      </c>
      <c r="AR128" s="151" t="s">
        <v>109</v>
      </c>
      <c r="AT128" s="151" t="s">
        <v>195</v>
      </c>
      <c r="AU128" s="151" t="s">
        <v>84</v>
      </c>
      <c r="AY128" s="13" t="s">
        <v>193</v>
      </c>
      <c r="BE128" s="152">
        <f t="shared" ref="BE128:BE150" si="4">IF(N128="základná",J128,0)</f>
        <v>0</v>
      </c>
      <c r="BF128" s="152">
        <f t="shared" ref="BF128:BF150" si="5">IF(N128="znížená",J128,0)</f>
        <v>0</v>
      </c>
      <c r="BG128" s="152">
        <f t="shared" ref="BG128:BG150" si="6">IF(N128="zákl. prenesená",J128,0)</f>
        <v>0</v>
      </c>
      <c r="BH128" s="152">
        <f t="shared" ref="BH128:BH150" si="7">IF(N128="zníž. prenesená",J128,0)</f>
        <v>0</v>
      </c>
      <c r="BI128" s="152">
        <f t="shared" ref="BI128:BI150" si="8">IF(N128="nulová",J128,0)</f>
        <v>0</v>
      </c>
      <c r="BJ128" s="13" t="s">
        <v>84</v>
      </c>
      <c r="BK128" s="152">
        <f t="shared" ref="BK128:BK150" si="9">ROUND(I128*H128,2)</f>
        <v>0</v>
      </c>
      <c r="BL128" s="13" t="s">
        <v>109</v>
      </c>
      <c r="BM128" s="151" t="s">
        <v>3379</v>
      </c>
    </row>
    <row r="129" spans="2:65" s="1" customFormat="1" ht="37.75" customHeight="1">
      <c r="B129" s="138"/>
      <c r="C129" s="139" t="s">
        <v>84</v>
      </c>
      <c r="D129" s="139" t="s">
        <v>195</v>
      </c>
      <c r="E129" s="140" t="s">
        <v>2062</v>
      </c>
      <c r="F129" s="141" t="s">
        <v>3380</v>
      </c>
      <c r="G129" s="142" t="s">
        <v>234</v>
      </c>
      <c r="H129" s="143">
        <v>212</v>
      </c>
      <c r="I129" s="144"/>
      <c r="J129" s="145">
        <f t="shared" si="0"/>
        <v>0</v>
      </c>
      <c r="K129" s="146"/>
      <c r="L129" s="28"/>
      <c r="M129" s="147" t="s">
        <v>1</v>
      </c>
      <c r="N129" s="148" t="s">
        <v>38</v>
      </c>
      <c r="P129" s="149">
        <f t="shared" si="1"/>
        <v>0</v>
      </c>
      <c r="Q129" s="149">
        <v>0</v>
      </c>
      <c r="R129" s="149">
        <f t="shared" si="2"/>
        <v>0</v>
      </c>
      <c r="S129" s="149">
        <v>0.24</v>
      </c>
      <c r="T129" s="150">
        <f t="shared" si="3"/>
        <v>50.879999999999995</v>
      </c>
      <c r="AR129" s="151" t="s">
        <v>109</v>
      </c>
      <c r="AT129" s="151" t="s">
        <v>195</v>
      </c>
      <c r="AU129" s="151" t="s">
        <v>84</v>
      </c>
      <c r="AY129" s="13" t="s">
        <v>193</v>
      </c>
      <c r="BE129" s="152">
        <f t="shared" si="4"/>
        <v>0</v>
      </c>
      <c r="BF129" s="152">
        <f t="shared" si="5"/>
        <v>0</v>
      </c>
      <c r="BG129" s="152">
        <f t="shared" si="6"/>
        <v>0</v>
      </c>
      <c r="BH129" s="152">
        <f t="shared" si="7"/>
        <v>0</v>
      </c>
      <c r="BI129" s="152">
        <f t="shared" si="8"/>
        <v>0</v>
      </c>
      <c r="BJ129" s="13" t="s">
        <v>84</v>
      </c>
      <c r="BK129" s="152">
        <f t="shared" si="9"/>
        <v>0</v>
      </c>
      <c r="BL129" s="13" t="s">
        <v>109</v>
      </c>
      <c r="BM129" s="151" t="s">
        <v>3381</v>
      </c>
    </row>
    <row r="130" spans="2:65" s="1" customFormat="1" ht="37.75" customHeight="1">
      <c r="B130" s="138"/>
      <c r="C130" s="139" t="s">
        <v>106</v>
      </c>
      <c r="D130" s="139" t="s">
        <v>195</v>
      </c>
      <c r="E130" s="140" t="s">
        <v>2065</v>
      </c>
      <c r="F130" s="141" t="s">
        <v>3382</v>
      </c>
      <c r="G130" s="142" t="s">
        <v>234</v>
      </c>
      <c r="H130" s="143">
        <v>212</v>
      </c>
      <c r="I130" s="144"/>
      <c r="J130" s="145">
        <f t="shared" si="0"/>
        <v>0</v>
      </c>
      <c r="K130" s="146"/>
      <c r="L130" s="28"/>
      <c r="M130" s="147" t="s">
        <v>1</v>
      </c>
      <c r="N130" s="148" t="s">
        <v>38</v>
      </c>
      <c r="P130" s="149">
        <f t="shared" si="1"/>
        <v>0</v>
      </c>
      <c r="Q130" s="149">
        <v>0</v>
      </c>
      <c r="R130" s="149">
        <f t="shared" si="2"/>
        <v>0</v>
      </c>
      <c r="S130" s="149">
        <v>0.23499999999999999</v>
      </c>
      <c r="T130" s="150">
        <f t="shared" si="3"/>
        <v>49.82</v>
      </c>
      <c r="AR130" s="151" t="s">
        <v>109</v>
      </c>
      <c r="AT130" s="151" t="s">
        <v>195</v>
      </c>
      <c r="AU130" s="151" t="s">
        <v>84</v>
      </c>
      <c r="AY130" s="13" t="s">
        <v>193</v>
      </c>
      <c r="BE130" s="152">
        <f t="shared" si="4"/>
        <v>0</v>
      </c>
      <c r="BF130" s="152">
        <f t="shared" si="5"/>
        <v>0</v>
      </c>
      <c r="BG130" s="152">
        <f t="shared" si="6"/>
        <v>0</v>
      </c>
      <c r="BH130" s="152">
        <f t="shared" si="7"/>
        <v>0</v>
      </c>
      <c r="BI130" s="152">
        <f t="shared" si="8"/>
        <v>0</v>
      </c>
      <c r="BJ130" s="13" t="s">
        <v>84</v>
      </c>
      <c r="BK130" s="152">
        <f t="shared" si="9"/>
        <v>0</v>
      </c>
      <c r="BL130" s="13" t="s">
        <v>109</v>
      </c>
      <c r="BM130" s="151" t="s">
        <v>3383</v>
      </c>
    </row>
    <row r="131" spans="2:65" s="1" customFormat="1" ht="21.75" customHeight="1">
      <c r="B131" s="138"/>
      <c r="C131" s="139" t="s">
        <v>109</v>
      </c>
      <c r="D131" s="139" t="s">
        <v>195</v>
      </c>
      <c r="E131" s="140" t="s">
        <v>1526</v>
      </c>
      <c r="F131" s="141" t="s">
        <v>1527</v>
      </c>
      <c r="G131" s="142" t="s">
        <v>257</v>
      </c>
      <c r="H131" s="143">
        <v>82</v>
      </c>
      <c r="I131" s="144"/>
      <c r="J131" s="145">
        <f t="shared" si="0"/>
        <v>0</v>
      </c>
      <c r="K131" s="146"/>
      <c r="L131" s="28"/>
      <c r="M131" s="147" t="s">
        <v>1</v>
      </c>
      <c r="N131" s="148" t="s">
        <v>38</v>
      </c>
      <c r="P131" s="149">
        <f t="shared" si="1"/>
        <v>0</v>
      </c>
      <c r="Q131" s="149">
        <v>1.0121E-2</v>
      </c>
      <c r="R131" s="149">
        <f t="shared" si="2"/>
        <v>0.82992199999999994</v>
      </c>
      <c r="S131" s="149">
        <v>0</v>
      </c>
      <c r="T131" s="150">
        <f t="shared" si="3"/>
        <v>0</v>
      </c>
      <c r="AR131" s="151" t="s">
        <v>109</v>
      </c>
      <c r="AT131" s="151" t="s">
        <v>195</v>
      </c>
      <c r="AU131" s="151" t="s">
        <v>84</v>
      </c>
      <c r="AY131" s="13" t="s">
        <v>193</v>
      </c>
      <c r="BE131" s="152">
        <f t="shared" si="4"/>
        <v>0</v>
      </c>
      <c r="BF131" s="152">
        <f t="shared" si="5"/>
        <v>0</v>
      </c>
      <c r="BG131" s="152">
        <f t="shared" si="6"/>
        <v>0</v>
      </c>
      <c r="BH131" s="152">
        <f t="shared" si="7"/>
        <v>0</v>
      </c>
      <c r="BI131" s="152">
        <f t="shared" si="8"/>
        <v>0</v>
      </c>
      <c r="BJ131" s="13" t="s">
        <v>84</v>
      </c>
      <c r="BK131" s="152">
        <f t="shared" si="9"/>
        <v>0</v>
      </c>
      <c r="BL131" s="13" t="s">
        <v>109</v>
      </c>
      <c r="BM131" s="151" t="s">
        <v>3384</v>
      </c>
    </row>
    <row r="132" spans="2:65" s="1" customFormat="1" ht="21.75" customHeight="1">
      <c r="B132" s="138"/>
      <c r="C132" s="139" t="s">
        <v>112</v>
      </c>
      <c r="D132" s="139" t="s">
        <v>195</v>
      </c>
      <c r="E132" s="140" t="s">
        <v>2074</v>
      </c>
      <c r="F132" s="141" t="s">
        <v>2075</v>
      </c>
      <c r="G132" s="142" t="s">
        <v>257</v>
      </c>
      <c r="H132" s="143">
        <v>41</v>
      </c>
      <c r="I132" s="144"/>
      <c r="J132" s="145">
        <f t="shared" si="0"/>
        <v>0</v>
      </c>
      <c r="K132" s="146"/>
      <c r="L132" s="28"/>
      <c r="M132" s="147" t="s">
        <v>1</v>
      </c>
      <c r="N132" s="148" t="s">
        <v>38</v>
      </c>
      <c r="P132" s="149">
        <f t="shared" si="1"/>
        <v>0</v>
      </c>
      <c r="Q132" s="149">
        <v>5.9159999999999997E-2</v>
      </c>
      <c r="R132" s="149">
        <f t="shared" si="2"/>
        <v>2.4255599999999999</v>
      </c>
      <c r="S132" s="149">
        <v>0</v>
      </c>
      <c r="T132" s="150">
        <f t="shared" si="3"/>
        <v>0</v>
      </c>
      <c r="AR132" s="151" t="s">
        <v>109</v>
      </c>
      <c r="AT132" s="151" t="s">
        <v>195</v>
      </c>
      <c r="AU132" s="151" t="s">
        <v>84</v>
      </c>
      <c r="AY132" s="13" t="s">
        <v>193</v>
      </c>
      <c r="BE132" s="152">
        <f t="shared" si="4"/>
        <v>0</v>
      </c>
      <c r="BF132" s="152">
        <f t="shared" si="5"/>
        <v>0</v>
      </c>
      <c r="BG132" s="152">
        <f t="shared" si="6"/>
        <v>0</v>
      </c>
      <c r="BH132" s="152">
        <f t="shared" si="7"/>
        <v>0</v>
      </c>
      <c r="BI132" s="152">
        <f t="shared" si="8"/>
        <v>0</v>
      </c>
      <c r="BJ132" s="13" t="s">
        <v>84</v>
      </c>
      <c r="BK132" s="152">
        <f t="shared" si="9"/>
        <v>0</v>
      </c>
      <c r="BL132" s="13" t="s">
        <v>109</v>
      </c>
      <c r="BM132" s="151" t="s">
        <v>3385</v>
      </c>
    </row>
    <row r="133" spans="2:65" s="1" customFormat="1" ht="24.25" customHeight="1">
      <c r="B133" s="138"/>
      <c r="C133" s="139" t="s">
        <v>115</v>
      </c>
      <c r="D133" s="139" t="s">
        <v>195</v>
      </c>
      <c r="E133" s="140" t="s">
        <v>1529</v>
      </c>
      <c r="F133" s="141" t="s">
        <v>1530</v>
      </c>
      <c r="G133" s="142" t="s">
        <v>257</v>
      </c>
      <c r="H133" s="143">
        <v>20</v>
      </c>
      <c r="I133" s="144"/>
      <c r="J133" s="145">
        <f t="shared" si="0"/>
        <v>0</v>
      </c>
      <c r="K133" s="146"/>
      <c r="L133" s="28"/>
      <c r="M133" s="147" t="s">
        <v>1</v>
      </c>
      <c r="N133" s="148" t="s">
        <v>38</v>
      </c>
      <c r="P133" s="149">
        <f t="shared" si="1"/>
        <v>0</v>
      </c>
      <c r="Q133" s="149">
        <v>3.5950000000000001E-3</v>
      </c>
      <c r="R133" s="149">
        <f t="shared" si="2"/>
        <v>7.1900000000000006E-2</v>
      </c>
      <c r="S133" s="149">
        <v>0</v>
      </c>
      <c r="T133" s="150">
        <f t="shared" si="3"/>
        <v>0</v>
      </c>
      <c r="AR133" s="151" t="s">
        <v>109</v>
      </c>
      <c r="AT133" s="151" t="s">
        <v>195</v>
      </c>
      <c r="AU133" s="151" t="s">
        <v>84</v>
      </c>
      <c r="AY133" s="13" t="s">
        <v>193</v>
      </c>
      <c r="BE133" s="152">
        <f t="shared" si="4"/>
        <v>0</v>
      </c>
      <c r="BF133" s="152">
        <f t="shared" si="5"/>
        <v>0</v>
      </c>
      <c r="BG133" s="152">
        <f t="shared" si="6"/>
        <v>0</v>
      </c>
      <c r="BH133" s="152">
        <f t="shared" si="7"/>
        <v>0</v>
      </c>
      <c r="BI133" s="152">
        <f t="shared" si="8"/>
        <v>0</v>
      </c>
      <c r="BJ133" s="13" t="s">
        <v>84</v>
      </c>
      <c r="BK133" s="152">
        <f t="shared" si="9"/>
        <v>0</v>
      </c>
      <c r="BL133" s="13" t="s">
        <v>109</v>
      </c>
      <c r="BM133" s="151" t="s">
        <v>3386</v>
      </c>
    </row>
    <row r="134" spans="2:65" s="1" customFormat="1" ht="24.25" customHeight="1">
      <c r="B134" s="138"/>
      <c r="C134" s="139" t="s">
        <v>160</v>
      </c>
      <c r="D134" s="139" t="s">
        <v>195</v>
      </c>
      <c r="E134" s="140" t="s">
        <v>1532</v>
      </c>
      <c r="F134" s="141" t="s">
        <v>1533</v>
      </c>
      <c r="G134" s="142" t="s">
        <v>198</v>
      </c>
      <c r="H134" s="143">
        <v>13.23</v>
      </c>
      <c r="I134" s="144"/>
      <c r="J134" s="145">
        <f t="shared" si="0"/>
        <v>0</v>
      </c>
      <c r="K134" s="146"/>
      <c r="L134" s="28"/>
      <c r="M134" s="147" t="s">
        <v>1</v>
      </c>
      <c r="N134" s="148" t="s">
        <v>38</v>
      </c>
      <c r="P134" s="149">
        <f t="shared" si="1"/>
        <v>0</v>
      </c>
      <c r="Q134" s="149">
        <v>0</v>
      </c>
      <c r="R134" s="149">
        <f t="shared" si="2"/>
        <v>0</v>
      </c>
      <c r="S134" s="149">
        <v>0</v>
      </c>
      <c r="T134" s="150">
        <f t="shared" si="3"/>
        <v>0</v>
      </c>
      <c r="AR134" s="151" t="s">
        <v>109</v>
      </c>
      <c r="AT134" s="151" t="s">
        <v>195</v>
      </c>
      <c r="AU134" s="151" t="s">
        <v>84</v>
      </c>
      <c r="AY134" s="13" t="s">
        <v>193</v>
      </c>
      <c r="BE134" s="152">
        <f t="shared" si="4"/>
        <v>0</v>
      </c>
      <c r="BF134" s="152">
        <f t="shared" si="5"/>
        <v>0</v>
      </c>
      <c r="BG134" s="152">
        <f t="shared" si="6"/>
        <v>0</v>
      </c>
      <c r="BH134" s="152">
        <f t="shared" si="7"/>
        <v>0</v>
      </c>
      <c r="BI134" s="152">
        <f t="shared" si="8"/>
        <v>0</v>
      </c>
      <c r="BJ134" s="13" t="s">
        <v>84</v>
      </c>
      <c r="BK134" s="152">
        <f t="shared" si="9"/>
        <v>0</v>
      </c>
      <c r="BL134" s="13" t="s">
        <v>109</v>
      </c>
      <c r="BM134" s="151" t="s">
        <v>3387</v>
      </c>
    </row>
    <row r="135" spans="2:65" s="1" customFormat="1" ht="24.25" customHeight="1">
      <c r="B135" s="138"/>
      <c r="C135" s="139" t="s">
        <v>163</v>
      </c>
      <c r="D135" s="139" t="s">
        <v>195</v>
      </c>
      <c r="E135" s="140" t="s">
        <v>2289</v>
      </c>
      <c r="F135" s="141" t="s">
        <v>3388</v>
      </c>
      <c r="G135" s="142" t="s">
        <v>198</v>
      </c>
      <c r="H135" s="143">
        <v>395.90499999999997</v>
      </c>
      <c r="I135" s="144"/>
      <c r="J135" s="145">
        <f t="shared" si="0"/>
        <v>0</v>
      </c>
      <c r="K135" s="146"/>
      <c r="L135" s="28"/>
      <c r="M135" s="147" t="s">
        <v>1</v>
      </c>
      <c r="N135" s="148" t="s">
        <v>38</v>
      </c>
      <c r="P135" s="149">
        <f t="shared" si="1"/>
        <v>0</v>
      </c>
      <c r="Q135" s="149">
        <v>0</v>
      </c>
      <c r="R135" s="149">
        <f t="shared" si="2"/>
        <v>0</v>
      </c>
      <c r="S135" s="149">
        <v>0</v>
      </c>
      <c r="T135" s="150">
        <f t="shared" si="3"/>
        <v>0</v>
      </c>
      <c r="AR135" s="151" t="s">
        <v>109</v>
      </c>
      <c r="AT135" s="151" t="s">
        <v>195</v>
      </c>
      <c r="AU135" s="151" t="s">
        <v>84</v>
      </c>
      <c r="AY135" s="13" t="s">
        <v>193</v>
      </c>
      <c r="BE135" s="152">
        <f t="shared" si="4"/>
        <v>0</v>
      </c>
      <c r="BF135" s="152">
        <f t="shared" si="5"/>
        <v>0</v>
      </c>
      <c r="BG135" s="152">
        <f t="shared" si="6"/>
        <v>0</v>
      </c>
      <c r="BH135" s="152">
        <f t="shared" si="7"/>
        <v>0</v>
      </c>
      <c r="BI135" s="152">
        <f t="shared" si="8"/>
        <v>0</v>
      </c>
      <c r="BJ135" s="13" t="s">
        <v>84</v>
      </c>
      <c r="BK135" s="152">
        <f t="shared" si="9"/>
        <v>0</v>
      </c>
      <c r="BL135" s="13" t="s">
        <v>109</v>
      </c>
      <c r="BM135" s="151" t="s">
        <v>3389</v>
      </c>
    </row>
    <row r="136" spans="2:65" s="1" customFormat="1" ht="37.75" customHeight="1">
      <c r="B136" s="138"/>
      <c r="C136" s="139" t="s">
        <v>221</v>
      </c>
      <c r="D136" s="139" t="s">
        <v>195</v>
      </c>
      <c r="E136" s="140" t="s">
        <v>1541</v>
      </c>
      <c r="F136" s="141" t="s">
        <v>1542</v>
      </c>
      <c r="G136" s="142" t="s">
        <v>198</v>
      </c>
      <c r="H136" s="143">
        <v>395.90499999999997</v>
      </c>
      <c r="I136" s="144"/>
      <c r="J136" s="145">
        <f t="shared" si="0"/>
        <v>0</v>
      </c>
      <c r="K136" s="146"/>
      <c r="L136" s="28"/>
      <c r="M136" s="147" t="s">
        <v>1</v>
      </c>
      <c r="N136" s="148" t="s">
        <v>38</v>
      </c>
      <c r="P136" s="149">
        <f t="shared" si="1"/>
        <v>0</v>
      </c>
      <c r="Q136" s="149">
        <v>0</v>
      </c>
      <c r="R136" s="149">
        <f t="shared" si="2"/>
        <v>0</v>
      </c>
      <c r="S136" s="149">
        <v>0</v>
      </c>
      <c r="T136" s="150">
        <f t="shared" si="3"/>
        <v>0</v>
      </c>
      <c r="AR136" s="151" t="s">
        <v>109</v>
      </c>
      <c r="AT136" s="151" t="s">
        <v>195</v>
      </c>
      <c r="AU136" s="151" t="s">
        <v>84</v>
      </c>
      <c r="AY136" s="13" t="s">
        <v>193</v>
      </c>
      <c r="BE136" s="152">
        <f t="shared" si="4"/>
        <v>0</v>
      </c>
      <c r="BF136" s="152">
        <f t="shared" si="5"/>
        <v>0</v>
      </c>
      <c r="BG136" s="152">
        <f t="shared" si="6"/>
        <v>0</v>
      </c>
      <c r="BH136" s="152">
        <f t="shared" si="7"/>
        <v>0</v>
      </c>
      <c r="BI136" s="152">
        <f t="shared" si="8"/>
        <v>0</v>
      </c>
      <c r="BJ136" s="13" t="s">
        <v>84</v>
      </c>
      <c r="BK136" s="152">
        <f t="shared" si="9"/>
        <v>0</v>
      </c>
      <c r="BL136" s="13" t="s">
        <v>109</v>
      </c>
      <c r="BM136" s="151" t="s">
        <v>3390</v>
      </c>
    </row>
    <row r="137" spans="2:65" s="1" customFormat="1" ht="21.75" customHeight="1">
      <c r="B137" s="138"/>
      <c r="C137" s="139" t="s">
        <v>225</v>
      </c>
      <c r="D137" s="139" t="s">
        <v>195</v>
      </c>
      <c r="E137" s="140" t="s">
        <v>1544</v>
      </c>
      <c r="F137" s="141" t="s">
        <v>1545</v>
      </c>
      <c r="G137" s="142" t="s">
        <v>198</v>
      </c>
      <c r="H137" s="143">
        <v>128.79599999999999</v>
      </c>
      <c r="I137" s="144"/>
      <c r="J137" s="145">
        <f t="shared" si="0"/>
        <v>0</v>
      </c>
      <c r="K137" s="146"/>
      <c r="L137" s="28"/>
      <c r="M137" s="147" t="s">
        <v>1</v>
      </c>
      <c r="N137" s="148" t="s">
        <v>38</v>
      </c>
      <c r="P137" s="149">
        <f t="shared" si="1"/>
        <v>0</v>
      </c>
      <c r="Q137" s="149">
        <v>0</v>
      </c>
      <c r="R137" s="149">
        <f t="shared" si="2"/>
        <v>0</v>
      </c>
      <c r="S137" s="149">
        <v>0</v>
      </c>
      <c r="T137" s="150">
        <f t="shared" si="3"/>
        <v>0</v>
      </c>
      <c r="AR137" s="151" t="s">
        <v>109</v>
      </c>
      <c r="AT137" s="151" t="s">
        <v>195</v>
      </c>
      <c r="AU137" s="151" t="s">
        <v>84</v>
      </c>
      <c r="AY137" s="13" t="s">
        <v>193</v>
      </c>
      <c r="BE137" s="152">
        <f t="shared" si="4"/>
        <v>0</v>
      </c>
      <c r="BF137" s="152">
        <f t="shared" si="5"/>
        <v>0</v>
      </c>
      <c r="BG137" s="152">
        <f t="shared" si="6"/>
        <v>0</v>
      </c>
      <c r="BH137" s="152">
        <f t="shared" si="7"/>
        <v>0</v>
      </c>
      <c r="BI137" s="152">
        <f t="shared" si="8"/>
        <v>0</v>
      </c>
      <c r="BJ137" s="13" t="s">
        <v>84</v>
      </c>
      <c r="BK137" s="152">
        <f t="shared" si="9"/>
        <v>0</v>
      </c>
      <c r="BL137" s="13" t="s">
        <v>109</v>
      </c>
      <c r="BM137" s="151" t="s">
        <v>3391</v>
      </c>
    </row>
    <row r="138" spans="2:65" s="1" customFormat="1" ht="37.75" customHeight="1">
      <c r="B138" s="138"/>
      <c r="C138" s="139" t="s">
        <v>81</v>
      </c>
      <c r="D138" s="139" t="s">
        <v>195</v>
      </c>
      <c r="E138" s="140" t="s">
        <v>1547</v>
      </c>
      <c r="F138" s="141" t="s">
        <v>1548</v>
      </c>
      <c r="G138" s="142" t="s">
        <v>198</v>
      </c>
      <c r="H138" s="143">
        <v>128.79599999999999</v>
      </c>
      <c r="I138" s="144"/>
      <c r="J138" s="145">
        <f t="shared" si="0"/>
        <v>0</v>
      </c>
      <c r="K138" s="146"/>
      <c r="L138" s="28"/>
      <c r="M138" s="147" t="s">
        <v>1</v>
      </c>
      <c r="N138" s="148" t="s">
        <v>38</v>
      </c>
      <c r="P138" s="149">
        <f t="shared" si="1"/>
        <v>0</v>
      </c>
      <c r="Q138" s="149">
        <v>0</v>
      </c>
      <c r="R138" s="149">
        <f t="shared" si="2"/>
        <v>0</v>
      </c>
      <c r="S138" s="149">
        <v>0</v>
      </c>
      <c r="T138" s="150">
        <f t="shared" si="3"/>
        <v>0</v>
      </c>
      <c r="AR138" s="151" t="s">
        <v>109</v>
      </c>
      <c r="AT138" s="151" t="s">
        <v>195</v>
      </c>
      <c r="AU138" s="151" t="s">
        <v>84</v>
      </c>
      <c r="AY138" s="13" t="s">
        <v>193</v>
      </c>
      <c r="BE138" s="152">
        <f t="shared" si="4"/>
        <v>0</v>
      </c>
      <c r="BF138" s="152">
        <f t="shared" si="5"/>
        <v>0</v>
      </c>
      <c r="BG138" s="152">
        <f t="shared" si="6"/>
        <v>0</v>
      </c>
      <c r="BH138" s="152">
        <f t="shared" si="7"/>
        <v>0</v>
      </c>
      <c r="BI138" s="152">
        <f t="shared" si="8"/>
        <v>0</v>
      </c>
      <c r="BJ138" s="13" t="s">
        <v>84</v>
      </c>
      <c r="BK138" s="152">
        <f t="shared" si="9"/>
        <v>0</v>
      </c>
      <c r="BL138" s="13" t="s">
        <v>109</v>
      </c>
      <c r="BM138" s="151" t="s">
        <v>3392</v>
      </c>
    </row>
    <row r="139" spans="2:65" s="1" customFormat="1" ht="24.25" customHeight="1">
      <c r="B139" s="138"/>
      <c r="C139" s="139" t="s">
        <v>86</v>
      </c>
      <c r="D139" s="139" t="s">
        <v>195</v>
      </c>
      <c r="E139" s="140" t="s">
        <v>1550</v>
      </c>
      <c r="F139" s="141" t="s">
        <v>1551</v>
      </c>
      <c r="G139" s="142" t="s">
        <v>198</v>
      </c>
      <c r="H139" s="143">
        <v>45.079000000000001</v>
      </c>
      <c r="I139" s="144"/>
      <c r="J139" s="145">
        <f t="shared" si="0"/>
        <v>0</v>
      </c>
      <c r="K139" s="146"/>
      <c r="L139" s="28"/>
      <c r="M139" s="147" t="s">
        <v>1</v>
      </c>
      <c r="N139" s="148" t="s">
        <v>38</v>
      </c>
      <c r="P139" s="149">
        <f t="shared" si="1"/>
        <v>0</v>
      </c>
      <c r="Q139" s="149">
        <v>1.043907E-2</v>
      </c>
      <c r="R139" s="149">
        <f t="shared" si="2"/>
        <v>0.47058283652999999</v>
      </c>
      <c r="S139" s="149">
        <v>0</v>
      </c>
      <c r="T139" s="150">
        <f t="shared" si="3"/>
        <v>0</v>
      </c>
      <c r="AR139" s="151" t="s">
        <v>109</v>
      </c>
      <c r="AT139" s="151" t="s">
        <v>195</v>
      </c>
      <c r="AU139" s="151" t="s">
        <v>84</v>
      </c>
      <c r="AY139" s="13" t="s">
        <v>193</v>
      </c>
      <c r="BE139" s="152">
        <f t="shared" si="4"/>
        <v>0</v>
      </c>
      <c r="BF139" s="152">
        <f t="shared" si="5"/>
        <v>0</v>
      </c>
      <c r="BG139" s="152">
        <f t="shared" si="6"/>
        <v>0</v>
      </c>
      <c r="BH139" s="152">
        <f t="shared" si="7"/>
        <v>0</v>
      </c>
      <c r="BI139" s="152">
        <f t="shared" si="8"/>
        <v>0</v>
      </c>
      <c r="BJ139" s="13" t="s">
        <v>84</v>
      </c>
      <c r="BK139" s="152">
        <f t="shared" si="9"/>
        <v>0</v>
      </c>
      <c r="BL139" s="13" t="s">
        <v>109</v>
      </c>
      <c r="BM139" s="151" t="s">
        <v>3393</v>
      </c>
    </row>
    <row r="140" spans="2:65" s="1" customFormat="1" ht="33" customHeight="1">
      <c r="B140" s="138"/>
      <c r="C140" s="139" t="s">
        <v>89</v>
      </c>
      <c r="D140" s="139" t="s">
        <v>195</v>
      </c>
      <c r="E140" s="140" t="s">
        <v>3394</v>
      </c>
      <c r="F140" s="141" t="s">
        <v>3395</v>
      </c>
      <c r="G140" s="142" t="s">
        <v>257</v>
      </c>
      <c r="H140" s="143">
        <v>11</v>
      </c>
      <c r="I140" s="144"/>
      <c r="J140" s="145">
        <f t="shared" si="0"/>
        <v>0</v>
      </c>
      <c r="K140" s="146"/>
      <c r="L140" s="28"/>
      <c r="M140" s="147" t="s">
        <v>1</v>
      </c>
      <c r="N140" s="148" t="s">
        <v>38</v>
      </c>
      <c r="P140" s="149">
        <f t="shared" si="1"/>
        <v>0</v>
      </c>
      <c r="Q140" s="149">
        <v>1.8E-3</v>
      </c>
      <c r="R140" s="149">
        <f t="shared" si="2"/>
        <v>1.9799999999999998E-2</v>
      </c>
      <c r="S140" s="149">
        <v>0</v>
      </c>
      <c r="T140" s="150">
        <f t="shared" si="3"/>
        <v>0</v>
      </c>
      <c r="AR140" s="151" t="s">
        <v>109</v>
      </c>
      <c r="AT140" s="151" t="s">
        <v>195</v>
      </c>
      <c r="AU140" s="151" t="s">
        <v>84</v>
      </c>
      <c r="AY140" s="13" t="s">
        <v>193</v>
      </c>
      <c r="BE140" s="152">
        <f t="shared" si="4"/>
        <v>0</v>
      </c>
      <c r="BF140" s="152">
        <f t="shared" si="5"/>
        <v>0</v>
      </c>
      <c r="BG140" s="152">
        <f t="shared" si="6"/>
        <v>0</v>
      </c>
      <c r="BH140" s="152">
        <f t="shared" si="7"/>
        <v>0</v>
      </c>
      <c r="BI140" s="152">
        <f t="shared" si="8"/>
        <v>0</v>
      </c>
      <c r="BJ140" s="13" t="s">
        <v>84</v>
      </c>
      <c r="BK140" s="152">
        <f t="shared" si="9"/>
        <v>0</v>
      </c>
      <c r="BL140" s="13" t="s">
        <v>109</v>
      </c>
      <c r="BM140" s="151" t="s">
        <v>3396</v>
      </c>
    </row>
    <row r="141" spans="2:65" s="1" customFormat="1" ht="33" customHeight="1">
      <c r="B141" s="138"/>
      <c r="C141" s="153" t="s">
        <v>92</v>
      </c>
      <c r="D141" s="153" t="s">
        <v>236</v>
      </c>
      <c r="E141" s="154" t="s">
        <v>3397</v>
      </c>
      <c r="F141" s="155" t="s">
        <v>3398</v>
      </c>
      <c r="G141" s="156" t="s">
        <v>257</v>
      </c>
      <c r="H141" s="157">
        <v>11</v>
      </c>
      <c r="I141" s="158"/>
      <c r="J141" s="159">
        <f t="shared" si="0"/>
        <v>0</v>
      </c>
      <c r="K141" s="160"/>
      <c r="L141" s="161"/>
      <c r="M141" s="162" t="s">
        <v>1</v>
      </c>
      <c r="N141" s="163" t="s">
        <v>38</v>
      </c>
      <c r="P141" s="149">
        <f t="shared" si="1"/>
        <v>0</v>
      </c>
      <c r="Q141" s="149">
        <v>7.2000000000000005E-4</v>
      </c>
      <c r="R141" s="149">
        <f t="shared" si="2"/>
        <v>7.92E-3</v>
      </c>
      <c r="S141" s="149">
        <v>0</v>
      </c>
      <c r="T141" s="150">
        <f t="shared" si="3"/>
        <v>0</v>
      </c>
      <c r="AR141" s="151" t="s">
        <v>163</v>
      </c>
      <c r="AT141" s="151" t="s">
        <v>236</v>
      </c>
      <c r="AU141" s="151" t="s">
        <v>84</v>
      </c>
      <c r="AY141" s="13" t="s">
        <v>193</v>
      </c>
      <c r="BE141" s="152">
        <f t="shared" si="4"/>
        <v>0</v>
      </c>
      <c r="BF141" s="152">
        <f t="shared" si="5"/>
        <v>0</v>
      </c>
      <c r="BG141" s="152">
        <f t="shared" si="6"/>
        <v>0</v>
      </c>
      <c r="BH141" s="152">
        <f t="shared" si="7"/>
        <v>0</v>
      </c>
      <c r="BI141" s="152">
        <f t="shared" si="8"/>
        <v>0</v>
      </c>
      <c r="BJ141" s="13" t="s">
        <v>84</v>
      </c>
      <c r="BK141" s="152">
        <f t="shared" si="9"/>
        <v>0</v>
      </c>
      <c r="BL141" s="13" t="s">
        <v>109</v>
      </c>
      <c r="BM141" s="151" t="s">
        <v>3399</v>
      </c>
    </row>
    <row r="142" spans="2:65" s="1" customFormat="1" ht="24.25" customHeight="1">
      <c r="B142" s="138"/>
      <c r="C142" s="139" t="s">
        <v>95</v>
      </c>
      <c r="D142" s="139" t="s">
        <v>195</v>
      </c>
      <c r="E142" s="140" t="s">
        <v>1559</v>
      </c>
      <c r="F142" s="141" t="s">
        <v>1560</v>
      </c>
      <c r="G142" s="142" t="s">
        <v>234</v>
      </c>
      <c r="H142" s="143">
        <v>1609.95</v>
      </c>
      <c r="I142" s="144"/>
      <c r="J142" s="145">
        <f t="shared" si="0"/>
        <v>0</v>
      </c>
      <c r="K142" s="146"/>
      <c r="L142" s="28"/>
      <c r="M142" s="147" t="s">
        <v>1</v>
      </c>
      <c r="N142" s="148" t="s">
        <v>38</v>
      </c>
      <c r="P142" s="149">
        <f t="shared" si="1"/>
        <v>0</v>
      </c>
      <c r="Q142" s="149">
        <v>9.1E-4</v>
      </c>
      <c r="R142" s="149">
        <f t="shared" si="2"/>
        <v>1.4650545000000001</v>
      </c>
      <c r="S142" s="149">
        <v>0</v>
      </c>
      <c r="T142" s="150">
        <f t="shared" si="3"/>
        <v>0</v>
      </c>
      <c r="AR142" s="151" t="s">
        <v>109</v>
      </c>
      <c r="AT142" s="151" t="s">
        <v>195</v>
      </c>
      <c r="AU142" s="151" t="s">
        <v>84</v>
      </c>
      <c r="AY142" s="13" t="s">
        <v>193</v>
      </c>
      <c r="BE142" s="152">
        <f t="shared" si="4"/>
        <v>0</v>
      </c>
      <c r="BF142" s="152">
        <f t="shared" si="5"/>
        <v>0</v>
      </c>
      <c r="BG142" s="152">
        <f t="shared" si="6"/>
        <v>0</v>
      </c>
      <c r="BH142" s="152">
        <f t="shared" si="7"/>
        <v>0</v>
      </c>
      <c r="BI142" s="152">
        <f t="shared" si="8"/>
        <v>0</v>
      </c>
      <c r="BJ142" s="13" t="s">
        <v>84</v>
      </c>
      <c r="BK142" s="152">
        <f t="shared" si="9"/>
        <v>0</v>
      </c>
      <c r="BL142" s="13" t="s">
        <v>109</v>
      </c>
      <c r="BM142" s="151" t="s">
        <v>3400</v>
      </c>
    </row>
    <row r="143" spans="2:65" s="1" customFormat="1" ht="24.25" customHeight="1">
      <c r="B143" s="138"/>
      <c r="C143" s="139" t="s">
        <v>98</v>
      </c>
      <c r="D143" s="139" t="s">
        <v>195</v>
      </c>
      <c r="E143" s="140" t="s">
        <v>1565</v>
      </c>
      <c r="F143" s="141" t="s">
        <v>1566</v>
      </c>
      <c r="G143" s="142" t="s">
        <v>234</v>
      </c>
      <c r="H143" s="143">
        <v>1609.95</v>
      </c>
      <c r="I143" s="144"/>
      <c r="J143" s="145">
        <f t="shared" si="0"/>
        <v>0</v>
      </c>
      <c r="K143" s="146"/>
      <c r="L143" s="28"/>
      <c r="M143" s="147" t="s">
        <v>1</v>
      </c>
      <c r="N143" s="148" t="s">
        <v>38</v>
      </c>
      <c r="P143" s="149">
        <f t="shared" si="1"/>
        <v>0</v>
      </c>
      <c r="Q143" s="149">
        <v>0</v>
      </c>
      <c r="R143" s="149">
        <f t="shared" si="2"/>
        <v>0</v>
      </c>
      <c r="S143" s="149">
        <v>0</v>
      </c>
      <c r="T143" s="150">
        <f t="shared" si="3"/>
        <v>0</v>
      </c>
      <c r="AR143" s="151" t="s">
        <v>109</v>
      </c>
      <c r="AT143" s="151" t="s">
        <v>195</v>
      </c>
      <c r="AU143" s="151" t="s">
        <v>84</v>
      </c>
      <c r="AY143" s="13" t="s">
        <v>193</v>
      </c>
      <c r="BE143" s="152">
        <f t="shared" si="4"/>
        <v>0</v>
      </c>
      <c r="BF143" s="152">
        <f t="shared" si="5"/>
        <v>0</v>
      </c>
      <c r="BG143" s="152">
        <f t="shared" si="6"/>
        <v>0</v>
      </c>
      <c r="BH143" s="152">
        <f t="shared" si="7"/>
        <v>0</v>
      </c>
      <c r="BI143" s="152">
        <f t="shared" si="8"/>
        <v>0</v>
      </c>
      <c r="BJ143" s="13" t="s">
        <v>84</v>
      </c>
      <c r="BK143" s="152">
        <f t="shared" si="9"/>
        <v>0</v>
      </c>
      <c r="BL143" s="13" t="s">
        <v>109</v>
      </c>
      <c r="BM143" s="151" t="s">
        <v>3401</v>
      </c>
    </row>
    <row r="144" spans="2:65" s="1" customFormat="1" ht="37.75" customHeight="1">
      <c r="B144" s="138"/>
      <c r="C144" s="139" t="s">
        <v>101</v>
      </c>
      <c r="D144" s="139" t="s">
        <v>195</v>
      </c>
      <c r="E144" s="140" t="s">
        <v>1995</v>
      </c>
      <c r="F144" s="141" t="s">
        <v>1996</v>
      </c>
      <c r="G144" s="142" t="s">
        <v>198</v>
      </c>
      <c r="H144" s="143">
        <v>150.262</v>
      </c>
      <c r="I144" s="144"/>
      <c r="J144" s="145">
        <f t="shared" si="0"/>
        <v>0</v>
      </c>
      <c r="K144" s="146"/>
      <c r="L144" s="28"/>
      <c r="M144" s="147" t="s">
        <v>1</v>
      </c>
      <c r="N144" s="148" t="s">
        <v>38</v>
      </c>
      <c r="P144" s="149">
        <f t="shared" si="1"/>
        <v>0</v>
      </c>
      <c r="Q144" s="149">
        <v>0</v>
      </c>
      <c r="R144" s="149">
        <f t="shared" si="2"/>
        <v>0</v>
      </c>
      <c r="S144" s="149">
        <v>0</v>
      </c>
      <c r="T144" s="150">
        <f t="shared" si="3"/>
        <v>0</v>
      </c>
      <c r="AR144" s="151" t="s">
        <v>109</v>
      </c>
      <c r="AT144" s="151" t="s">
        <v>195</v>
      </c>
      <c r="AU144" s="151" t="s">
        <v>84</v>
      </c>
      <c r="AY144" s="13" t="s">
        <v>193</v>
      </c>
      <c r="BE144" s="152">
        <f t="shared" si="4"/>
        <v>0</v>
      </c>
      <c r="BF144" s="152">
        <f t="shared" si="5"/>
        <v>0</v>
      </c>
      <c r="BG144" s="152">
        <f t="shared" si="6"/>
        <v>0</v>
      </c>
      <c r="BH144" s="152">
        <f t="shared" si="7"/>
        <v>0</v>
      </c>
      <c r="BI144" s="152">
        <f t="shared" si="8"/>
        <v>0</v>
      </c>
      <c r="BJ144" s="13" t="s">
        <v>84</v>
      </c>
      <c r="BK144" s="152">
        <f t="shared" si="9"/>
        <v>0</v>
      </c>
      <c r="BL144" s="13" t="s">
        <v>109</v>
      </c>
      <c r="BM144" s="151" t="s">
        <v>3402</v>
      </c>
    </row>
    <row r="145" spans="2:65" s="1" customFormat="1" ht="44.25" customHeight="1">
      <c r="B145" s="138"/>
      <c r="C145" s="139" t="s">
        <v>254</v>
      </c>
      <c r="D145" s="139" t="s">
        <v>195</v>
      </c>
      <c r="E145" s="140" t="s">
        <v>1998</v>
      </c>
      <c r="F145" s="141" t="s">
        <v>1999</v>
      </c>
      <c r="G145" s="142" t="s">
        <v>198</v>
      </c>
      <c r="H145" s="143">
        <v>300.524</v>
      </c>
      <c r="I145" s="144"/>
      <c r="J145" s="145">
        <f t="shared" si="0"/>
        <v>0</v>
      </c>
      <c r="K145" s="146"/>
      <c r="L145" s="28"/>
      <c r="M145" s="147" t="s">
        <v>1</v>
      </c>
      <c r="N145" s="148" t="s">
        <v>38</v>
      </c>
      <c r="P145" s="149">
        <f t="shared" si="1"/>
        <v>0</v>
      </c>
      <c r="Q145" s="149">
        <v>0</v>
      </c>
      <c r="R145" s="149">
        <f t="shared" si="2"/>
        <v>0</v>
      </c>
      <c r="S145" s="149">
        <v>0</v>
      </c>
      <c r="T145" s="150">
        <f t="shared" si="3"/>
        <v>0</v>
      </c>
      <c r="AR145" s="151" t="s">
        <v>109</v>
      </c>
      <c r="AT145" s="151" t="s">
        <v>195</v>
      </c>
      <c r="AU145" s="151" t="s">
        <v>84</v>
      </c>
      <c r="AY145" s="13" t="s">
        <v>193</v>
      </c>
      <c r="BE145" s="152">
        <f t="shared" si="4"/>
        <v>0</v>
      </c>
      <c r="BF145" s="152">
        <f t="shared" si="5"/>
        <v>0</v>
      </c>
      <c r="BG145" s="152">
        <f t="shared" si="6"/>
        <v>0</v>
      </c>
      <c r="BH145" s="152">
        <f t="shared" si="7"/>
        <v>0</v>
      </c>
      <c r="BI145" s="152">
        <f t="shared" si="8"/>
        <v>0</v>
      </c>
      <c r="BJ145" s="13" t="s">
        <v>84</v>
      </c>
      <c r="BK145" s="152">
        <f t="shared" si="9"/>
        <v>0</v>
      </c>
      <c r="BL145" s="13" t="s">
        <v>109</v>
      </c>
      <c r="BM145" s="151" t="s">
        <v>3403</v>
      </c>
    </row>
    <row r="146" spans="2:65" s="1" customFormat="1" ht="21.75" customHeight="1">
      <c r="B146" s="138"/>
      <c r="C146" s="139" t="s">
        <v>330</v>
      </c>
      <c r="D146" s="139" t="s">
        <v>195</v>
      </c>
      <c r="E146" s="140" t="s">
        <v>2001</v>
      </c>
      <c r="F146" s="141" t="s">
        <v>2002</v>
      </c>
      <c r="G146" s="142" t="s">
        <v>198</v>
      </c>
      <c r="H146" s="143">
        <v>150.262</v>
      </c>
      <c r="I146" s="144"/>
      <c r="J146" s="145">
        <f t="shared" si="0"/>
        <v>0</v>
      </c>
      <c r="K146" s="146"/>
      <c r="L146" s="28"/>
      <c r="M146" s="147" t="s">
        <v>1</v>
      </c>
      <c r="N146" s="148" t="s">
        <v>38</v>
      </c>
      <c r="P146" s="149">
        <f t="shared" si="1"/>
        <v>0</v>
      </c>
      <c r="Q146" s="149">
        <v>0</v>
      </c>
      <c r="R146" s="149">
        <f t="shared" si="2"/>
        <v>0</v>
      </c>
      <c r="S146" s="149">
        <v>0</v>
      </c>
      <c r="T146" s="150">
        <f t="shared" si="3"/>
        <v>0</v>
      </c>
      <c r="AR146" s="151" t="s">
        <v>109</v>
      </c>
      <c r="AT146" s="151" t="s">
        <v>195</v>
      </c>
      <c r="AU146" s="151" t="s">
        <v>84</v>
      </c>
      <c r="AY146" s="13" t="s">
        <v>193</v>
      </c>
      <c r="BE146" s="152">
        <f t="shared" si="4"/>
        <v>0</v>
      </c>
      <c r="BF146" s="152">
        <f t="shared" si="5"/>
        <v>0</v>
      </c>
      <c r="BG146" s="152">
        <f t="shared" si="6"/>
        <v>0</v>
      </c>
      <c r="BH146" s="152">
        <f t="shared" si="7"/>
        <v>0</v>
      </c>
      <c r="BI146" s="152">
        <f t="shared" si="8"/>
        <v>0</v>
      </c>
      <c r="BJ146" s="13" t="s">
        <v>84</v>
      </c>
      <c r="BK146" s="152">
        <f t="shared" si="9"/>
        <v>0</v>
      </c>
      <c r="BL146" s="13" t="s">
        <v>109</v>
      </c>
      <c r="BM146" s="151" t="s">
        <v>3404</v>
      </c>
    </row>
    <row r="147" spans="2:65" s="1" customFormat="1" ht="24.25" customHeight="1">
      <c r="B147" s="138"/>
      <c r="C147" s="139" t="s">
        <v>334</v>
      </c>
      <c r="D147" s="139" t="s">
        <v>195</v>
      </c>
      <c r="E147" s="140" t="s">
        <v>1580</v>
      </c>
      <c r="F147" s="141" t="s">
        <v>3405</v>
      </c>
      <c r="G147" s="142" t="s">
        <v>296</v>
      </c>
      <c r="H147" s="143">
        <v>225.393</v>
      </c>
      <c r="I147" s="144"/>
      <c r="J147" s="145">
        <f t="shared" si="0"/>
        <v>0</v>
      </c>
      <c r="K147" s="146"/>
      <c r="L147" s="28"/>
      <c r="M147" s="147" t="s">
        <v>1</v>
      </c>
      <c r="N147" s="148" t="s">
        <v>38</v>
      </c>
      <c r="P147" s="149">
        <f t="shared" si="1"/>
        <v>0</v>
      </c>
      <c r="Q147" s="149">
        <v>0</v>
      </c>
      <c r="R147" s="149">
        <f t="shared" si="2"/>
        <v>0</v>
      </c>
      <c r="S147" s="149">
        <v>0</v>
      </c>
      <c r="T147" s="150">
        <f t="shared" si="3"/>
        <v>0</v>
      </c>
      <c r="AR147" s="151" t="s">
        <v>109</v>
      </c>
      <c r="AT147" s="151" t="s">
        <v>195</v>
      </c>
      <c r="AU147" s="151" t="s">
        <v>84</v>
      </c>
      <c r="AY147" s="13" t="s">
        <v>193</v>
      </c>
      <c r="BE147" s="152">
        <f t="shared" si="4"/>
        <v>0</v>
      </c>
      <c r="BF147" s="152">
        <f t="shared" si="5"/>
        <v>0</v>
      </c>
      <c r="BG147" s="152">
        <f t="shared" si="6"/>
        <v>0</v>
      </c>
      <c r="BH147" s="152">
        <f t="shared" si="7"/>
        <v>0</v>
      </c>
      <c r="BI147" s="152">
        <f t="shared" si="8"/>
        <v>0</v>
      </c>
      <c r="BJ147" s="13" t="s">
        <v>84</v>
      </c>
      <c r="BK147" s="152">
        <f t="shared" si="9"/>
        <v>0</v>
      </c>
      <c r="BL147" s="13" t="s">
        <v>109</v>
      </c>
      <c r="BM147" s="151" t="s">
        <v>3406</v>
      </c>
    </row>
    <row r="148" spans="2:65" s="1" customFormat="1" ht="33" customHeight="1">
      <c r="B148" s="138"/>
      <c r="C148" s="139" t="s">
        <v>338</v>
      </c>
      <c r="D148" s="139" t="s">
        <v>195</v>
      </c>
      <c r="E148" s="140" t="s">
        <v>229</v>
      </c>
      <c r="F148" s="141" t="s">
        <v>230</v>
      </c>
      <c r="G148" s="142" t="s">
        <v>198</v>
      </c>
      <c r="H148" s="143">
        <v>493.71800000000002</v>
      </c>
      <c r="I148" s="144"/>
      <c r="J148" s="145">
        <f t="shared" si="0"/>
        <v>0</v>
      </c>
      <c r="K148" s="146"/>
      <c r="L148" s="28"/>
      <c r="M148" s="147" t="s">
        <v>1</v>
      </c>
      <c r="N148" s="148" t="s">
        <v>38</v>
      </c>
      <c r="P148" s="149">
        <f t="shared" si="1"/>
        <v>0</v>
      </c>
      <c r="Q148" s="149">
        <v>0</v>
      </c>
      <c r="R148" s="149">
        <f t="shared" si="2"/>
        <v>0</v>
      </c>
      <c r="S148" s="149">
        <v>0</v>
      </c>
      <c r="T148" s="150">
        <f t="shared" si="3"/>
        <v>0</v>
      </c>
      <c r="AR148" s="151" t="s">
        <v>109</v>
      </c>
      <c r="AT148" s="151" t="s">
        <v>195</v>
      </c>
      <c r="AU148" s="151" t="s">
        <v>84</v>
      </c>
      <c r="AY148" s="13" t="s">
        <v>193</v>
      </c>
      <c r="BE148" s="152">
        <f t="shared" si="4"/>
        <v>0</v>
      </c>
      <c r="BF148" s="152">
        <f t="shared" si="5"/>
        <v>0</v>
      </c>
      <c r="BG148" s="152">
        <f t="shared" si="6"/>
        <v>0</v>
      </c>
      <c r="BH148" s="152">
        <f t="shared" si="7"/>
        <v>0</v>
      </c>
      <c r="BI148" s="152">
        <f t="shared" si="8"/>
        <v>0</v>
      </c>
      <c r="BJ148" s="13" t="s">
        <v>84</v>
      </c>
      <c r="BK148" s="152">
        <f t="shared" si="9"/>
        <v>0</v>
      </c>
      <c r="BL148" s="13" t="s">
        <v>109</v>
      </c>
      <c r="BM148" s="151" t="s">
        <v>3407</v>
      </c>
    </row>
    <row r="149" spans="2:65" s="1" customFormat="1" ht="24.25" customHeight="1">
      <c r="B149" s="138"/>
      <c r="C149" s="139" t="s">
        <v>342</v>
      </c>
      <c r="D149" s="139" t="s">
        <v>195</v>
      </c>
      <c r="E149" s="140" t="s">
        <v>1586</v>
      </c>
      <c r="F149" s="141" t="s">
        <v>1587</v>
      </c>
      <c r="G149" s="142" t="s">
        <v>198</v>
      </c>
      <c r="H149" s="143">
        <v>149.83099999999999</v>
      </c>
      <c r="I149" s="144"/>
      <c r="J149" s="145">
        <f t="shared" si="0"/>
        <v>0</v>
      </c>
      <c r="K149" s="146"/>
      <c r="L149" s="28"/>
      <c r="M149" s="147" t="s">
        <v>1</v>
      </c>
      <c r="N149" s="148" t="s">
        <v>38</v>
      </c>
      <c r="P149" s="149">
        <f t="shared" si="1"/>
        <v>0</v>
      </c>
      <c r="Q149" s="149">
        <v>0</v>
      </c>
      <c r="R149" s="149">
        <f t="shared" si="2"/>
        <v>0</v>
      </c>
      <c r="S149" s="149">
        <v>0</v>
      </c>
      <c r="T149" s="150">
        <f t="shared" si="3"/>
        <v>0</v>
      </c>
      <c r="AR149" s="151" t="s">
        <v>109</v>
      </c>
      <c r="AT149" s="151" t="s">
        <v>195</v>
      </c>
      <c r="AU149" s="151" t="s">
        <v>84</v>
      </c>
      <c r="AY149" s="13" t="s">
        <v>193</v>
      </c>
      <c r="BE149" s="152">
        <f t="shared" si="4"/>
        <v>0</v>
      </c>
      <c r="BF149" s="152">
        <f t="shared" si="5"/>
        <v>0</v>
      </c>
      <c r="BG149" s="152">
        <f t="shared" si="6"/>
        <v>0</v>
      </c>
      <c r="BH149" s="152">
        <f t="shared" si="7"/>
        <v>0</v>
      </c>
      <c r="BI149" s="152">
        <f t="shared" si="8"/>
        <v>0</v>
      </c>
      <c r="BJ149" s="13" t="s">
        <v>84</v>
      </c>
      <c r="BK149" s="152">
        <f t="shared" si="9"/>
        <v>0</v>
      </c>
      <c r="BL149" s="13" t="s">
        <v>109</v>
      </c>
      <c r="BM149" s="151" t="s">
        <v>3408</v>
      </c>
    </row>
    <row r="150" spans="2:65" s="1" customFormat="1" ht="16.5" customHeight="1">
      <c r="B150" s="138"/>
      <c r="C150" s="153" t="s">
        <v>7</v>
      </c>
      <c r="D150" s="153" t="s">
        <v>236</v>
      </c>
      <c r="E150" s="154" t="s">
        <v>1589</v>
      </c>
      <c r="F150" s="155" t="s">
        <v>1590</v>
      </c>
      <c r="G150" s="156" t="s">
        <v>296</v>
      </c>
      <c r="H150" s="157">
        <v>239.73</v>
      </c>
      <c r="I150" s="158"/>
      <c r="J150" s="159">
        <f t="shared" si="0"/>
        <v>0</v>
      </c>
      <c r="K150" s="160"/>
      <c r="L150" s="161"/>
      <c r="M150" s="162" t="s">
        <v>1</v>
      </c>
      <c r="N150" s="163" t="s">
        <v>38</v>
      </c>
      <c r="P150" s="149">
        <f t="shared" si="1"/>
        <v>0</v>
      </c>
      <c r="Q150" s="149">
        <v>1</v>
      </c>
      <c r="R150" s="149">
        <f t="shared" si="2"/>
        <v>239.73</v>
      </c>
      <c r="S150" s="149">
        <v>0</v>
      </c>
      <c r="T150" s="150">
        <f t="shared" si="3"/>
        <v>0</v>
      </c>
      <c r="AR150" s="151" t="s">
        <v>163</v>
      </c>
      <c r="AT150" s="151" t="s">
        <v>236</v>
      </c>
      <c r="AU150" s="151" t="s">
        <v>84</v>
      </c>
      <c r="AY150" s="13" t="s">
        <v>193</v>
      </c>
      <c r="BE150" s="152">
        <f t="shared" si="4"/>
        <v>0</v>
      </c>
      <c r="BF150" s="152">
        <f t="shared" si="5"/>
        <v>0</v>
      </c>
      <c r="BG150" s="152">
        <f t="shared" si="6"/>
        <v>0</v>
      </c>
      <c r="BH150" s="152">
        <f t="shared" si="7"/>
        <v>0</v>
      </c>
      <c r="BI150" s="152">
        <f t="shared" si="8"/>
        <v>0</v>
      </c>
      <c r="BJ150" s="13" t="s">
        <v>84</v>
      </c>
      <c r="BK150" s="152">
        <f t="shared" si="9"/>
        <v>0</v>
      </c>
      <c r="BL150" s="13" t="s">
        <v>109</v>
      </c>
      <c r="BM150" s="151" t="s">
        <v>3409</v>
      </c>
    </row>
    <row r="151" spans="2:65" s="11" customFormat="1" ht="22.75" customHeight="1">
      <c r="B151" s="126"/>
      <c r="D151" s="127" t="s">
        <v>71</v>
      </c>
      <c r="E151" s="136" t="s">
        <v>109</v>
      </c>
      <c r="F151" s="136" t="s">
        <v>349</v>
      </c>
      <c r="I151" s="129"/>
      <c r="J151" s="137">
        <f>BK151</f>
        <v>0</v>
      </c>
      <c r="L151" s="126"/>
      <c r="M151" s="131"/>
      <c r="P151" s="132">
        <f>P152</f>
        <v>0</v>
      </c>
      <c r="R151" s="132">
        <f>R152</f>
        <v>81.174537640000011</v>
      </c>
      <c r="T151" s="133">
        <f>T152</f>
        <v>0</v>
      </c>
      <c r="AR151" s="127" t="s">
        <v>76</v>
      </c>
      <c r="AT151" s="134" t="s">
        <v>71</v>
      </c>
      <c r="AU151" s="134" t="s">
        <v>76</v>
      </c>
      <c r="AY151" s="127" t="s">
        <v>193</v>
      </c>
      <c r="BK151" s="135">
        <f>BK152</f>
        <v>0</v>
      </c>
    </row>
    <row r="152" spans="2:65" s="1" customFormat="1" ht="37.75" customHeight="1">
      <c r="B152" s="138"/>
      <c r="C152" s="139" t="s">
        <v>350</v>
      </c>
      <c r="D152" s="139" t="s">
        <v>195</v>
      </c>
      <c r="E152" s="140" t="s">
        <v>1604</v>
      </c>
      <c r="F152" s="141" t="s">
        <v>1605</v>
      </c>
      <c r="G152" s="142" t="s">
        <v>198</v>
      </c>
      <c r="H152" s="143">
        <v>42.932000000000002</v>
      </c>
      <c r="I152" s="144"/>
      <c r="J152" s="145">
        <f>ROUND(I152*H152,2)</f>
        <v>0</v>
      </c>
      <c r="K152" s="146"/>
      <c r="L152" s="28"/>
      <c r="M152" s="147" t="s">
        <v>1</v>
      </c>
      <c r="N152" s="148" t="s">
        <v>38</v>
      </c>
      <c r="P152" s="149">
        <f>O152*H152</f>
        <v>0</v>
      </c>
      <c r="Q152" s="149">
        <v>1.8907700000000001</v>
      </c>
      <c r="R152" s="149">
        <f>Q152*H152</f>
        <v>81.174537640000011</v>
      </c>
      <c r="S152" s="149">
        <v>0</v>
      </c>
      <c r="T152" s="150">
        <f>S152*H152</f>
        <v>0</v>
      </c>
      <c r="AR152" s="151" t="s">
        <v>109</v>
      </c>
      <c r="AT152" s="151" t="s">
        <v>195</v>
      </c>
      <c r="AU152" s="151" t="s">
        <v>84</v>
      </c>
      <c r="AY152" s="13" t="s">
        <v>193</v>
      </c>
      <c r="BE152" s="152">
        <f>IF(N152="základná",J152,0)</f>
        <v>0</v>
      </c>
      <c r="BF152" s="152">
        <f>IF(N152="znížená",J152,0)</f>
        <v>0</v>
      </c>
      <c r="BG152" s="152">
        <f>IF(N152="zákl. prenesená",J152,0)</f>
        <v>0</v>
      </c>
      <c r="BH152" s="152">
        <f>IF(N152="zníž. prenesená",J152,0)</f>
        <v>0</v>
      </c>
      <c r="BI152" s="152">
        <f>IF(N152="nulová",J152,0)</f>
        <v>0</v>
      </c>
      <c r="BJ152" s="13" t="s">
        <v>84</v>
      </c>
      <c r="BK152" s="152">
        <f>ROUND(I152*H152,2)</f>
        <v>0</v>
      </c>
      <c r="BL152" s="13" t="s">
        <v>109</v>
      </c>
      <c r="BM152" s="151" t="s">
        <v>3410</v>
      </c>
    </row>
    <row r="153" spans="2:65" s="11" customFormat="1" ht="22.75" customHeight="1">
      <c r="B153" s="126"/>
      <c r="D153" s="127" t="s">
        <v>71</v>
      </c>
      <c r="E153" s="136" t="s">
        <v>112</v>
      </c>
      <c r="F153" s="136" t="s">
        <v>426</v>
      </c>
      <c r="I153" s="129"/>
      <c r="J153" s="137">
        <f>BK153</f>
        <v>0</v>
      </c>
      <c r="L153" s="126"/>
      <c r="M153" s="131"/>
      <c r="P153" s="132">
        <f>SUM(P154:P159)</f>
        <v>0</v>
      </c>
      <c r="R153" s="132">
        <f>SUM(R154:R159)</f>
        <v>198.05887999999999</v>
      </c>
      <c r="T153" s="133">
        <f>SUM(T154:T159)</f>
        <v>0</v>
      </c>
      <c r="AR153" s="127" t="s">
        <v>76</v>
      </c>
      <c r="AT153" s="134" t="s">
        <v>71</v>
      </c>
      <c r="AU153" s="134" t="s">
        <v>76</v>
      </c>
      <c r="AY153" s="127" t="s">
        <v>193</v>
      </c>
      <c r="BK153" s="135">
        <f>SUM(BK154:BK159)</f>
        <v>0</v>
      </c>
    </row>
    <row r="154" spans="2:65" s="1" customFormat="1" ht="37.75" customHeight="1">
      <c r="B154" s="138"/>
      <c r="C154" s="139" t="s">
        <v>354</v>
      </c>
      <c r="D154" s="139" t="s">
        <v>195</v>
      </c>
      <c r="E154" s="140" t="s">
        <v>2113</v>
      </c>
      <c r="F154" s="141" t="s">
        <v>2114</v>
      </c>
      <c r="G154" s="142" t="s">
        <v>234</v>
      </c>
      <c r="H154" s="143">
        <v>212</v>
      </c>
      <c r="I154" s="144"/>
      <c r="J154" s="145">
        <f t="shared" ref="J154:J159" si="10">ROUND(I154*H154,2)</f>
        <v>0</v>
      </c>
      <c r="K154" s="146"/>
      <c r="L154" s="28"/>
      <c r="M154" s="147" t="s">
        <v>1</v>
      </c>
      <c r="N154" s="148" t="s">
        <v>38</v>
      </c>
      <c r="P154" s="149">
        <f t="shared" ref="P154:P159" si="11">O154*H154</f>
        <v>0</v>
      </c>
      <c r="Q154" s="149">
        <v>0.34838999999999998</v>
      </c>
      <c r="R154" s="149">
        <f t="shared" ref="R154:R159" si="12">Q154*H154</f>
        <v>73.858679999999993</v>
      </c>
      <c r="S154" s="149">
        <v>0</v>
      </c>
      <c r="T154" s="150">
        <f t="shared" ref="T154:T159" si="13">S154*H154</f>
        <v>0</v>
      </c>
      <c r="AR154" s="151" t="s">
        <v>109</v>
      </c>
      <c r="AT154" s="151" t="s">
        <v>195</v>
      </c>
      <c r="AU154" s="151" t="s">
        <v>84</v>
      </c>
      <c r="AY154" s="13" t="s">
        <v>193</v>
      </c>
      <c r="BE154" s="152">
        <f t="shared" ref="BE154:BE159" si="14">IF(N154="základná",J154,0)</f>
        <v>0</v>
      </c>
      <c r="BF154" s="152">
        <f t="shared" ref="BF154:BF159" si="15">IF(N154="znížená",J154,0)</f>
        <v>0</v>
      </c>
      <c r="BG154" s="152">
        <f t="shared" ref="BG154:BG159" si="16">IF(N154="zákl. prenesená",J154,0)</f>
        <v>0</v>
      </c>
      <c r="BH154" s="152">
        <f t="shared" ref="BH154:BH159" si="17">IF(N154="zníž. prenesená",J154,0)</f>
        <v>0</v>
      </c>
      <c r="BI154" s="152">
        <f t="shared" ref="BI154:BI159" si="18">IF(N154="nulová",J154,0)</f>
        <v>0</v>
      </c>
      <c r="BJ154" s="13" t="s">
        <v>84</v>
      </c>
      <c r="BK154" s="152">
        <f t="shared" ref="BK154:BK159" si="19">ROUND(I154*H154,2)</f>
        <v>0</v>
      </c>
      <c r="BL154" s="13" t="s">
        <v>109</v>
      </c>
      <c r="BM154" s="151" t="s">
        <v>3411</v>
      </c>
    </row>
    <row r="155" spans="2:65" s="1" customFormat="1" ht="24.25" customHeight="1">
      <c r="B155" s="138"/>
      <c r="C155" s="139" t="s">
        <v>358</v>
      </c>
      <c r="D155" s="139" t="s">
        <v>195</v>
      </c>
      <c r="E155" s="140" t="s">
        <v>2119</v>
      </c>
      <c r="F155" s="141" t="s">
        <v>2120</v>
      </c>
      <c r="G155" s="142" t="s">
        <v>234</v>
      </c>
      <c r="H155" s="143">
        <v>212</v>
      </c>
      <c r="I155" s="144"/>
      <c r="J155" s="145">
        <f t="shared" si="10"/>
        <v>0</v>
      </c>
      <c r="K155" s="146"/>
      <c r="L155" s="28"/>
      <c r="M155" s="147" t="s">
        <v>1</v>
      </c>
      <c r="N155" s="148" t="s">
        <v>38</v>
      </c>
      <c r="P155" s="149">
        <f t="shared" si="11"/>
        <v>0</v>
      </c>
      <c r="Q155" s="149">
        <v>0.26177</v>
      </c>
      <c r="R155" s="149">
        <f t="shared" si="12"/>
        <v>55.495240000000003</v>
      </c>
      <c r="S155" s="149">
        <v>0</v>
      </c>
      <c r="T155" s="150">
        <f t="shared" si="13"/>
        <v>0</v>
      </c>
      <c r="AR155" s="151" t="s">
        <v>109</v>
      </c>
      <c r="AT155" s="151" t="s">
        <v>195</v>
      </c>
      <c r="AU155" s="151" t="s">
        <v>84</v>
      </c>
      <c r="AY155" s="13" t="s">
        <v>193</v>
      </c>
      <c r="BE155" s="152">
        <f t="shared" si="14"/>
        <v>0</v>
      </c>
      <c r="BF155" s="152">
        <f t="shared" si="15"/>
        <v>0</v>
      </c>
      <c r="BG155" s="152">
        <f t="shared" si="16"/>
        <v>0</v>
      </c>
      <c r="BH155" s="152">
        <f t="shared" si="17"/>
        <v>0</v>
      </c>
      <c r="BI155" s="152">
        <f t="shared" si="18"/>
        <v>0</v>
      </c>
      <c r="BJ155" s="13" t="s">
        <v>84</v>
      </c>
      <c r="BK155" s="152">
        <f t="shared" si="19"/>
        <v>0</v>
      </c>
      <c r="BL155" s="13" t="s">
        <v>109</v>
      </c>
      <c r="BM155" s="151" t="s">
        <v>3412</v>
      </c>
    </row>
    <row r="156" spans="2:65" s="1" customFormat="1" ht="33" customHeight="1">
      <c r="B156" s="138"/>
      <c r="C156" s="139" t="s">
        <v>362</v>
      </c>
      <c r="D156" s="139" t="s">
        <v>195</v>
      </c>
      <c r="E156" s="140" t="s">
        <v>1905</v>
      </c>
      <c r="F156" s="141" t="s">
        <v>1906</v>
      </c>
      <c r="G156" s="142" t="s">
        <v>234</v>
      </c>
      <c r="H156" s="143">
        <v>424</v>
      </c>
      <c r="I156" s="144"/>
      <c r="J156" s="145">
        <f t="shared" si="10"/>
        <v>0</v>
      </c>
      <c r="K156" s="146"/>
      <c r="L156" s="28"/>
      <c r="M156" s="147" t="s">
        <v>1</v>
      </c>
      <c r="N156" s="148" t="s">
        <v>38</v>
      </c>
      <c r="P156" s="149">
        <f t="shared" si="11"/>
        <v>0</v>
      </c>
      <c r="Q156" s="149">
        <v>7.1000000000000002E-4</v>
      </c>
      <c r="R156" s="149">
        <f t="shared" si="12"/>
        <v>0.30104000000000003</v>
      </c>
      <c r="S156" s="149">
        <v>0</v>
      </c>
      <c r="T156" s="150">
        <f t="shared" si="13"/>
        <v>0</v>
      </c>
      <c r="AR156" s="151" t="s">
        <v>109</v>
      </c>
      <c r="AT156" s="151" t="s">
        <v>195</v>
      </c>
      <c r="AU156" s="151" t="s">
        <v>84</v>
      </c>
      <c r="AY156" s="13" t="s">
        <v>193</v>
      </c>
      <c r="BE156" s="152">
        <f t="shared" si="14"/>
        <v>0</v>
      </c>
      <c r="BF156" s="152">
        <f t="shared" si="15"/>
        <v>0</v>
      </c>
      <c r="BG156" s="152">
        <f t="shared" si="16"/>
        <v>0</v>
      </c>
      <c r="BH156" s="152">
        <f t="shared" si="17"/>
        <v>0</v>
      </c>
      <c r="BI156" s="152">
        <f t="shared" si="18"/>
        <v>0</v>
      </c>
      <c r="BJ156" s="13" t="s">
        <v>84</v>
      </c>
      <c r="BK156" s="152">
        <f t="shared" si="19"/>
        <v>0</v>
      </c>
      <c r="BL156" s="13" t="s">
        <v>109</v>
      </c>
      <c r="BM156" s="151" t="s">
        <v>3413</v>
      </c>
    </row>
    <row r="157" spans="2:65" s="1" customFormat="1" ht="33" customHeight="1">
      <c r="B157" s="138"/>
      <c r="C157" s="139" t="s">
        <v>366</v>
      </c>
      <c r="D157" s="139" t="s">
        <v>195</v>
      </c>
      <c r="E157" s="140" t="s">
        <v>2126</v>
      </c>
      <c r="F157" s="141" t="s">
        <v>2127</v>
      </c>
      <c r="G157" s="142" t="s">
        <v>234</v>
      </c>
      <c r="H157" s="143">
        <v>212</v>
      </c>
      <c r="I157" s="144"/>
      <c r="J157" s="145">
        <f t="shared" si="10"/>
        <v>0</v>
      </c>
      <c r="K157" s="146"/>
      <c r="L157" s="28"/>
      <c r="M157" s="147" t="s">
        <v>1</v>
      </c>
      <c r="N157" s="148" t="s">
        <v>38</v>
      </c>
      <c r="P157" s="149">
        <f t="shared" si="11"/>
        <v>0</v>
      </c>
      <c r="Q157" s="149">
        <v>0.18740000000000001</v>
      </c>
      <c r="R157" s="149">
        <f t="shared" si="12"/>
        <v>39.7288</v>
      </c>
      <c r="S157" s="149">
        <v>0</v>
      </c>
      <c r="T157" s="150">
        <f t="shared" si="13"/>
        <v>0</v>
      </c>
      <c r="AR157" s="151" t="s">
        <v>109</v>
      </c>
      <c r="AT157" s="151" t="s">
        <v>195</v>
      </c>
      <c r="AU157" s="151" t="s">
        <v>84</v>
      </c>
      <c r="AY157" s="13" t="s">
        <v>193</v>
      </c>
      <c r="BE157" s="152">
        <f t="shared" si="14"/>
        <v>0</v>
      </c>
      <c r="BF157" s="152">
        <f t="shared" si="15"/>
        <v>0</v>
      </c>
      <c r="BG157" s="152">
        <f t="shared" si="16"/>
        <v>0</v>
      </c>
      <c r="BH157" s="152">
        <f t="shared" si="17"/>
        <v>0</v>
      </c>
      <c r="BI157" s="152">
        <f t="shared" si="18"/>
        <v>0</v>
      </c>
      <c r="BJ157" s="13" t="s">
        <v>84</v>
      </c>
      <c r="BK157" s="152">
        <f t="shared" si="19"/>
        <v>0</v>
      </c>
      <c r="BL157" s="13" t="s">
        <v>109</v>
      </c>
      <c r="BM157" s="151" t="s">
        <v>3414</v>
      </c>
    </row>
    <row r="158" spans="2:65" s="1" customFormat="1" ht="33" customHeight="1">
      <c r="B158" s="138"/>
      <c r="C158" s="139" t="s">
        <v>370</v>
      </c>
      <c r="D158" s="139" t="s">
        <v>195</v>
      </c>
      <c r="E158" s="140" t="s">
        <v>2129</v>
      </c>
      <c r="F158" s="141" t="s">
        <v>2130</v>
      </c>
      <c r="G158" s="142" t="s">
        <v>234</v>
      </c>
      <c r="H158" s="143">
        <v>212</v>
      </c>
      <c r="I158" s="144"/>
      <c r="J158" s="145">
        <f t="shared" si="10"/>
        <v>0</v>
      </c>
      <c r="K158" s="146"/>
      <c r="L158" s="28"/>
      <c r="M158" s="147" t="s">
        <v>1</v>
      </c>
      <c r="N158" s="148" t="s">
        <v>38</v>
      </c>
      <c r="P158" s="149">
        <f t="shared" si="11"/>
        <v>0</v>
      </c>
      <c r="Q158" s="149">
        <v>0.12966</v>
      </c>
      <c r="R158" s="149">
        <f t="shared" si="12"/>
        <v>27.487919999999999</v>
      </c>
      <c r="S158" s="149">
        <v>0</v>
      </c>
      <c r="T158" s="150">
        <f t="shared" si="13"/>
        <v>0</v>
      </c>
      <c r="AR158" s="151" t="s">
        <v>109</v>
      </c>
      <c r="AT158" s="151" t="s">
        <v>195</v>
      </c>
      <c r="AU158" s="151" t="s">
        <v>84</v>
      </c>
      <c r="AY158" s="13" t="s">
        <v>193</v>
      </c>
      <c r="BE158" s="152">
        <f t="shared" si="14"/>
        <v>0</v>
      </c>
      <c r="BF158" s="152">
        <f t="shared" si="15"/>
        <v>0</v>
      </c>
      <c r="BG158" s="152">
        <f t="shared" si="16"/>
        <v>0</v>
      </c>
      <c r="BH158" s="152">
        <f t="shared" si="17"/>
        <v>0</v>
      </c>
      <c r="BI158" s="152">
        <f t="shared" si="18"/>
        <v>0</v>
      </c>
      <c r="BJ158" s="13" t="s">
        <v>84</v>
      </c>
      <c r="BK158" s="152">
        <f t="shared" si="19"/>
        <v>0</v>
      </c>
      <c r="BL158" s="13" t="s">
        <v>109</v>
      </c>
      <c r="BM158" s="151" t="s">
        <v>3415</v>
      </c>
    </row>
    <row r="159" spans="2:65" s="1" customFormat="1" ht="33" customHeight="1">
      <c r="B159" s="138"/>
      <c r="C159" s="139" t="s">
        <v>374</v>
      </c>
      <c r="D159" s="139" t="s">
        <v>195</v>
      </c>
      <c r="E159" s="140" t="s">
        <v>2134</v>
      </c>
      <c r="F159" s="141" t="s">
        <v>2135</v>
      </c>
      <c r="G159" s="142" t="s">
        <v>257</v>
      </c>
      <c r="H159" s="143">
        <v>530</v>
      </c>
      <c r="I159" s="144"/>
      <c r="J159" s="145">
        <f t="shared" si="10"/>
        <v>0</v>
      </c>
      <c r="K159" s="146"/>
      <c r="L159" s="28"/>
      <c r="M159" s="147" t="s">
        <v>1</v>
      </c>
      <c r="N159" s="148" t="s">
        <v>38</v>
      </c>
      <c r="P159" s="149">
        <f t="shared" si="11"/>
        <v>0</v>
      </c>
      <c r="Q159" s="149">
        <v>2.2399999999999998E-3</v>
      </c>
      <c r="R159" s="149">
        <f t="shared" si="12"/>
        <v>1.1871999999999998</v>
      </c>
      <c r="S159" s="149">
        <v>0</v>
      </c>
      <c r="T159" s="150">
        <f t="shared" si="13"/>
        <v>0</v>
      </c>
      <c r="AR159" s="151" t="s">
        <v>109</v>
      </c>
      <c r="AT159" s="151" t="s">
        <v>195</v>
      </c>
      <c r="AU159" s="151" t="s">
        <v>84</v>
      </c>
      <c r="AY159" s="13" t="s">
        <v>193</v>
      </c>
      <c r="BE159" s="152">
        <f t="shared" si="14"/>
        <v>0</v>
      </c>
      <c r="BF159" s="152">
        <f t="shared" si="15"/>
        <v>0</v>
      </c>
      <c r="BG159" s="152">
        <f t="shared" si="16"/>
        <v>0</v>
      </c>
      <c r="BH159" s="152">
        <f t="shared" si="17"/>
        <v>0</v>
      </c>
      <c r="BI159" s="152">
        <f t="shared" si="18"/>
        <v>0</v>
      </c>
      <c r="BJ159" s="13" t="s">
        <v>84</v>
      </c>
      <c r="BK159" s="152">
        <f t="shared" si="19"/>
        <v>0</v>
      </c>
      <c r="BL159" s="13" t="s">
        <v>109</v>
      </c>
      <c r="BM159" s="151" t="s">
        <v>3416</v>
      </c>
    </row>
    <row r="160" spans="2:65" s="11" customFormat="1" ht="22.75" customHeight="1">
      <c r="B160" s="126"/>
      <c r="D160" s="127" t="s">
        <v>71</v>
      </c>
      <c r="E160" s="136" t="s">
        <v>163</v>
      </c>
      <c r="F160" s="136" t="s">
        <v>732</v>
      </c>
      <c r="I160" s="129"/>
      <c r="J160" s="137">
        <f>BK160</f>
        <v>0</v>
      </c>
      <c r="L160" s="126"/>
      <c r="M160" s="131"/>
      <c r="P160" s="132">
        <f>SUM(P161:P166)</f>
        <v>0</v>
      </c>
      <c r="R160" s="132">
        <f>SUM(R161:R166)</f>
        <v>11.277371499999999</v>
      </c>
      <c r="T160" s="133">
        <f>SUM(T161:T166)</f>
        <v>0</v>
      </c>
      <c r="AR160" s="127" t="s">
        <v>76</v>
      </c>
      <c r="AT160" s="134" t="s">
        <v>71</v>
      </c>
      <c r="AU160" s="134" t="s">
        <v>76</v>
      </c>
      <c r="AY160" s="127" t="s">
        <v>193</v>
      </c>
      <c r="BK160" s="135">
        <f>SUM(BK161:BK166)</f>
        <v>0</v>
      </c>
    </row>
    <row r="161" spans="2:65" s="1" customFormat="1" ht="33" customHeight="1">
      <c r="B161" s="138"/>
      <c r="C161" s="139" t="s">
        <v>378</v>
      </c>
      <c r="D161" s="139" t="s">
        <v>195</v>
      </c>
      <c r="E161" s="140" t="s">
        <v>3417</v>
      </c>
      <c r="F161" s="141" t="s">
        <v>3418</v>
      </c>
      <c r="G161" s="142" t="s">
        <v>257</v>
      </c>
      <c r="H161" s="143">
        <v>536.65</v>
      </c>
      <c r="I161" s="144"/>
      <c r="J161" s="145">
        <f t="shared" ref="J161:J166" si="20">ROUND(I161*H161,2)</f>
        <v>0</v>
      </c>
      <c r="K161" s="146"/>
      <c r="L161" s="28"/>
      <c r="M161" s="147" t="s">
        <v>1</v>
      </c>
      <c r="N161" s="148" t="s">
        <v>38</v>
      </c>
      <c r="P161" s="149">
        <f t="shared" ref="P161:P166" si="21">O161*H161</f>
        <v>0</v>
      </c>
      <c r="Q161" s="149">
        <v>0</v>
      </c>
      <c r="R161" s="149">
        <f t="shared" ref="R161:R166" si="22">Q161*H161</f>
        <v>0</v>
      </c>
      <c r="S161" s="149">
        <v>0</v>
      </c>
      <c r="T161" s="150">
        <f t="shared" ref="T161:T166" si="23">S161*H161</f>
        <v>0</v>
      </c>
      <c r="AR161" s="151" t="s">
        <v>109</v>
      </c>
      <c r="AT161" s="151" t="s">
        <v>195</v>
      </c>
      <c r="AU161" s="151" t="s">
        <v>84</v>
      </c>
      <c r="AY161" s="13" t="s">
        <v>193</v>
      </c>
      <c r="BE161" s="152">
        <f t="shared" ref="BE161:BE166" si="24">IF(N161="základná",J161,0)</f>
        <v>0</v>
      </c>
      <c r="BF161" s="152">
        <f t="shared" ref="BF161:BF166" si="25">IF(N161="znížená",J161,0)</f>
        <v>0</v>
      </c>
      <c r="BG161" s="152">
        <f t="shared" ref="BG161:BG166" si="26">IF(N161="zákl. prenesená",J161,0)</f>
        <v>0</v>
      </c>
      <c r="BH161" s="152">
        <f t="shared" ref="BH161:BH166" si="27">IF(N161="zníž. prenesená",J161,0)</f>
        <v>0</v>
      </c>
      <c r="BI161" s="152">
        <f t="shared" ref="BI161:BI166" si="28">IF(N161="nulová",J161,0)</f>
        <v>0</v>
      </c>
      <c r="BJ161" s="13" t="s">
        <v>84</v>
      </c>
      <c r="BK161" s="152">
        <f t="shared" ref="BK161:BK166" si="29">ROUND(I161*H161,2)</f>
        <v>0</v>
      </c>
      <c r="BL161" s="13" t="s">
        <v>109</v>
      </c>
      <c r="BM161" s="151" t="s">
        <v>3419</v>
      </c>
    </row>
    <row r="162" spans="2:65" s="1" customFormat="1" ht="33" customHeight="1">
      <c r="B162" s="138"/>
      <c r="C162" s="153" t="s">
        <v>382</v>
      </c>
      <c r="D162" s="153" t="s">
        <v>236</v>
      </c>
      <c r="E162" s="154" t="s">
        <v>3420</v>
      </c>
      <c r="F162" s="155" t="s">
        <v>3421</v>
      </c>
      <c r="G162" s="156" t="s">
        <v>257</v>
      </c>
      <c r="H162" s="157">
        <v>536.65</v>
      </c>
      <c r="I162" s="158"/>
      <c r="J162" s="159">
        <f t="shared" si="20"/>
        <v>0</v>
      </c>
      <c r="K162" s="160"/>
      <c r="L162" s="161"/>
      <c r="M162" s="162" t="s">
        <v>1</v>
      </c>
      <c r="N162" s="163" t="s">
        <v>38</v>
      </c>
      <c r="P162" s="149">
        <f t="shared" si="21"/>
        <v>0</v>
      </c>
      <c r="Q162" s="149">
        <v>1.9000000000000001E-4</v>
      </c>
      <c r="R162" s="149">
        <f t="shared" si="22"/>
        <v>0.1019635</v>
      </c>
      <c r="S162" s="149">
        <v>0</v>
      </c>
      <c r="T162" s="150">
        <f t="shared" si="23"/>
        <v>0</v>
      </c>
      <c r="AR162" s="151" t="s">
        <v>163</v>
      </c>
      <c r="AT162" s="151" t="s">
        <v>236</v>
      </c>
      <c r="AU162" s="151" t="s">
        <v>84</v>
      </c>
      <c r="AY162" s="13" t="s">
        <v>193</v>
      </c>
      <c r="BE162" s="152">
        <f t="shared" si="24"/>
        <v>0</v>
      </c>
      <c r="BF162" s="152">
        <f t="shared" si="25"/>
        <v>0</v>
      </c>
      <c r="BG162" s="152">
        <f t="shared" si="26"/>
        <v>0</v>
      </c>
      <c r="BH162" s="152">
        <f t="shared" si="27"/>
        <v>0</v>
      </c>
      <c r="BI162" s="152">
        <f t="shared" si="28"/>
        <v>0</v>
      </c>
      <c r="BJ162" s="13" t="s">
        <v>84</v>
      </c>
      <c r="BK162" s="152">
        <f t="shared" si="29"/>
        <v>0</v>
      </c>
      <c r="BL162" s="13" t="s">
        <v>109</v>
      </c>
      <c r="BM162" s="151" t="s">
        <v>3422</v>
      </c>
    </row>
    <row r="163" spans="2:65" s="1" customFormat="1" ht="24.25" customHeight="1">
      <c r="B163" s="138"/>
      <c r="C163" s="139" t="s">
        <v>386</v>
      </c>
      <c r="D163" s="139" t="s">
        <v>195</v>
      </c>
      <c r="E163" s="140" t="s">
        <v>3423</v>
      </c>
      <c r="F163" s="141" t="s">
        <v>3424</v>
      </c>
      <c r="G163" s="142" t="s">
        <v>319</v>
      </c>
      <c r="H163" s="143">
        <v>162</v>
      </c>
      <c r="I163" s="144"/>
      <c r="J163" s="145">
        <f t="shared" si="20"/>
        <v>0</v>
      </c>
      <c r="K163" s="146"/>
      <c r="L163" s="28"/>
      <c r="M163" s="147" t="s">
        <v>1</v>
      </c>
      <c r="N163" s="148" t="s">
        <v>38</v>
      </c>
      <c r="P163" s="149">
        <f t="shared" si="21"/>
        <v>0</v>
      </c>
      <c r="Q163" s="149">
        <v>8.3999999999999995E-5</v>
      </c>
      <c r="R163" s="149">
        <f t="shared" si="22"/>
        <v>1.3607999999999999E-2</v>
      </c>
      <c r="S163" s="149">
        <v>0</v>
      </c>
      <c r="T163" s="150">
        <f t="shared" si="23"/>
        <v>0</v>
      </c>
      <c r="AR163" s="151" t="s">
        <v>109</v>
      </c>
      <c r="AT163" s="151" t="s">
        <v>195</v>
      </c>
      <c r="AU163" s="151" t="s">
        <v>84</v>
      </c>
      <c r="AY163" s="13" t="s">
        <v>193</v>
      </c>
      <c r="BE163" s="152">
        <f t="shared" si="24"/>
        <v>0</v>
      </c>
      <c r="BF163" s="152">
        <f t="shared" si="25"/>
        <v>0</v>
      </c>
      <c r="BG163" s="152">
        <f t="shared" si="26"/>
        <v>0</v>
      </c>
      <c r="BH163" s="152">
        <f t="shared" si="27"/>
        <v>0</v>
      </c>
      <c r="BI163" s="152">
        <f t="shared" si="28"/>
        <v>0</v>
      </c>
      <c r="BJ163" s="13" t="s">
        <v>84</v>
      </c>
      <c r="BK163" s="152">
        <f t="shared" si="29"/>
        <v>0</v>
      </c>
      <c r="BL163" s="13" t="s">
        <v>109</v>
      </c>
      <c r="BM163" s="151" t="s">
        <v>3425</v>
      </c>
    </row>
    <row r="164" spans="2:65" s="1" customFormat="1" ht="24.25" customHeight="1">
      <c r="B164" s="138"/>
      <c r="C164" s="139" t="s">
        <v>390</v>
      </c>
      <c r="D164" s="139" t="s">
        <v>195</v>
      </c>
      <c r="E164" s="140" t="s">
        <v>3426</v>
      </c>
      <c r="F164" s="141" t="s">
        <v>3427</v>
      </c>
      <c r="G164" s="142" t="s">
        <v>257</v>
      </c>
      <c r="H164" s="143">
        <v>536.65</v>
      </c>
      <c r="I164" s="144"/>
      <c r="J164" s="145">
        <f t="shared" si="20"/>
        <v>0</v>
      </c>
      <c r="K164" s="146"/>
      <c r="L164" s="28"/>
      <c r="M164" s="147" t="s">
        <v>1</v>
      </c>
      <c r="N164" s="148" t="s">
        <v>38</v>
      </c>
      <c r="P164" s="149">
        <f t="shared" si="21"/>
        <v>0</v>
      </c>
      <c r="Q164" s="149">
        <v>0</v>
      </c>
      <c r="R164" s="149">
        <f t="shared" si="22"/>
        <v>0</v>
      </c>
      <c r="S164" s="149">
        <v>0</v>
      </c>
      <c r="T164" s="150">
        <f t="shared" si="23"/>
        <v>0</v>
      </c>
      <c r="AR164" s="151" t="s">
        <v>109</v>
      </c>
      <c r="AT164" s="151" t="s">
        <v>195</v>
      </c>
      <c r="AU164" s="151" t="s">
        <v>84</v>
      </c>
      <c r="AY164" s="13" t="s">
        <v>193</v>
      </c>
      <c r="BE164" s="152">
        <f t="shared" si="24"/>
        <v>0</v>
      </c>
      <c r="BF164" s="152">
        <f t="shared" si="25"/>
        <v>0</v>
      </c>
      <c r="BG164" s="152">
        <f t="shared" si="26"/>
        <v>0</v>
      </c>
      <c r="BH164" s="152">
        <f t="shared" si="27"/>
        <v>0</v>
      </c>
      <c r="BI164" s="152">
        <f t="shared" si="28"/>
        <v>0</v>
      </c>
      <c r="BJ164" s="13" t="s">
        <v>84</v>
      </c>
      <c r="BK164" s="152">
        <f t="shared" si="29"/>
        <v>0</v>
      </c>
      <c r="BL164" s="13" t="s">
        <v>109</v>
      </c>
      <c r="BM164" s="151" t="s">
        <v>3428</v>
      </c>
    </row>
    <row r="165" spans="2:65" s="1" customFormat="1" ht="16.5" customHeight="1">
      <c r="B165" s="138"/>
      <c r="C165" s="139" t="s">
        <v>394</v>
      </c>
      <c r="D165" s="139" t="s">
        <v>195</v>
      </c>
      <c r="E165" s="140" t="s">
        <v>3429</v>
      </c>
      <c r="F165" s="141" t="s">
        <v>3430</v>
      </c>
      <c r="G165" s="142" t="s">
        <v>319</v>
      </c>
      <c r="H165" s="143">
        <v>162</v>
      </c>
      <c r="I165" s="144"/>
      <c r="J165" s="145">
        <f t="shared" si="20"/>
        <v>0</v>
      </c>
      <c r="K165" s="146"/>
      <c r="L165" s="28"/>
      <c r="M165" s="147" t="s">
        <v>1</v>
      </c>
      <c r="N165" s="148" t="s">
        <v>38</v>
      </c>
      <c r="P165" s="149">
        <f t="shared" si="21"/>
        <v>0</v>
      </c>
      <c r="Q165" s="149">
        <v>6.1400000000000003E-2</v>
      </c>
      <c r="R165" s="149">
        <f t="shared" si="22"/>
        <v>9.9467999999999996</v>
      </c>
      <c r="S165" s="149">
        <v>0</v>
      </c>
      <c r="T165" s="150">
        <f t="shared" si="23"/>
        <v>0</v>
      </c>
      <c r="AR165" s="151" t="s">
        <v>109</v>
      </c>
      <c r="AT165" s="151" t="s">
        <v>195</v>
      </c>
      <c r="AU165" s="151" t="s">
        <v>84</v>
      </c>
      <c r="AY165" s="13" t="s">
        <v>193</v>
      </c>
      <c r="BE165" s="152">
        <f t="shared" si="24"/>
        <v>0</v>
      </c>
      <c r="BF165" s="152">
        <f t="shared" si="25"/>
        <v>0</v>
      </c>
      <c r="BG165" s="152">
        <f t="shared" si="26"/>
        <v>0</v>
      </c>
      <c r="BH165" s="152">
        <f t="shared" si="27"/>
        <v>0</v>
      </c>
      <c r="BI165" s="152">
        <f t="shared" si="28"/>
        <v>0</v>
      </c>
      <c r="BJ165" s="13" t="s">
        <v>84</v>
      </c>
      <c r="BK165" s="152">
        <f t="shared" si="29"/>
        <v>0</v>
      </c>
      <c r="BL165" s="13" t="s">
        <v>109</v>
      </c>
      <c r="BM165" s="151" t="s">
        <v>3431</v>
      </c>
    </row>
    <row r="166" spans="2:65" s="1" customFormat="1" ht="16.5" customHeight="1">
      <c r="B166" s="138"/>
      <c r="C166" s="153" t="s">
        <v>398</v>
      </c>
      <c r="D166" s="153" t="s">
        <v>236</v>
      </c>
      <c r="E166" s="154" t="s">
        <v>3432</v>
      </c>
      <c r="F166" s="155" t="s">
        <v>3433</v>
      </c>
      <c r="G166" s="156" t="s">
        <v>319</v>
      </c>
      <c r="H166" s="157">
        <v>162</v>
      </c>
      <c r="I166" s="158"/>
      <c r="J166" s="159">
        <f t="shared" si="20"/>
        <v>0</v>
      </c>
      <c r="K166" s="160"/>
      <c r="L166" s="161"/>
      <c r="M166" s="162" t="s">
        <v>1</v>
      </c>
      <c r="N166" s="163" t="s">
        <v>38</v>
      </c>
      <c r="P166" s="149">
        <f t="shared" si="21"/>
        <v>0</v>
      </c>
      <c r="Q166" s="149">
        <v>7.4999999999999997E-3</v>
      </c>
      <c r="R166" s="149">
        <f t="shared" si="22"/>
        <v>1.2149999999999999</v>
      </c>
      <c r="S166" s="149">
        <v>0</v>
      </c>
      <c r="T166" s="150">
        <f t="shared" si="23"/>
        <v>0</v>
      </c>
      <c r="AR166" s="151" t="s">
        <v>163</v>
      </c>
      <c r="AT166" s="151" t="s">
        <v>236</v>
      </c>
      <c r="AU166" s="151" t="s">
        <v>84</v>
      </c>
      <c r="AY166" s="13" t="s">
        <v>193</v>
      </c>
      <c r="BE166" s="152">
        <f t="shared" si="24"/>
        <v>0</v>
      </c>
      <c r="BF166" s="152">
        <f t="shared" si="25"/>
        <v>0</v>
      </c>
      <c r="BG166" s="152">
        <f t="shared" si="26"/>
        <v>0</v>
      </c>
      <c r="BH166" s="152">
        <f t="shared" si="27"/>
        <v>0</v>
      </c>
      <c r="BI166" s="152">
        <f t="shared" si="28"/>
        <v>0</v>
      </c>
      <c r="BJ166" s="13" t="s">
        <v>84</v>
      </c>
      <c r="BK166" s="152">
        <f t="shared" si="29"/>
        <v>0</v>
      </c>
      <c r="BL166" s="13" t="s">
        <v>109</v>
      </c>
      <c r="BM166" s="151" t="s">
        <v>3434</v>
      </c>
    </row>
    <row r="167" spans="2:65" s="11" customFormat="1" ht="22.75" customHeight="1">
      <c r="B167" s="126"/>
      <c r="D167" s="127" t="s">
        <v>71</v>
      </c>
      <c r="E167" s="136" t="s">
        <v>221</v>
      </c>
      <c r="F167" s="136" t="s">
        <v>456</v>
      </c>
      <c r="I167" s="129"/>
      <c r="J167" s="137">
        <f>BK167</f>
        <v>0</v>
      </c>
      <c r="L167" s="126"/>
      <c r="M167" s="131"/>
      <c r="P167" s="132">
        <f>SUM(P168:P172)</f>
        <v>0</v>
      </c>
      <c r="R167" s="132">
        <f>SUM(R168:R172)</f>
        <v>0</v>
      </c>
      <c r="T167" s="133">
        <f>SUM(T168:T172)</f>
        <v>0</v>
      </c>
      <c r="AR167" s="127" t="s">
        <v>76</v>
      </c>
      <c r="AT167" s="134" t="s">
        <v>71</v>
      </c>
      <c r="AU167" s="134" t="s">
        <v>76</v>
      </c>
      <c r="AY167" s="127" t="s">
        <v>193</v>
      </c>
      <c r="BK167" s="135">
        <f>SUM(BK168:BK172)</f>
        <v>0</v>
      </c>
    </row>
    <row r="168" spans="2:65" s="1" customFormat="1" ht="24.25" customHeight="1">
      <c r="B168" s="138"/>
      <c r="C168" s="139" t="s">
        <v>402</v>
      </c>
      <c r="D168" s="139" t="s">
        <v>195</v>
      </c>
      <c r="E168" s="140" t="s">
        <v>1742</v>
      </c>
      <c r="F168" s="141" t="s">
        <v>1743</v>
      </c>
      <c r="G168" s="142" t="s">
        <v>296</v>
      </c>
      <c r="H168" s="143">
        <v>153.69999999999999</v>
      </c>
      <c r="I168" s="144"/>
      <c r="J168" s="145">
        <f>ROUND(I168*H168,2)</f>
        <v>0</v>
      </c>
      <c r="K168" s="146"/>
      <c r="L168" s="28"/>
      <c r="M168" s="147" t="s">
        <v>1</v>
      </c>
      <c r="N168" s="148" t="s">
        <v>38</v>
      </c>
      <c r="P168" s="149">
        <f>O168*H168</f>
        <v>0</v>
      </c>
      <c r="Q168" s="149">
        <v>0</v>
      </c>
      <c r="R168" s="149">
        <f>Q168*H168</f>
        <v>0</v>
      </c>
      <c r="S168" s="149">
        <v>0</v>
      </c>
      <c r="T168" s="150">
        <f>S168*H168</f>
        <v>0</v>
      </c>
      <c r="AR168" s="151" t="s">
        <v>109</v>
      </c>
      <c r="AT168" s="151" t="s">
        <v>195</v>
      </c>
      <c r="AU168" s="151" t="s">
        <v>84</v>
      </c>
      <c r="AY168" s="13" t="s">
        <v>193</v>
      </c>
      <c r="BE168" s="152">
        <f>IF(N168="základná",J168,0)</f>
        <v>0</v>
      </c>
      <c r="BF168" s="152">
        <f>IF(N168="znížená",J168,0)</f>
        <v>0</v>
      </c>
      <c r="BG168" s="152">
        <f>IF(N168="zákl. prenesená",J168,0)</f>
        <v>0</v>
      </c>
      <c r="BH168" s="152">
        <f>IF(N168="zníž. prenesená",J168,0)</f>
        <v>0</v>
      </c>
      <c r="BI168" s="152">
        <f>IF(N168="nulová",J168,0)</f>
        <v>0</v>
      </c>
      <c r="BJ168" s="13" t="s">
        <v>84</v>
      </c>
      <c r="BK168" s="152">
        <f>ROUND(I168*H168,2)</f>
        <v>0</v>
      </c>
      <c r="BL168" s="13" t="s">
        <v>109</v>
      </c>
      <c r="BM168" s="151" t="s">
        <v>3435</v>
      </c>
    </row>
    <row r="169" spans="2:65" s="1" customFormat="1" ht="24.25" customHeight="1">
      <c r="B169" s="138"/>
      <c r="C169" s="139" t="s">
        <v>406</v>
      </c>
      <c r="D169" s="139" t="s">
        <v>195</v>
      </c>
      <c r="E169" s="140" t="s">
        <v>1745</v>
      </c>
      <c r="F169" s="141" t="s">
        <v>1746</v>
      </c>
      <c r="G169" s="142" t="s">
        <v>296</v>
      </c>
      <c r="H169" s="143">
        <v>1383.3</v>
      </c>
      <c r="I169" s="144"/>
      <c r="J169" s="145">
        <f>ROUND(I169*H169,2)</f>
        <v>0</v>
      </c>
      <c r="K169" s="146"/>
      <c r="L169" s="28"/>
      <c r="M169" s="147" t="s">
        <v>1</v>
      </c>
      <c r="N169" s="148" t="s">
        <v>38</v>
      </c>
      <c r="P169" s="149">
        <f>O169*H169</f>
        <v>0</v>
      </c>
      <c r="Q169" s="149">
        <v>0</v>
      </c>
      <c r="R169" s="149">
        <f>Q169*H169</f>
        <v>0</v>
      </c>
      <c r="S169" s="149">
        <v>0</v>
      </c>
      <c r="T169" s="150">
        <f>S169*H169</f>
        <v>0</v>
      </c>
      <c r="AR169" s="151" t="s">
        <v>109</v>
      </c>
      <c r="AT169" s="151" t="s">
        <v>195</v>
      </c>
      <c r="AU169" s="151" t="s">
        <v>84</v>
      </c>
      <c r="AY169" s="13" t="s">
        <v>193</v>
      </c>
      <c r="BE169" s="152">
        <f>IF(N169="základná",J169,0)</f>
        <v>0</v>
      </c>
      <c r="BF169" s="152">
        <f>IF(N169="znížená",J169,0)</f>
        <v>0</v>
      </c>
      <c r="BG169" s="152">
        <f>IF(N169="zákl. prenesená",J169,0)</f>
        <v>0</v>
      </c>
      <c r="BH169" s="152">
        <f>IF(N169="zníž. prenesená",J169,0)</f>
        <v>0</v>
      </c>
      <c r="BI169" s="152">
        <f>IF(N169="nulová",J169,0)</f>
        <v>0</v>
      </c>
      <c r="BJ169" s="13" t="s">
        <v>84</v>
      </c>
      <c r="BK169" s="152">
        <f>ROUND(I169*H169,2)</f>
        <v>0</v>
      </c>
      <c r="BL169" s="13" t="s">
        <v>109</v>
      </c>
      <c r="BM169" s="151" t="s">
        <v>3436</v>
      </c>
    </row>
    <row r="170" spans="2:65" s="1" customFormat="1" ht="24.25" customHeight="1">
      <c r="B170" s="138"/>
      <c r="C170" s="139" t="s">
        <v>410</v>
      </c>
      <c r="D170" s="139" t="s">
        <v>195</v>
      </c>
      <c r="E170" s="140" t="s">
        <v>1748</v>
      </c>
      <c r="F170" s="141" t="s">
        <v>1749</v>
      </c>
      <c r="G170" s="142" t="s">
        <v>296</v>
      </c>
      <c r="H170" s="143">
        <v>153.69999999999999</v>
      </c>
      <c r="I170" s="144"/>
      <c r="J170" s="145">
        <f>ROUND(I170*H170,2)</f>
        <v>0</v>
      </c>
      <c r="K170" s="146"/>
      <c r="L170" s="28"/>
      <c r="M170" s="147" t="s">
        <v>1</v>
      </c>
      <c r="N170" s="148" t="s">
        <v>38</v>
      </c>
      <c r="P170" s="149">
        <f>O170*H170</f>
        <v>0</v>
      </c>
      <c r="Q170" s="149">
        <v>0</v>
      </c>
      <c r="R170" s="149">
        <f>Q170*H170</f>
        <v>0</v>
      </c>
      <c r="S170" s="149">
        <v>0</v>
      </c>
      <c r="T170" s="150">
        <f>S170*H170</f>
        <v>0</v>
      </c>
      <c r="AR170" s="151" t="s">
        <v>109</v>
      </c>
      <c r="AT170" s="151" t="s">
        <v>195</v>
      </c>
      <c r="AU170" s="151" t="s">
        <v>84</v>
      </c>
      <c r="AY170" s="13" t="s">
        <v>193</v>
      </c>
      <c r="BE170" s="152">
        <f>IF(N170="základná",J170,0)</f>
        <v>0</v>
      </c>
      <c r="BF170" s="152">
        <f>IF(N170="znížená",J170,0)</f>
        <v>0</v>
      </c>
      <c r="BG170" s="152">
        <f>IF(N170="zákl. prenesená",J170,0)</f>
        <v>0</v>
      </c>
      <c r="BH170" s="152">
        <f>IF(N170="zníž. prenesená",J170,0)</f>
        <v>0</v>
      </c>
      <c r="BI170" s="152">
        <f>IF(N170="nulová",J170,0)</f>
        <v>0</v>
      </c>
      <c r="BJ170" s="13" t="s">
        <v>84</v>
      </c>
      <c r="BK170" s="152">
        <f>ROUND(I170*H170,2)</f>
        <v>0</v>
      </c>
      <c r="BL170" s="13" t="s">
        <v>109</v>
      </c>
      <c r="BM170" s="151" t="s">
        <v>3437</v>
      </c>
    </row>
    <row r="171" spans="2:65" s="1" customFormat="1" ht="24.25" customHeight="1">
      <c r="B171" s="138"/>
      <c r="C171" s="139" t="s">
        <v>414</v>
      </c>
      <c r="D171" s="139" t="s">
        <v>195</v>
      </c>
      <c r="E171" s="140" t="s">
        <v>1751</v>
      </c>
      <c r="F171" s="141" t="s">
        <v>2204</v>
      </c>
      <c r="G171" s="142" t="s">
        <v>296</v>
      </c>
      <c r="H171" s="143">
        <v>153.69999999999999</v>
      </c>
      <c r="I171" s="144"/>
      <c r="J171" s="145">
        <f>ROUND(I171*H171,2)</f>
        <v>0</v>
      </c>
      <c r="K171" s="146"/>
      <c r="L171" s="28"/>
      <c r="M171" s="147" t="s">
        <v>1</v>
      </c>
      <c r="N171" s="148" t="s">
        <v>38</v>
      </c>
      <c r="P171" s="149">
        <f>O171*H171</f>
        <v>0</v>
      </c>
      <c r="Q171" s="149">
        <v>0</v>
      </c>
      <c r="R171" s="149">
        <f>Q171*H171</f>
        <v>0</v>
      </c>
      <c r="S171" s="149">
        <v>0</v>
      </c>
      <c r="T171" s="150">
        <f>S171*H171</f>
        <v>0</v>
      </c>
      <c r="AR171" s="151" t="s">
        <v>109</v>
      </c>
      <c r="AT171" s="151" t="s">
        <v>195</v>
      </c>
      <c r="AU171" s="151" t="s">
        <v>84</v>
      </c>
      <c r="AY171" s="13" t="s">
        <v>193</v>
      </c>
      <c r="BE171" s="152">
        <f>IF(N171="základná",J171,0)</f>
        <v>0</v>
      </c>
      <c r="BF171" s="152">
        <f>IF(N171="znížená",J171,0)</f>
        <v>0</v>
      </c>
      <c r="BG171" s="152">
        <f>IF(N171="zákl. prenesená",J171,0)</f>
        <v>0</v>
      </c>
      <c r="BH171" s="152">
        <f>IF(N171="zníž. prenesená",J171,0)</f>
        <v>0</v>
      </c>
      <c r="BI171" s="152">
        <f>IF(N171="nulová",J171,0)</f>
        <v>0</v>
      </c>
      <c r="BJ171" s="13" t="s">
        <v>84</v>
      </c>
      <c r="BK171" s="152">
        <f>ROUND(I171*H171,2)</f>
        <v>0</v>
      </c>
      <c r="BL171" s="13" t="s">
        <v>109</v>
      </c>
      <c r="BM171" s="151" t="s">
        <v>3438</v>
      </c>
    </row>
    <row r="172" spans="2:65" s="1" customFormat="1" ht="24.25" customHeight="1">
      <c r="B172" s="138"/>
      <c r="C172" s="139" t="s">
        <v>418</v>
      </c>
      <c r="D172" s="139" t="s">
        <v>195</v>
      </c>
      <c r="E172" s="140" t="s">
        <v>1754</v>
      </c>
      <c r="F172" s="141" t="s">
        <v>1755</v>
      </c>
      <c r="G172" s="142" t="s">
        <v>296</v>
      </c>
      <c r="H172" s="143">
        <v>153.69999999999999</v>
      </c>
      <c r="I172" s="144"/>
      <c r="J172" s="145">
        <f>ROUND(I172*H172,2)</f>
        <v>0</v>
      </c>
      <c r="K172" s="146"/>
      <c r="L172" s="28"/>
      <c r="M172" s="147" t="s">
        <v>1</v>
      </c>
      <c r="N172" s="148" t="s">
        <v>38</v>
      </c>
      <c r="P172" s="149">
        <f>O172*H172</f>
        <v>0</v>
      </c>
      <c r="Q172" s="149">
        <v>0</v>
      </c>
      <c r="R172" s="149">
        <f>Q172*H172</f>
        <v>0</v>
      </c>
      <c r="S172" s="149">
        <v>0</v>
      </c>
      <c r="T172" s="150">
        <f>S172*H172</f>
        <v>0</v>
      </c>
      <c r="AR172" s="151" t="s">
        <v>109</v>
      </c>
      <c r="AT172" s="151" t="s">
        <v>195</v>
      </c>
      <c r="AU172" s="151" t="s">
        <v>84</v>
      </c>
      <c r="AY172" s="13" t="s">
        <v>193</v>
      </c>
      <c r="BE172" s="152">
        <f>IF(N172="základná",J172,0)</f>
        <v>0</v>
      </c>
      <c r="BF172" s="152">
        <f>IF(N172="znížená",J172,0)</f>
        <v>0</v>
      </c>
      <c r="BG172" s="152">
        <f>IF(N172="zákl. prenesená",J172,0)</f>
        <v>0</v>
      </c>
      <c r="BH172" s="152">
        <f>IF(N172="zníž. prenesená",J172,0)</f>
        <v>0</v>
      </c>
      <c r="BI172" s="152">
        <f>IF(N172="nulová",J172,0)</f>
        <v>0</v>
      </c>
      <c r="BJ172" s="13" t="s">
        <v>84</v>
      </c>
      <c r="BK172" s="152">
        <f>ROUND(I172*H172,2)</f>
        <v>0</v>
      </c>
      <c r="BL172" s="13" t="s">
        <v>109</v>
      </c>
      <c r="BM172" s="151" t="s">
        <v>3439</v>
      </c>
    </row>
    <row r="173" spans="2:65" s="11" customFormat="1" ht="22.75" customHeight="1">
      <c r="B173" s="126"/>
      <c r="D173" s="127" t="s">
        <v>71</v>
      </c>
      <c r="E173" s="136" t="s">
        <v>477</v>
      </c>
      <c r="F173" s="136" t="s">
        <v>478</v>
      </c>
      <c r="I173" s="129"/>
      <c r="J173" s="137">
        <f>BK173</f>
        <v>0</v>
      </c>
      <c r="L173" s="126"/>
      <c r="M173" s="131"/>
      <c r="P173" s="132">
        <f>P174</f>
        <v>0</v>
      </c>
      <c r="R173" s="132">
        <f>R174</f>
        <v>0</v>
      </c>
      <c r="T173" s="133">
        <f>T174</f>
        <v>0</v>
      </c>
      <c r="AR173" s="127" t="s">
        <v>76</v>
      </c>
      <c r="AT173" s="134" t="s">
        <v>71</v>
      </c>
      <c r="AU173" s="134" t="s">
        <v>76</v>
      </c>
      <c r="AY173" s="127" t="s">
        <v>193</v>
      </c>
      <c r="BK173" s="135">
        <f>BK174</f>
        <v>0</v>
      </c>
    </row>
    <row r="174" spans="2:65" s="1" customFormat="1" ht="33" customHeight="1">
      <c r="B174" s="138"/>
      <c r="C174" s="139" t="s">
        <v>422</v>
      </c>
      <c r="D174" s="139" t="s">
        <v>195</v>
      </c>
      <c r="E174" s="140" t="s">
        <v>1757</v>
      </c>
      <c r="F174" s="141" t="s">
        <v>1758</v>
      </c>
      <c r="G174" s="142" t="s">
        <v>296</v>
      </c>
      <c r="H174" s="143">
        <v>535.53200000000004</v>
      </c>
      <c r="I174" s="144"/>
      <c r="J174" s="145">
        <f>ROUND(I174*H174,2)</f>
        <v>0</v>
      </c>
      <c r="K174" s="146"/>
      <c r="L174" s="28"/>
      <c r="M174" s="147" t="s">
        <v>1</v>
      </c>
      <c r="N174" s="148" t="s">
        <v>38</v>
      </c>
      <c r="P174" s="149">
        <f>O174*H174</f>
        <v>0</v>
      </c>
      <c r="Q174" s="149">
        <v>0</v>
      </c>
      <c r="R174" s="149">
        <f>Q174*H174</f>
        <v>0</v>
      </c>
      <c r="S174" s="149">
        <v>0</v>
      </c>
      <c r="T174" s="150">
        <f>S174*H174</f>
        <v>0</v>
      </c>
      <c r="AR174" s="151" t="s">
        <v>109</v>
      </c>
      <c r="AT174" s="151" t="s">
        <v>195</v>
      </c>
      <c r="AU174" s="151" t="s">
        <v>84</v>
      </c>
      <c r="AY174" s="13" t="s">
        <v>193</v>
      </c>
      <c r="BE174" s="152">
        <f>IF(N174="základná",J174,0)</f>
        <v>0</v>
      </c>
      <c r="BF174" s="152">
        <f>IF(N174="znížená",J174,0)</f>
        <v>0</v>
      </c>
      <c r="BG174" s="152">
        <f>IF(N174="zákl. prenesená",J174,0)</f>
        <v>0</v>
      </c>
      <c r="BH174" s="152">
        <f>IF(N174="zníž. prenesená",J174,0)</f>
        <v>0</v>
      </c>
      <c r="BI174" s="152">
        <f>IF(N174="nulová",J174,0)</f>
        <v>0</v>
      </c>
      <c r="BJ174" s="13" t="s">
        <v>84</v>
      </c>
      <c r="BK174" s="152">
        <f>ROUND(I174*H174,2)</f>
        <v>0</v>
      </c>
      <c r="BL174" s="13" t="s">
        <v>109</v>
      </c>
      <c r="BM174" s="151" t="s">
        <v>3440</v>
      </c>
    </row>
    <row r="175" spans="2:65" s="11" customFormat="1" ht="26" customHeight="1">
      <c r="B175" s="126"/>
      <c r="D175" s="127" t="s">
        <v>71</v>
      </c>
      <c r="E175" s="128" t="s">
        <v>236</v>
      </c>
      <c r="F175" s="128" t="s">
        <v>1098</v>
      </c>
      <c r="I175" s="129"/>
      <c r="J175" s="130">
        <f>BK175</f>
        <v>0</v>
      </c>
      <c r="L175" s="126"/>
      <c r="M175" s="131"/>
      <c r="P175" s="132">
        <f>P176</f>
        <v>0</v>
      </c>
      <c r="R175" s="132">
        <f>R176</f>
        <v>0.78543999999999992</v>
      </c>
      <c r="T175" s="133">
        <f>T176</f>
        <v>0</v>
      </c>
      <c r="AR175" s="127" t="s">
        <v>106</v>
      </c>
      <c r="AT175" s="134" t="s">
        <v>71</v>
      </c>
      <c r="AU175" s="134" t="s">
        <v>72</v>
      </c>
      <c r="AY175" s="127" t="s">
        <v>193</v>
      </c>
      <c r="BK175" s="135">
        <f>BK176</f>
        <v>0</v>
      </c>
    </row>
    <row r="176" spans="2:65" s="11" customFormat="1" ht="22.75" customHeight="1">
      <c r="B176" s="126"/>
      <c r="D176" s="127" t="s">
        <v>71</v>
      </c>
      <c r="E176" s="136" t="s">
        <v>1099</v>
      </c>
      <c r="F176" s="136" t="s">
        <v>1100</v>
      </c>
      <c r="I176" s="129"/>
      <c r="J176" s="137">
        <f>BK176</f>
        <v>0</v>
      </c>
      <c r="L176" s="126"/>
      <c r="M176" s="131"/>
      <c r="P176" s="132">
        <f>SUM(P177:P186)</f>
        <v>0</v>
      </c>
      <c r="R176" s="132">
        <f>SUM(R177:R186)</f>
        <v>0.78543999999999992</v>
      </c>
      <c r="T176" s="133">
        <f>SUM(T177:T186)</f>
        <v>0</v>
      </c>
      <c r="AR176" s="127" t="s">
        <v>106</v>
      </c>
      <c r="AT176" s="134" t="s">
        <v>71</v>
      </c>
      <c r="AU176" s="134" t="s">
        <v>76</v>
      </c>
      <c r="AY176" s="127" t="s">
        <v>193</v>
      </c>
      <c r="BK176" s="135">
        <f>SUM(BK177:BK186)</f>
        <v>0</v>
      </c>
    </row>
    <row r="177" spans="2:65" s="1" customFormat="1" ht="21.75" customHeight="1">
      <c r="B177" s="138"/>
      <c r="C177" s="139" t="s">
        <v>427</v>
      </c>
      <c r="D177" s="139" t="s">
        <v>195</v>
      </c>
      <c r="E177" s="140" t="s">
        <v>3441</v>
      </c>
      <c r="F177" s="141" t="s">
        <v>3442</v>
      </c>
      <c r="G177" s="142" t="s">
        <v>319</v>
      </c>
      <c r="H177" s="143">
        <v>162</v>
      </c>
      <c r="I177" s="144"/>
      <c r="J177" s="145">
        <f t="shared" ref="J177:J186" si="30">ROUND(I177*H177,2)</f>
        <v>0</v>
      </c>
      <c r="K177" s="146"/>
      <c r="L177" s="28"/>
      <c r="M177" s="147" t="s">
        <v>1</v>
      </c>
      <c r="N177" s="148" t="s">
        <v>38</v>
      </c>
      <c r="P177" s="149">
        <f t="shared" ref="P177:P186" si="31">O177*H177</f>
        <v>0</v>
      </c>
      <c r="Q177" s="149">
        <v>0</v>
      </c>
      <c r="R177" s="149">
        <f t="shared" ref="R177:R186" si="32">Q177*H177</f>
        <v>0</v>
      </c>
      <c r="S177" s="149">
        <v>0</v>
      </c>
      <c r="T177" s="150">
        <f t="shared" ref="T177:T186" si="33">S177*H177</f>
        <v>0</v>
      </c>
      <c r="AR177" s="151" t="s">
        <v>519</v>
      </c>
      <c r="AT177" s="151" t="s">
        <v>195</v>
      </c>
      <c r="AU177" s="151" t="s">
        <v>84</v>
      </c>
      <c r="AY177" s="13" t="s">
        <v>193</v>
      </c>
      <c r="BE177" s="152">
        <f t="shared" ref="BE177:BE186" si="34">IF(N177="základná",J177,0)</f>
        <v>0</v>
      </c>
      <c r="BF177" s="152">
        <f t="shared" ref="BF177:BF186" si="35">IF(N177="znížená",J177,0)</f>
        <v>0</v>
      </c>
      <c r="BG177" s="152">
        <f t="shared" ref="BG177:BG186" si="36">IF(N177="zákl. prenesená",J177,0)</f>
        <v>0</v>
      </c>
      <c r="BH177" s="152">
        <f t="shared" ref="BH177:BH186" si="37">IF(N177="zníž. prenesená",J177,0)</f>
        <v>0</v>
      </c>
      <c r="BI177" s="152">
        <f t="shared" ref="BI177:BI186" si="38">IF(N177="nulová",J177,0)</f>
        <v>0</v>
      </c>
      <c r="BJ177" s="13" t="s">
        <v>84</v>
      </c>
      <c r="BK177" s="152">
        <f t="shared" ref="BK177:BK186" si="39">ROUND(I177*H177,2)</f>
        <v>0</v>
      </c>
      <c r="BL177" s="13" t="s">
        <v>519</v>
      </c>
      <c r="BM177" s="151" t="s">
        <v>3443</v>
      </c>
    </row>
    <row r="178" spans="2:65" s="1" customFormat="1" ht="24.25" customHeight="1">
      <c r="B178" s="138"/>
      <c r="C178" s="153" t="s">
        <v>431</v>
      </c>
      <c r="D178" s="153" t="s">
        <v>236</v>
      </c>
      <c r="E178" s="154" t="s">
        <v>3444</v>
      </c>
      <c r="F178" s="155" t="s">
        <v>3445</v>
      </c>
      <c r="G178" s="156" t="s">
        <v>319</v>
      </c>
      <c r="H178" s="157">
        <v>162</v>
      </c>
      <c r="I178" s="158"/>
      <c r="J178" s="159">
        <f t="shared" si="30"/>
        <v>0</v>
      </c>
      <c r="K178" s="160"/>
      <c r="L178" s="161"/>
      <c r="M178" s="162" t="s">
        <v>1</v>
      </c>
      <c r="N178" s="163" t="s">
        <v>38</v>
      </c>
      <c r="P178" s="149">
        <f t="shared" si="31"/>
        <v>0</v>
      </c>
      <c r="Q178" s="149">
        <v>6.4000000000000005E-4</v>
      </c>
      <c r="R178" s="149">
        <f t="shared" si="32"/>
        <v>0.10368000000000001</v>
      </c>
      <c r="S178" s="149">
        <v>0</v>
      </c>
      <c r="T178" s="150">
        <f t="shared" si="33"/>
        <v>0</v>
      </c>
      <c r="AR178" s="151" t="s">
        <v>972</v>
      </c>
      <c r="AT178" s="151" t="s">
        <v>236</v>
      </c>
      <c r="AU178" s="151" t="s">
        <v>84</v>
      </c>
      <c r="AY178" s="13" t="s">
        <v>193</v>
      </c>
      <c r="BE178" s="152">
        <f t="shared" si="34"/>
        <v>0</v>
      </c>
      <c r="BF178" s="152">
        <f t="shared" si="35"/>
        <v>0</v>
      </c>
      <c r="BG178" s="152">
        <f t="shared" si="36"/>
        <v>0</v>
      </c>
      <c r="BH178" s="152">
        <f t="shared" si="37"/>
        <v>0</v>
      </c>
      <c r="BI178" s="152">
        <f t="shared" si="38"/>
        <v>0</v>
      </c>
      <c r="BJ178" s="13" t="s">
        <v>84</v>
      </c>
      <c r="BK178" s="152">
        <f t="shared" si="39"/>
        <v>0</v>
      </c>
      <c r="BL178" s="13" t="s">
        <v>972</v>
      </c>
      <c r="BM178" s="151" t="s">
        <v>3446</v>
      </c>
    </row>
    <row r="179" spans="2:65" s="1" customFormat="1" ht="33" customHeight="1">
      <c r="B179" s="138"/>
      <c r="C179" s="139" t="s">
        <v>435</v>
      </c>
      <c r="D179" s="139" t="s">
        <v>195</v>
      </c>
      <c r="E179" s="140" t="s">
        <v>3447</v>
      </c>
      <c r="F179" s="141" t="s">
        <v>3448</v>
      </c>
      <c r="G179" s="142" t="s">
        <v>319</v>
      </c>
      <c r="H179" s="143">
        <v>160</v>
      </c>
      <c r="I179" s="144"/>
      <c r="J179" s="145">
        <f t="shared" si="30"/>
        <v>0</v>
      </c>
      <c r="K179" s="146"/>
      <c r="L179" s="28"/>
      <c r="M179" s="147" t="s">
        <v>1</v>
      </c>
      <c r="N179" s="148" t="s">
        <v>38</v>
      </c>
      <c r="P179" s="149">
        <f t="shared" si="31"/>
        <v>0</v>
      </c>
      <c r="Q179" s="149">
        <v>0</v>
      </c>
      <c r="R179" s="149">
        <f t="shared" si="32"/>
        <v>0</v>
      </c>
      <c r="S179" s="149">
        <v>0</v>
      </c>
      <c r="T179" s="150">
        <f t="shared" si="33"/>
        <v>0</v>
      </c>
      <c r="AR179" s="151" t="s">
        <v>519</v>
      </c>
      <c r="AT179" s="151" t="s">
        <v>195</v>
      </c>
      <c r="AU179" s="151" t="s">
        <v>84</v>
      </c>
      <c r="AY179" s="13" t="s">
        <v>193</v>
      </c>
      <c r="BE179" s="152">
        <f t="shared" si="34"/>
        <v>0</v>
      </c>
      <c r="BF179" s="152">
        <f t="shared" si="35"/>
        <v>0</v>
      </c>
      <c r="BG179" s="152">
        <f t="shared" si="36"/>
        <v>0</v>
      </c>
      <c r="BH179" s="152">
        <f t="shared" si="37"/>
        <v>0</v>
      </c>
      <c r="BI179" s="152">
        <f t="shared" si="38"/>
        <v>0</v>
      </c>
      <c r="BJ179" s="13" t="s">
        <v>84</v>
      </c>
      <c r="BK179" s="152">
        <f t="shared" si="39"/>
        <v>0</v>
      </c>
      <c r="BL179" s="13" t="s">
        <v>519</v>
      </c>
      <c r="BM179" s="151" t="s">
        <v>3449</v>
      </c>
    </row>
    <row r="180" spans="2:65" s="1" customFormat="1" ht="24.25" customHeight="1">
      <c r="B180" s="138"/>
      <c r="C180" s="153" t="s">
        <v>440</v>
      </c>
      <c r="D180" s="153" t="s">
        <v>236</v>
      </c>
      <c r="E180" s="154" t="s">
        <v>3450</v>
      </c>
      <c r="F180" s="155" t="s">
        <v>3451</v>
      </c>
      <c r="G180" s="156" t="s">
        <v>319</v>
      </c>
      <c r="H180" s="157">
        <v>160</v>
      </c>
      <c r="I180" s="158"/>
      <c r="J180" s="159">
        <f t="shared" si="30"/>
        <v>0</v>
      </c>
      <c r="K180" s="160"/>
      <c r="L180" s="161"/>
      <c r="M180" s="162" t="s">
        <v>1</v>
      </c>
      <c r="N180" s="163" t="s">
        <v>38</v>
      </c>
      <c r="P180" s="149">
        <f t="shared" si="31"/>
        <v>0</v>
      </c>
      <c r="Q180" s="149">
        <v>2.14E-3</v>
      </c>
      <c r="R180" s="149">
        <f t="shared" si="32"/>
        <v>0.34239999999999998</v>
      </c>
      <c r="S180" s="149">
        <v>0</v>
      </c>
      <c r="T180" s="150">
        <f t="shared" si="33"/>
        <v>0</v>
      </c>
      <c r="AR180" s="151" t="s">
        <v>972</v>
      </c>
      <c r="AT180" s="151" t="s">
        <v>236</v>
      </c>
      <c r="AU180" s="151" t="s">
        <v>84</v>
      </c>
      <c r="AY180" s="13" t="s">
        <v>193</v>
      </c>
      <c r="BE180" s="152">
        <f t="shared" si="34"/>
        <v>0</v>
      </c>
      <c r="BF180" s="152">
        <f t="shared" si="35"/>
        <v>0</v>
      </c>
      <c r="BG180" s="152">
        <f t="shared" si="36"/>
        <v>0</v>
      </c>
      <c r="BH180" s="152">
        <f t="shared" si="37"/>
        <v>0</v>
      </c>
      <c r="BI180" s="152">
        <f t="shared" si="38"/>
        <v>0</v>
      </c>
      <c r="BJ180" s="13" t="s">
        <v>84</v>
      </c>
      <c r="BK180" s="152">
        <f t="shared" si="39"/>
        <v>0</v>
      </c>
      <c r="BL180" s="13" t="s">
        <v>972</v>
      </c>
      <c r="BM180" s="151" t="s">
        <v>3452</v>
      </c>
    </row>
    <row r="181" spans="2:65" s="1" customFormat="1" ht="33" customHeight="1">
      <c r="B181" s="138"/>
      <c r="C181" s="139" t="s">
        <v>444</v>
      </c>
      <c r="D181" s="139" t="s">
        <v>195</v>
      </c>
      <c r="E181" s="140" t="s">
        <v>3453</v>
      </c>
      <c r="F181" s="141" t="s">
        <v>3454</v>
      </c>
      <c r="G181" s="142" t="s">
        <v>319</v>
      </c>
      <c r="H181" s="143">
        <v>2</v>
      </c>
      <c r="I181" s="144"/>
      <c r="J181" s="145">
        <f t="shared" si="30"/>
        <v>0</v>
      </c>
      <c r="K181" s="146"/>
      <c r="L181" s="28"/>
      <c r="M181" s="147" t="s">
        <v>1</v>
      </c>
      <c r="N181" s="148" t="s">
        <v>38</v>
      </c>
      <c r="P181" s="149">
        <f t="shared" si="31"/>
        <v>0</v>
      </c>
      <c r="Q181" s="149">
        <v>0</v>
      </c>
      <c r="R181" s="149">
        <f t="shared" si="32"/>
        <v>0</v>
      </c>
      <c r="S181" s="149">
        <v>0</v>
      </c>
      <c r="T181" s="150">
        <f t="shared" si="33"/>
        <v>0</v>
      </c>
      <c r="AR181" s="151" t="s">
        <v>519</v>
      </c>
      <c r="AT181" s="151" t="s">
        <v>195</v>
      </c>
      <c r="AU181" s="151" t="s">
        <v>84</v>
      </c>
      <c r="AY181" s="13" t="s">
        <v>193</v>
      </c>
      <c r="BE181" s="152">
        <f t="shared" si="34"/>
        <v>0</v>
      </c>
      <c r="BF181" s="152">
        <f t="shared" si="35"/>
        <v>0</v>
      </c>
      <c r="BG181" s="152">
        <f t="shared" si="36"/>
        <v>0</v>
      </c>
      <c r="BH181" s="152">
        <f t="shared" si="37"/>
        <v>0</v>
      </c>
      <c r="BI181" s="152">
        <f t="shared" si="38"/>
        <v>0</v>
      </c>
      <c r="BJ181" s="13" t="s">
        <v>84</v>
      </c>
      <c r="BK181" s="152">
        <f t="shared" si="39"/>
        <v>0</v>
      </c>
      <c r="BL181" s="13" t="s">
        <v>519</v>
      </c>
      <c r="BM181" s="151" t="s">
        <v>3455</v>
      </c>
    </row>
    <row r="182" spans="2:65" s="1" customFormat="1" ht="24.25" customHeight="1">
      <c r="B182" s="138"/>
      <c r="C182" s="153" t="s">
        <v>448</v>
      </c>
      <c r="D182" s="153" t="s">
        <v>236</v>
      </c>
      <c r="E182" s="154" t="s">
        <v>3456</v>
      </c>
      <c r="F182" s="155" t="s">
        <v>3457</v>
      </c>
      <c r="G182" s="156" t="s">
        <v>319</v>
      </c>
      <c r="H182" s="157">
        <v>2</v>
      </c>
      <c r="I182" s="158"/>
      <c r="J182" s="159">
        <f t="shared" si="30"/>
        <v>0</v>
      </c>
      <c r="K182" s="160"/>
      <c r="L182" s="161"/>
      <c r="M182" s="162" t="s">
        <v>1</v>
      </c>
      <c r="N182" s="163" t="s">
        <v>38</v>
      </c>
      <c r="P182" s="149">
        <f t="shared" si="31"/>
        <v>0</v>
      </c>
      <c r="Q182" s="149">
        <v>2.82E-3</v>
      </c>
      <c r="R182" s="149">
        <f t="shared" si="32"/>
        <v>5.64E-3</v>
      </c>
      <c r="S182" s="149">
        <v>0</v>
      </c>
      <c r="T182" s="150">
        <f t="shared" si="33"/>
        <v>0</v>
      </c>
      <c r="AR182" s="151" t="s">
        <v>972</v>
      </c>
      <c r="AT182" s="151" t="s">
        <v>236</v>
      </c>
      <c r="AU182" s="151" t="s">
        <v>84</v>
      </c>
      <c r="AY182" s="13" t="s">
        <v>193</v>
      </c>
      <c r="BE182" s="152">
        <f t="shared" si="34"/>
        <v>0</v>
      </c>
      <c r="BF182" s="152">
        <f t="shared" si="35"/>
        <v>0</v>
      </c>
      <c r="BG182" s="152">
        <f t="shared" si="36"/>
        <v>0</v>
      </c>
      <c r="BH182" s="152">
        <f t="shared" si="37"/>
        <v>0</v>
      </c>
      <c r="BI182" s="152">
        <f t="shared" si="38"/>
        <v>0</v>
      </c>
      <c r="BJ182" s="13" t="s">
        <v>84</v>
      </c>
      <c r="BK182" s="152">
        <f t="shared" si="39"/>
        <v>0</v>
      </c>
      <c r="BL182" s="13" t="s">
        <v>972</v>
      </c>
      <c r="BM182" s="151" t="s">
        <v>3458</v>
      </c>
    </row>
    <row r="183" spans="2:65" s="1" customFormat="1" ht="24.25" customHeight="1">
      <c r="B183" s="138"/>
      <c r="C183" s="139" t="s">
        <v>452</v>
      </c>
      <c r="D183" s="139" t="s">
        <v>195</v>
      </c>
      <c r="E183" s="140" t="s">
        <v>3459</v>
      </c>
      <c r="F183" s="141" t="s">
        <v>3460</v>
      </c>
      <c r="G183" s="142" t="s">
        <v>319</v>
      </c>
      <c r="H183" s="143">
        <v>162</v>
      </c>
      <c r="I183" s="144"/>
      <c r="J183" s="145">
        <f t="shared" si="30"/>
        <v>0</v>
      </c>
      <c r="K183" s="146"/>
      <c r="L183" s="28"/>
      <c r="M183" s="147" t="s">
        <v>1</v>
      </c>
      <c r="N183" s="148" t="s">
        <v>38</v>
      </c>
      <c r="P183" s="149">
        <f t="shared" si="31"/>
        <v>0</v>
      </c>
      <c r="Q183" s="149">
        <v>0</v>
      </c>
      <c r="R183" s="149">
        <f t="shared" si="32"/>
        <v>0</v>
      </c>
      <c r="S183" s="149">
        <v>0</v>
      </c>
      <c r="T183" s="150">
        <f t="shared" si="33"/>
        <v>0</v>
      </c>
      <c r="AR183" s="151" t="s">
        <v>519</v>
      </c>
      <c r="AT183" s="151" t="s">
        <v>195</v>
      </c>
      <c r="AU183" s="151" t="s">
        <v>84</v>
      </c>
      <c r="AY183" s="13" t="s">
        <v>193</v>
      </c>
      <c r="BE183" s="152">
        <f t="shared" si="34"/>
        <v>0</v>
      </c>
      <c r="BF183" s="152">
        <f t="shared" si="35"/>
        <v>0</v>
      </c>
      <c r="BG183" s="152">
        <f t="shared" si="36"/>
        <v>0</v>
      </c>
      <c r="BH183" s="152">
        <f t="shared" si="37"/>
        <v>0</v>
      </c>
      <c r="BI183" s="152">
        <f t="shared" si="38"/>
        <v>0</v>
      </c>
      <c r="BJ183" s="13" t="s">
        <v>84</v>
      </c>
      <c r="BK183" s="152">
        <f t="shared" si="39"/>
        <v>0</v>
      </c>
      <c r="BL183" s="13" t="s">
        <v>519</v>
      </c>
      <c r="BM183" s="151" t="s">
        <v>3461</v>
      </c>
    </row>
    <row r="184" spans="2:65" s="1" customFormat="1" ht="24.25" customHeight="1">
      <c r="B184" s="138"/>
      <c r="C184" s="153" t="s">
        <v>457</v>
      </c>
      <c r="D184" s="153" t="s">
        <v>236</v>
      </c>
      <c r="E184" s="154" t="s">
        <v>3462</v>
      </c>
      <c r="F184" s="155" t="s">
        <v>3463</v>
      </c>
      <c r="G184" s="156" t="s">
        <v>319</v>
      </c>
      <c r="H184" s="157">
        <v>162</v>
      </c>
      <c r="I184" s="158"/>
      <c r="J184" s="159">
        <f t="shared" si="30"/>
        <v>0</v>
      </c>
      <c r="K184" s="160"/>
      <c r="L184" s="161"/>
      <c r="M184" s="162" t="s">
        <v>1</v>
      </c>
      <c r="N184" s="163" t="s">
        <v>38</v>
      </c>
      <c r="P184" s="149">
        <f t="shared" si="31"/>
        <v>0</v>
      </c>
      <c r="Q184" s="149">
        <v>6.0000000000000002E-5</v>
      </c>
      <c r="R184" s="149">
        <f t="shared" si="32"/>
        <v>9.7199999999999995E-3</v>
      </c>
      <c r="S184" s="149">
        <v>0</v>
      </c>
      <c r="T184" s="150">
        <f t="shared" si="33"/>
        <v>0</v>
      </c>
      <c r="AR184" s="151" t="s">
        <v>972</v>
      </c>
      <c r="AT184" s="151" t="s">
        <v>236</v>
      </c>
      <c r="AU184" s="151" t="s">
        <v>84</v>
      </c>
      <c r="AY184" s="13" t="s">
        <v>193</v>
      </c>
      <c r="BE184" s="152">
        <f t="shared" si="34"/>
        <v>0</v>
      </c>
      <c r="BF184" s="152">
        <f t="shared" si="35"/>
        <v>0</v>
      </c>
      <c r="BG184" s="152">
        <f t="shared" si="36"/>
        <v>0</v>
      </c>
      <c r="BH184" s="152">
        <f t="shared" si="37"/>
        <v>0</v>
      </c>
      <c r="BI184" s="152">
        <f t="shared" si="38"/>
        <v>0</v>
      </c>
      <c r="BJ184" s="13" t="s">
        <v>84</v>
      </c>
      <c r="BK184" s="152">
        <f t="shared" si="39"/>
        <v>0</v>
      </c>
      <c r="BL184" s="13" t="s">
        <v>972</v>
      </c>
      <c r="BM184" s="151" t="s">
        <v>3464</v>
      </c>
    </row>
    <row r="185" spans="2:65" s="1" customFormat="1" ht="21.75" customHeight="1">
      <c r="B185" s="138"/>
      <c r="C185" s="139" t="s">
        <v>461</v>
      </c>
      <c r="D185" s="139" t="s">
        <v>195</v>
      </c>
      <c r="E185" s="140" t="s">
        <v>3465</v>
      </c>
      <c r="F185" s="141" t="s">
        <v>3466</v>
      </c>
      <c r="G185" s="142" t="s">
        <v>319</v>
      </c>
      <c r="H185" s="143">
        <v>162</v>
      </c>
      <c r="I185" s="144"/>
      <c r="J185" s="145">
        <f t="shared" si="30"/>
        <v>0</v>
      </c>
      <c r="K185" s="146"/>
      <c r="L185" s="28"/>
      <c r="M185" s="147" t="s">
        <v>1</v>
      </c>
      <c r="N185" s="148" t="s">
        <v>38</v>
      </c>
      <c r="P185" s="149">
        <f t="shared" si="31"/>
        <v>0</v>
      </c>
      <c r="Q185" s="149">
        <v>0</v>
      </c>
      <c r="R185" s="149">
        <f t="shared" si="32"/>
        <v>0</v>
      </c>
      <c r="S185" s="149">
        <v>0</v>
      </c>
      <c r="T185" s="150">
        <f t="shared" si="33"/>
        <v>0</v>
      </c>
      <c r="AR185" s="151" t="s">
        <v>519</v>
      </c>
      <c r="AT185" s="151" t="s">
        <v>195</v>
      </c>
      <c r="AU185" s="151" t="s">
        <v>84</v>
      </c>
      <c r="AY185" s="13" t="s">
        <v>193</v>
      </c>
      <c r="BE185" s="152">
        <f t="shared" si="34"/>
        <v>0</v>
      </c>
      <c r="BF185" s="152">
        <f t="shared" si="35"/>
        <v>0</v>
      </c>
      <c r="BG185" s="152">
        <f t="shared" si="36"/>
        <v>0</v>
      </c>
      <c r="BH185" s="152">
        <f t="shared" si="37"/>
        <v>0</v>
      </c>
      <c r="BI185" s="152">
        <f t="shared" si="38"/>
        <v>0</v>
      </c>
      <c r="BJ185" s="13" t="s">
        <v>84</v>
      </c>
      <c r="BK185" s="152">
        <f t="shared" si="39"/>
        <v>0</v>
      </c>
      <c r="BL185" s="13" t="s">
        <v>519</v>
      </c>
      <c r="BM185" s="151" t="s">
        <v>3467</v>
      </c>
    </row>
    <row r="186" spans="2:65" s="1" customFormat="1" ht="33" customHeight="1">
      <c r="B186" s="138"/>
      <c r="C186" s="153" t="s">
        <v>465</v>
      </c>
      <c r="D186" s="153" t="s">
        <v>236</v>
      </c>
      <c r="E186" s="154" t="s">
        <v>3468</v>
      </c>
      <c r="F186" s="155" t="s">
        <v>3469</v>
      </c>
      <c r="G186" s="156" t="s">
        <v>319</v>
      </c>
      <c r="H186" s="157">
        <v>162</v>
      </c>
      <c r="I186" s="158"/>
      <c r="J186" s="159">
        <f t="shared" si="30"/>
        <v>0</v>
      </c>
      <c r="K186" s="160"/>
      <c r="L186" s="161"/>
      <c r="M186" s="170" t="s">
        <v>1</v>
      </c>
      <c r="N186" s="171" t="s">
        <v>38</v>
      </c>
      <c r="O186" s="166"/>
      <c r="P186" s="167">
        <f t="shared" si="31"/>
        <v>0</v>
      </c>
      <c r="Q186" s="167">
        <v>2E-3</v>
      </c>
      <c r="R186" s="167">
        <f t="shared" si="32"/>
        <v>0.32400000000000001</v>
      </c>
      <c r="S186" s="167">
        <v>0</v>
      </c>
      <c r="T186" s="168">
        <f t="shared" si="33"/>
        <v>0</v>
      </c>
      <c r="AR186" s="151" t="s">
        <v>972</v>
      </c>
      <c r="AT186" s="151" t="s">
        <v>236</v>
      </c>
      <c r="AU186" s="151" t="s">
        <v>84</v>
      </c>
      <c r="AY186" s="13" t="s">
        <v>193</v>
      </c>
      <c r="BE186" s="152">
        <f t="shared" si="34"/>
        <v>0</v>
      </c>
      <c r="BF186" s="152">
        <f t="shared" si="35"/>
        <v>0</v>
      </c>
      <c r="BG186" s="152">
        <f t="shared" si="36"/>
        <v>0</v>
      </c>
      <c r="BH186" s="152">
        <f t="shared" si="37"/>
        <v>0</v>
      </c>
      <c r="BI186" s="152">
        <f t="shared" si="38"/>
        <v>0</v>
      </c>
      <c r="BJ186" s="13" t="s">
        <v>84</v>
      </c>
      <c r="BK186" s="152">
        <f t="shared" si="39"/>
        <v>0</v>
      </c>
      <c r="BL186" s="13" t="s">
        <v>972</v>
      </c>
      <c r="BM186" s="151" t="s">
        <v>3470</v>
      </c>
    </row>
    <row r="187" spans="2:65" s="1" customFormat="1" ht="7" customHeight="1">
      <c r="B187" s="43"/>
      <c r="C187" s="44"/>
      <c r="D187" s="44"/>
      <c r="E187" s="44"/>
      <c r="F187" s="44"/>
      <c r="G187" s="44"/>
      <c r="H187" s="44"/>
      <c r="I187" s="44"/>
      <c r="J187" s="44"/>
      <c r="K187" s="44"/>
      <c r="L187" s="28"/>
    </row>
  </sheetData>
  <autoFilter ref="C124:K186" xr:uid="{00000000-0009-0000-0000-00001A000000}"/>
  <mergeCells count="9">
    <mergeCell ref="E87:H87"/>
    <mergeCell ref="E115:H115"/>
    <mergeCell ref="E117:H117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B2:BM170"/>
  <sheetViews>
    <sheetView showGridLines="0" workbookViewId="0">
      <selection activeCell="V54" sqref="V54"/>
    </sheetView>
  </sheetViews>
  <sheetFormatPr baseColWidth="10" defaultRowHeight="11"/>
  <cols>
    <col min="1" max="1" width="8.25" customWidth="1"/>
    <col min="2" max="2" width="1.25" customWidth="1"/>
    <col min="3" max="4" width="4.25" customWidth="1"/>
    <col min="5" max="5" width="17.25" customWidth="1"/>
    <col min="6" max="6" width="50.75" customWidth="1"/>
    <col min="7" max="7" width="7.5" customWidth="1"/>
    <col min="8" max="8" width="14" customWidth="1"/>
    <col min="9" max="9" width="15.75" customWidth="1"/>
    <col min="10" max="10" width="22.25" customWidth="1"/>
    <col min="11" max="11" width="22.25" hidden="1" customWidth="1"/>
    <col min="12" max="12" width="9.25" customWidth="1"/>
    <col min="13" max="13" width="10.75" hidden="1" customWidth="1"/>
    <col min="14" max="14" width="9.25" hidden="1"/>
    <col min="15" max="20" width="14.25" hidden="1" customWidth="1"/>
    <col min="21" max="21" width="16.25" hidden="1" customWidth="1"/>
    <col min="22" max="22" width="12.25" customWidth="1"/>
    <col min="23" max="23" width="16.25" customWidth="1"/>
    <col min="24" max="24" width="12.25" customWidth="1"/>
    <col min="25" max="25" width="15" customWidth="1"/>
    <col min="26" max="26" width="11" customWidth="1"/>
    <col min="27" max="27" width="15" customWidth="1"/>
    <col min="28" max="28" width="16.25" customWidth="1"/>
    <col min="29" max="29" width="11" customWidth="1"/>
    <col min="30" max="30" width="15" customWidth="1"/>
    <col min="31" max="31" width="16.25" customWidth="1"/>
    <col min="44" max="65" width="9.25" hidden="1"/>
  </cols>
  <sheetData>
    <row r="2" spans="2:46" ht="30" customHeight="1">
      <c r="L2" s="210" t="s">
        <v>5</v>
      </c>
      <c r="M2" s="211"/>
      <c r="N2" s="211"/>
      <c r="O2" s="211"/>
      <c r="P2" s="211"/>
      <c r="Q2" s="211"/>
      <c r="R2" s="211"/>
      <c r="S2" s="211"/>
      <c r="T2" s="211"/>
      <c r="U2" s="211"/>
      <c r="V2" s="211"/>
      <c r="AT2" s="13" t="s">
        <v>165</v>
      </c>
    </row>
    <row r="3" spans="2:46" ht="7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72</v>
      </c>
    </row>
    <row r="4" spans="2:46" ht="25" customHeight="1">
      <c r="B4" s="16"/>
      <c r="D4" s="17" t="s">
        <v>166</v>
      </c>
      <c r="L4" s="16"/>
      <c r="M4" s="92" t="s">
        <v>9</v>
      </c>
      <c r="AT4" s="13" t="s">
        <v>3</v>
      </c>
    </row>
    <row r="5" spans="2:46" ht="7" customHeight="1">
      <c r="B5" s="16"/>
      <c r="L5" s="16"/>
    </row>
    <row r="6" spans="2:46" ht="12" customHeight="1">
      <c r="B6" s="16"/>
      <c r="D6" s="23" t="s">
        <v>15</v>
      </c>
      <c r="L6" s="16"/>
    </row>
    <row r="7" spans="2:46" ht="16.5" customHeight="1">
      <c r="B7" s="16"/>
      <c r="E7" s="231" t="str">
        <f>'Rekapitulácia stavby'!K6</f>
        <v>Rokycany - Infraštruktúra, 100 Zásobovanie vodou</v>
      </c>
      <c r="F7" s="232"/>
      <c r="G7" s="232"/>
      <c r="H7" s="232"/>
      <c r="L7" s="16"/>
    </row>
    <row r="8" spans="2:46" s="1" customFormat="1" ht="12" customHeight="1">
      <c r="B8" s="28"/>
      <c r="D8" s="23" t="s">
        <v>167</v>
      </c>
      <c r="L8" s="28"/>
    </row>
    <row r="9" spans="2:46" s="1" customFormat="1" ht="16.5" customHeight="1">
      <c r="B9" s="28"/>
      <c r="E9" s="187" t="s">
        <v>3471</v>
      </c>
      <c r="F9" s="230"/>
      <c r="G9" s="230"/>
      <c r="H9" s="230"/>
      <c r="L9" s="28"/>
    </row>
    <row r="10" spans="2:46" s="1" customFormat="1">
      <c r="B10" s="28"/>
      <c r="L10" s="28"/>
    </row>
    <row r="11" spans="2:46" s="1" customFormat="1" ht="12" customHeight="1">
      <c r="B11" s="28"/>
      <c r="D11" s="23" t="s">
        <v>17</v>
      </c>
      <c r="F11" s="21" t="s">
        <v>1</v>
      </c>
      <c r="I11" s="23" t="s">
        <v>18</v>
      </c>
      <c r="J11" s="21" t="s">
        <v>1</v>
      </c>
      <c r="L11" s="28"/>
    </row>
    <row r="12" spans="2:46" s="1" customFormat="1" ht="12" customHeight="1">
      <c r="B12" s="28"/>
      <c r="D12" s="23" t="s">
        <v>19</v>
      </c>
      <c r="F12" s="21" t="s">
        <v>20</v>
      </c>
      <c r="I12" s="23" t="s">
        <v>21</v>
      </c>
      <c r="J12" s="51" t="str">
        <f>'Rekapitulácia stavby'!AN8</f>
        <v>Vyplň údaj</v>
      </c>
      <c r="L12" s="28"/>
    </row>
    <row r="13" spans="2:46" s="1" customFormat="1" ht="10.75" customHeight="1">
      <c r="B13" s="28"/>
      <c r="L13" s="28"/>
    </row>
    <row r="14" spans="2:46" s="1" customFormat="1" ht="12" customHeight="1">
      <c r="B14" s="28"/>
      <c r="D14" s="23" t="s">
        <v>22</v>
      </c>
      <c r="I14" s="23" t="s">
        <v>23</v>
      </c>
      <c r="J14" s="21" t="str">
        <f>IF('Rekapitulácia stavby'!AN10="","",'Rekapitulácia stavby'!AN10)</f>
        <v/>
      </c>
      <c r="L14" s="28"/>
    </row>
    <row r="15" spans="2:46" s="1" customFormat="1" ht="18" customHeight="1">
      <c r="B15" s="28"/>
      <c r="E15" s="21" t="str">
        <f>IF('Rekapitulácia stavby'!E11="","",'Rekapitulácia stavby'!E11)</f>
        <v xml:space="preserve"> </v>
      </c>
      <c r="I15" s="23" t="s">
        <v>25</v>
      </c>
      <c r="J15" s="21" t="str">
        <f>IF('Rekapitulácia stavby'!AN11="","",'Rekapitulácia stavby'!AN11)</f>
        <v/>
      </c>
      <c r="L15" s="28"/>
    </row>
    <row r="16" spans="2:46" s="1" customFormat="1" ht="7" customHeight="1">
      <c r="B16" s="28"/>
      <c r="L16" s="28"/>
    </row>
    <row r="17" spans="2:12" s="1" customFormat="1" ht="12" customHeight="1">
      <c r="B17" s="28"/>
      <c r="D17" s="23" t="s">
        <v>26</v>
      </c>
      <c r="I17" s="23" t="s">
        <v>23</v>
      </c>
      <c r="J17" s="179" t="str">
        <f>'Rekapitulácia stavby'!AN13</f>
        <v>Vyplň údaj</v>
      </c>
      <c r="L17" s="28"/>
    </row>
    <row r="18" spans="2:12" s="1" customFormat="1" ht="18" customHeight="1">
      <c r="B18" s="28"/>
      <c r="E18" s="233" t="str">
        <f>'Rekapitulácia stavby'!E14</f>
        <v>Vyplň údaj</v>
      </c>
      <c r="F18" s="215"/>
      <c r="G18" s="215"/>
      <c r="H18" s="215"/>
      <c r="I18" s="23" t="s">
        <v>25</v>
      </c>
      <c r="J18" s="179" t="str">
        <f>'Rekapitulácia stavby'!AN14</f>
        <v>Vyplň údaj</v>
      </c>
      <c r="L18" s="28"/>
    </row>
    <row r="19" spans="2:12" s="1" customFormat="1" ht="7" customHeight="1">
      <c r="B19" s="28"/>
      <c r="L19" s="28"/>
    </row>
    <row r="20" spans="2:12" s="1" customFormat="1" ht="12" customHeight="1">
      <c r="B20" s="28"/>
      <c r="D20" s="23" t="s">
        <v>28</v>
      </c>
      <c r="I20" s="23" t="s">
        <v>23</v>
      </c>
      <c r="J20" s="21" t="str">
        <f>IF('Rekapitulácia stavby'!AN16="","",'Rekapitulácia stavby'!AN16)</f>
        <v/>
      </c>
      <c r="L20" s="28"/>
    </row>
    <row r="21" spans="2:12" s="1" customFormat="1" ht="18" customHeight="1">
      <c r="B21" s="28"/>
      <c r="E21" s="21" t="str">
        <f>IF('Rekapitulácia stavby'!E17="","",'Rekapitulácia stavby'!E17)</f>
        <v xml:space="preserve"> </v>
      </c>
      <c r="I21" s="23" t="s">
        <v>25</v>
      </c>
      <c r="J21" s="21" t="str">
        <f>IF('Rekapitulácia stavby'!AN17="","",'Rekapitulácia stavby'!AN17)</f>
        <v/>
      </c>
      <c r="L21" s="28"/>
    </row>
    <row r="22" spans="2:12" s="1" customFormat="1" ht="7" customHeight="1">
      <c r="B22" s="28"/>
      <c r="L22" s="28"/>
    </row>
    <row r="23" spans="2:12" s="1" customFormat="1" ht="12" customHeight="1">
      <c r="B23" s="28"/>
      <c r="D23" s="23" t="s">
        <v>30</v>
      </c>
      <c r="I23" s="23" t="s">
        <v>23</v>
      </c>
      <c r="J23" s="21" t="str">
        <f>IF('Rekapitulácia stavby'!AN19="","",'Rekapitulácia stavby'!AN19)</f>
        <v/>
      </c>
      <c r="L23" s="28"/>
    </row>
    <row r="24" spans="2:12" s="1" customFormat="1" ht="18" customHeight="1">
      <c r="B24" s="28"/>
      <c r="E24" s="21" t="str">
        <f>IF('Rekapitulácia stavby'!E20="","",'Rekapitulácia stavby'!E20)</f>
        <v xml:space="preserve"> </v>
      </c>
      <c r="I24" s="23" t="s">
        <v>25</v>
      </c>
      <c r="J24" s="21" t="str">
        <f>IF('Rekapitulácia stavby'!AN20="","",'Rekapitulácia stavby'!AN20)</f>
        <v/>
      </c>
      <c r="L24" s="28"/>
    </row>
    <row r="25" spans="2:12" s="1" customFormat="1" ht="7" customHeight="1">
      <c r="B25" s="28"/>
      <c r="L25" s="28"/>
    </row>
    <row r="26" spans="2:12" s="1" customFormat="1" ht="12" customHeight="1">
      <c r="B26" s="28"/>
      <c r="D26" s="23" t="s">
        <v>31</v>
      </c>
      <c r="L26" s="28"/>
    </row>
    <row r="27" spans="2:12" s="7" customFormat="1" ht="16.5" customHeight="1">
      <c r="B27" s="93"/>
      <c r="E27" s="219" t="s">
        <v>1</v>
      </c>
      <c r="F27" s="219"/>
      <c r="G27" s="219"/>
      <c r="H27" s="219"/>
      <c r="L27" s="93"/>
    </row>
    <row r="28" spans="2:12" s="1" customFormat="1" ht="7" customHeight="1">
      <c r="B28" s="28"/>
      <c r="L28" s="28"/>
    </row>
    <row r="29" spans="2:12" s="1" customFormat="1" ht="7" customHeight="1">
      <c r="B29" s="28"/>
      <c r="D29" s="52"/>
      <c r="E29" s="52"/>
      <c r="F29" s="52"/>
      <c r="G29" s="52"/>
      <c r="H29" s="52"/>
      <c r="I29" s="52"/>
      <c r="J29" s="52"/>
      <c r="K29" s="52"/>
      <c r="L29" s="28"/>
    </row>
    <row r="30" spans="2:12" s="1" customFormat="1" ht="25.5" customHeight="1">
      <c r="B30" s="28"/>
      <c r="D30" s="94" t="s">
        <v>32</v>
      </c>
      <c r="J30" s="65">
        <f>ROUND(J123, 2)</f>
        <v>0</v>
      </c>
      <c r="L30" s="28"/>
    </row>
    <row r="31" spans="2:12" s="1" customFormat="1" ht="7" customHeight="1">
      <c r="B31" s="28"/>
      <c r="D31" s="52"/>
      <c r="E31" s="52"/>
      <c r="F31" s="52"/>
      <c r="G31" s="52"/>
      <c r="H31" s="52"/>
      <c r="I31" s="52"/>
      <c r="J31" s="52"/>
      <c r="K31" s="52"/>
      <c r="L31" s="28"/>
    </row>
    <row r="32" spans="2:12" s="1" customFormat="1" ht="14.5" customHeight="1">
      <c r="B32" s="28"/>
      <c r="F32" s="31" t="s">
        <v>34</v>
      </c>
      <c r="I32" s="31" t="s">
        <v>33</v>
      </c>
      <c r="J32" s="31" t="s">
        <v>35</v>
      </c>
      <c r="L32" s="28"/>
    </row>
    <row r="33" spans="2:12" s="1" customFormat="1" ht="14.5" customHeight="1">
      <c r="B33" s="28"/>
      <c r="D33" s="54" t="s">
        <v>36</v>
      </c>
      <c r="E33" s="33" t="s">
        <v>37</v>
      </c>
      <c r="F33" s="95">
        <f>ROUND((SUM(BE123:BE169)),  2)</f>
        <v>0</v>
      </c>
      <c r="G33" s="96"/>
      <c r="H33" s="96"/>
      <c r="I33" s="97">
        <v>0.23</v>
      </c>
      <c r="J33" s="95">
        <f>ROUND(((SUM(BE123:BE169))*I33),  2)</f>
        <v>0</v>
      </c>
      <c r="L33" s="28"/>
    </row>
    <row r="34" spans="2:12" s="1" customFormat="1" ht="14.5" customHeight="1">
      <c r="B34" s="28"/>
      <c r="E34" s="33" t="s">
        <v>38</v>
      </c>
      <c r="F34" s="85">
        <f>ROUND((SUM(BF123:BF169)),  2)</f>
        <v>0</v>
      </c>
      <c r="I34" s="178">
        <v>0.23</v>
      </c>
      <c r="J34" s="85">
        <f>ROUND(((SUM(BF123:BF169))*I34),  2)</f>
        <v>0</v>
      </c>
      <c r="L34" s="28"/>
    </row>
    <row r="35" spans="2:12" s="1" customFormat="1" ht="14.5" customHeight="1">
      <c r="B35" s="28"/>
      <c r="E35" s="23" t="s">
        <v>39</v>
      </c>
      <c r="F35" s="85">
        <f>ROUND((SUM(BG123:BG169)),  2)</f>
        <v>0</v>
      </c>
      <c r="I35" s="178">
        <v>0.23</v>
      </c>
      <c r="J35" s="85">
        <f>0</f>
        <v>0</v>
      </c>
      <c r="L35" s="28"/>
    </row>
    <row r="36" spans="2:12" s="1" customFormat="1" ht="14.5" customHeight="1">
      <c r="B36" s="28"/>
      <c r="E36" s="23" t="s">
        <v>40</v>
      </c>
      <c r="F36" s="85">
        <f>ROUND((SUM(BH123:BH169)),  2)</f>
        <v>0</v>
      </c>
      <c r="I36" s="178">
        <v>0.23</v>
      </c>
      <c r="J36" s="85">
        <f>0</f>
        <v>0</v>
      </c>
      <c r="L36" s="28"/>
    </row>
    <row r="37" spans="2:12" s="1" customFormat="1" ht="14.5" customHeight="1">
      <c r="B37" s="28"/>
      <c r="E37" s="33" t="s">
        <v>41</v>
      </c>
      <c r="F37" s="95">
        <f>ROUND((SUM(BI123:BI169)),  2)</f>
        <v>0</v>
      </c>
      <c r="G37" s="96"/>
      <c r="H37" s="96"/>
      <c r="I37" s="97">
        <v>0</v>
      </c>
      <c r="J37" s="95">
        <f>0</f>
        <v>0</v>
      </c>
      <c r="L37" s="28"/>
    </row>
    <row r="38" spans="2:12" s="1" customFormat="1" ht="7" customHeight="1">
      <c r="B38" s="28"/>
      <c r="L38" s="28"/>
    </row>
    <row r="39" spans="2:12" s="1" customFormat="1" ht="25.5" customHeight="1">
      <c r="B39" s="28"/>
      <c r="C39" s="98"/>
      <c r="D39" s="99" t="s">
        <v>42</v>
      </c>
      <c r="E39" s="56"/>
      <c r="F39" s="56"/>
      <c r="G39" s="100" t="s">
        <v>43</v>
      </c>
      <c r="H39" s="101" t="s">
        <v>44</v>
      </c>
      <c r="I39" s="56"/>
      <c r="J39" s="102">
        <f>SUM(J30:J37)</f>
        <v>0</v>
      </c>
      <c r="K39" s="103"/>
      <c r="L39" s="28"/>
    </row>
    <row r="40" spans="2:12" s="1" customFormat="1" ht="14.5" customHeight="1">
      <c r="B40" s="28"/>
      <c r="L40" s="28"/>
    </row>
    <row r="41" spans="2:12" ht="14.5" customHeight="1">
      <c r="B41" s="16"/>
      <c r="L41" s="16"/>
    </row>
    <row r="42" spans="2:12" ht="14.5" customHeight="1">
      <c r="B42" s="16"/>
      <c r="L42" s="16"/>
    </row>
    <row r="43" spans="2:12" ht="14.5" customHeight="1">
      <c r="B43" s="16"/>
      <c r="L43" s="16"/>
    </row>
    <row r="44" spans="2:12" ht="14.5" customHeight="1">
      <c r="B44" s="16"/>
      <c r="L44" s="16"/>
    </row>
    <row r="45" spans="2:12" ht="14.5" customHeight="1">
      <c r="B45" s="16"/>
      <c r="L45" s="16"/>
    </row>
    <row r="46" spans="2:12" ht="14.5" customHeight="1">
      <c r="B46" s="16"/>
      <c r="L46" s="16"/>
    </row>
    <row r="47" spans="2:12" ht="14.5" customHeight="1">
      <c r="B47" s="16"/>
      <c r="L47" s="16"/>
    </row>
    <row r="48" spans="2:12" ht="14.5" customHeight="1">
      <c r="B48" s="16"/>
      <c r="L48" s="16"/>
    </row>
    <row r="49" spans="2:12" ht="14.5" customHeight="1">
      <c r="B49" s="16"/>
      <c r="L49" s="16"/>
    </row>
    <row r="50" spans="2:12" s="1" customFormat="1" ht="14.5" customHeight="1">
      <c r="B50" s="28"/>
      <c r="D50" s="40" t="s">
        <v>45</v>
      </c>
      <c r="E50" s="41"/>
      <c r="F50" s="41"/>
      <c r="G50" s="40" t="s">
        <v>46</v>
      </c>
      <c r="H50" s="41"/>
      <c r="I50" s="41"/>
      <c r="J50" s="41"/>
      <c r="K50" s="41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3">
      <c r="B61" s="28"/>
      <c r="D61" s="42" t="s">
        <v>47</v>
      </c>
      <c r="E61" s="30"/>
      <c r="F61" s="104" t="s">
        <v>48</v>
      </c>
      <c r="G61" s="42" t="s">
        <v>47</v>
      </c>
      <c r="H61" s="30"/>
      <c r="I61" s="30"/>
      <c r="J61" s="105" t="s">
        <v>48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3">
      <c r="B65" s="28"/>
      <c r="D65" s="40" t="s">
        <v>49</v>
      </c>
      <c r="E65" s="41"/>
      <c r="F65" s="41"/>
      <c r="G65" s="40" t="s">
        <v>50</v>
      </c>
      <c r="H65" s="41"/>
      <c r="I65" s="41"/>
      <c r="J65" s="41"/>
      <c r="K65" s="41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3">
      <c r="B76" s="28"/>
      <c r="D76" s="42" t="s">
        <v>47</v>
      </c>
      <c r="E76" s="30"/>
      <c r="F76" s="104" t="s">
        <v>48</v>
      </c>
      <c r="G76" s="42" t="s">
        <v>47</v>
      </c>
      <c r="H76" s="30"/>
      <c r="I76" s="30"/>
      <c r="J76" s="105" t="s">
        <v>48</v>
      </c>
      <c r="K76" s="30"/>
      <c r="L76" s="28"/>
    </row>
    <row r="77" spans="2:12" s="1" customFormat="1" ht="14.5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28"/>
    </row>
    <row r="81" spans="2:47" s="1" customFormat="1" ht="7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28"/>
    </row>
    <row r="82" spans="2:47" s="1" customFormat="1" ht="25" customHeight="1">
      <c r="B82" s="28"/>
      <c r="C82" s="17" t="s">
        <v>171</v>
      </c>
      <c r="L82" s="28"/>
    </row>
    <row r="83" spans="2:47" s="1" customFormat="1" ht="7" customHeight="1">
      <c r="B83" s="28"/>
      <c r="L83" s="28"/>
    </row>
    <row r="84" spans="2:47" s="1" customFormat="1" ht="12" customHeight="1">
      <c r="B84" s="28"/>
      <c r="C84" s="23" t="s">
        <v>15</v>
      </c>
      <c r="L84" s="28"/>
    </row>
    <row r="85" spans="2:47" s="1" customFormat="1" ht="16.5" customHeight="1">
      <c r="B85" s="28"/>
      <c r="E85" s="231" t="str">
        <f>E7</f>
        <v>Rokycany - Infraštruktúra, 100 Zásobovanie vodou</v>
      </c>
      <c r="F85" s="232"/>
      <c r="G85" s="232"/>
      <c r="H85" s="232"/>
      <c r="L85" s="28"/>
    </row>
    <row r="86" spans="2:47" s="1" customFormat="1" ht="12" customHeight="1">
      <c r="B86" s="28"/>
      <c r="C86" s="23" t="s">
        <v>167</v>
      </c>
      <c r="L86" s="28"/>
    </row>
    <row r="87" spans="2:47" s="1" customFormat="1" ht="16.5" customHeight="1">
      <c r="B87" s="28"/>
      <c r="E87" s="187" t="str">
        <f>E9</f>
        <v>8 - SO 404 Elektrická NN prípojka pre vodojem</v>
      </c>
      <c r="F87" s="230"/>
      <c r="G87" s="230"/>
      <c r="H87" s="230"/>
      <c r="L87" s="28"/>
    </row>
    <row r="88" spans="2:47" s="1" customFormat="1" ht="7" customHeight="1">
      <c r="B88" s="28"/>
      <c r="L88" s="28"/>
    </row>
    <row r="89" spans="2:47" s="1" customFormat="1" ht="12" customHeight="1">
      <c r="B89" s="28"/>
      <c r="C89" s="23" t="s">
        <v>19</v>
      </c>
      <c r="F89" s="21" t="str">
        <f>F12</f>
        <v>Rokycany</v>
      </c>
      <c r="I89" s="23" t="s">
        <v>21</v>
      </c>
      <c r="J89" s="51" t="str">
        <f>IF(J12="","",J12)</f>
        <v>Vyplň údaj</v>
      </c>
      <c r="L89" s="28"/>
    </row>
    <row r="90" spans="2:47" s="1" customFormat="1" ht="7" customHeight="1">
      <c r="B90" s="28"/>
      <c r="L90" s="28"/>
    </row>
    <row r="91" spans="2:47" s="1" customFormat="1" ht="15.25" customHeight="1">
      <c r="B91" s="28"/>
      <c r="C91" s="23" t="s">
        <v>22</v>
      </c>
      <c r="F91" s="21" t="str">
        <f>E15</f>
        <v xml:space="preserve"> </v>
      </c>
      <c r="I91" s="23" t="s">
        <v>28</v>
      </c>
      <c r="J91" s="26" t="str">
        <f>E21</f>
        <v xml:space="preserve"> </v>
      </c>
      <c r="L91" s="28"/>
    </row>
    <row r="92" spans="2:47" s="1" customFormat="1" ht="15.25" customHeight="1">
      <c r="B92" s="28"/>
      <c r="C92" s="23" t="s">
        <v>26</v>
      </c>
      <c r="F92" s="21" t="str">
        <f>IF(E18="","",E18)</f>
        <v>Vyplň údaj</v>
      </c>
      <c r="I92" s="23" t="s">
        <v>30</v>
      </c>
      <c r="J92" s="26" t="str">
        <f>E24</f>
        <v xml:space="preserve"> </v>
      </c>
      <c r="L92" s="28"/>
    </row>
    <row r="93" spans="2:47" s="1" customFormat="1" ht="10.25" customHeight="1">
      <c r="B93" s="28"/>
      <c r="L93" s="28"/>
    </row>
    <row r="94" spans="2:47" s="1" customFormat="1" ht="29.25" customHeight="1">
      <c r="B94" s="28"/>
      <c r="C94" s="106" t="s">
        <v>172</v>
      </c>
      <c r="D94" s="98"/>
      <c r="E94" s="98"/>
      <c r="F94" s="98"/>
      <c r="G94" s="98"/>
      <c r="H94" s="98"/>
      <c r="I94" s="98"/>
      <c r="J94" s="107" t="s">
        <v>173</v>
      </c>
      <c r="K94" s="98"/>
      <c r="L94" s="28"/>
    </row>
    <row r="95" spans="2:47" s="1" customFormat="1" ht="10.25" customHeight="1">
      <c r="B95" s="28"/>
      <c r="L95" s="28"/>
    </row>
    <row r="96" spans="2:47" s="1" customFormat="1" ht="22.75" customHeight="1">
      <c r="B96" s="28"/>
      <c r="C96" s="108" t="s">
        <v>174</v>
      </c>
      <c r="J96" s="65">
        <f>J123</f>
        <v>0</v>
      </c>
      <c r="L96" s="28"/>
      <c r="AU96" s="13" t="s">
        <v>175</v>
      </c>
    </row>
    <row r="97" spans="2:12" s="8" customFormat="1" ht="25" customHeight="1">
      <c r="B97" s="109"/>
      <c r="D97" s="110" t="s">
        <v>176</v>
      </c>
      <c r="E97" s="111"/>
      <c r="F97" s="111"/>
      <c r="G97" s="111"/>
      <c r="H97" s="111"/>
      <c r="I97" s="111"/>
      <c r="J97" s="112">
        <f>J124</f>
        <v>0</v>
      </c>
      <c r="L97" s="109"/>
    </row>
    <row r="98" spans="2:12" s="9" customFormat="1" ht="20" customHeight="1">
      <c r="B98" s="113"/>
      <c r="D98" s="114" t="s">
        <v>177</v>
      </c>
      <c r="E98" s="115"/>
      <c r="F98" s="115"/>
      <c r="G98" s="115"/>
      <c r="H98" s="115"/>
      <c r="I98" s="115"/>
      <c r="J98" s="116">
        <f>J125</f>
        <v>0</v>
      </c>
      <c r="L98" s="113"/>
    </row>
    <row r="99" spans="2:12" s="9" customFormat="1" ht="20" customHeight="1">
      <c r="B99" s="113"/>
      <c r="D99" s="114" t="s">
        <v>178</v>
      </c>
      <c r="E99" s="115"/>
      <c r="F99" s="115"/>
      <c r="G99" s="115"/>
      <c r="H99" s="115"/>
      <c r="I99" s="115"/>
      <c r="J99" s="116">
        <f>J132</f>
        <v>0</v>
      </c>
      <c r="L99" s="113"/>
    </row>
    <row r="100" spans="2:12" s="8" customFormat="1" ht="25" customHeight="1">
      <c r="B100" s="109"/>
      <c r="D100" s="110" t="s">
        <v>959</v>
      </c>
      <c r="E100" s="111"/>
      <c r="F100" s="111"/>
      <c r="G100" s="111"/>
      <c r="H100" s="111"/>
      <c r="I100" s="111"/>
      <c r="J100" s="112">
        <f>J136</f>
        <v>0</v>
      </c>
      <c r="L100" s="109"/>
    </row>
    <row r="101" spans="2:12" s="9" customFormat="1" ht="20" customHeight="1">
      <c r="B101" s="113"/>
      <c r="D101" s="114" t="s">
        <v>1163</v>
      </c>
      <c r="E101" s="115"/>
      <c r="F101" s="115"/>
      <c r="G101" s="115"/>
      <c r="H101" s="115"/>
      <c r="I101" s="115"/>
      <c r="J101" s="116">
        <f>J137</f>
        <v>0</v>
      </c>
      <c r="L101" s="113"/>
    </row>
    <row r="102" spans="2:12" s="9" customFormat="1" ht="20" customHeight="1">
      <c r="B102" s="113"/>
      <c r="D102" s="114" t="s">
        <v>1164</v>
      </c>
      <c r="E102" s="115"/>
      <c r="F102" s="115"/>
      <c r="G102" s="115"/>
      <c r="H102" s="115"/>
      <c r="I102" s="115"/>
      <c r="J102" s="116">
        <f>J162</f>
        <v>0</v>
      </c>
      <c r="L102" s="113"/>
    </row>
    <row r="103" spans="2:12" s="8" customFormat="1" ht="25" customHeight="1">
      <c r="B103" s="109"/>
      <c r="D103" s="110" t="s">
        <v>1165</v>
      </c>
      <c r="E103" s="111"/>
      <c r="F103" s="111"/>
      <c r="G103" s="111"/>
      <c r="H103" s="111"/>
      <c r="I103" s="111"/>
      <c r="J103" s="112">
        <f>J168</f>
        <v>0</v>
      </c>
      <c r="L103" s="109"/>
    </row>
    <row r="104" spans="2:12" s="1" customFormat="1" ht="21.75" customHeight="1">
      <c r="B104" s="28"/>
      <c r="L104" s="28"/>
    </row>
    <row r="105" spans="2:12" s="1" customFormat="1" ht="7" customHeight="1">
      <c r="B105" s="43"/>
      <c r="C105" s="44"/>
      <c r="D105" s="44"/>
      <c r="E105" s="44"/>
      <c r="F105" s="44"/>
      <c r="G105" s="44"/>
      <c r="H105" s="44"/>
      <c r="I105" s="44"/>
      <c r="J105" s="44"/>
      <c r="K105" s="44"/>
      <c r="L105" s="28"/>
    </row>
    <row r="109" spans="2:12" s="1" customFormat="1" ht="7" customHeight="1">
      <c r="B109" s="45"/>
      <c r="C109" s="46"/>
      <c r="D109" s="46"/>
      <c r="E109" s="46"/>
      <c r="F109" s="46"/>
      <c r="G109" s="46"/>
      <c r="H109" s="46"/>
      <c r="I109" s="46"/>
      <c r="J109" s="46"/>
      <c r="K109" s="46"/>
      <c r="L109" s="28"/>
    </row>
    <row r="110" spans="2:12" s="1" customFormat="1" ht="25" customHeight="1">
      <c r="B110" s="28"/>
      <c r="C110" s="17" t="s">
        <v>179</v>
      </c>
      <c r="L110" s="28"/>
    </row>
    <row r="111" spans="2:12" s="1" customFormat="1" ht="7" customHeight="1">
      <c r="B111" s="28"/>
      <c r="L111" s="28"/>
    </row>
    <row r="112" spans="2:12" s="1" customFormat="1" ht="12" customHeight="1">
      <c r="B112" s="28"/>
      <c r="C112" s="23" t="s">
        <v>15</v>
      </c>
      <c r="L112" s="28"/>
    </row>
    <row r="113" spans="2:65" s="1" customFormat="1" ht="16.5" customHeight="1">
      <c r="B113" s="28"/>
      <c r="E113" s="231" t="str">
        <f>E7</f>
        <v>Rokycany - Infraštruktúra, 100 Zásobovanie vodou</v>
      </c>
      <c r="F113" s="232"/>
      <c r="G113" s="232"/>
      <c r="H113" s="232"/>
      <c r="L113" s="28"/>
    </row>
    <row r="114" spans="2:65" s="1" customFormat="1" ht="12" customHeight="1">
      <c r="B114" s="28"/>
      <c r="C114" s="23" t="s">
        <v>167</v>
      </c>
      <c r="L114" s="28"/>
    </row>
    <row r="115" spans="2:65" s="1" customFormat="1" ht="16.5" customHeight="1">
      <c r="B115" s="28"/>
      <c r="E115" s="187" t="str">
        <f>E9</f>
        <v>8 - SO 404 Elektrická NN prípojka pre vodojem</v>
      </c>
      <c r="F115" s="230"/>
      <c r="G115" s="230"/>
      <c r="H115" s="230"/>
      <c r="L115" s="28"/>
    </row>
    <row r="116" spans="2:65" s="1" customFormat="1" ht="7" customHeight="1">
      <c r="B116" s="28"/>
      <c r="L116" s="28"/>
    </row>
    <row r="117" spans="2:65" s="1" customFormat="1" ht="12" customHeight="1">
      <c r="B117" s="28"/>
      <c r="C117" s="23" t="s">
        <v>19</v>
      </c>
      <c r="F117" s="21" t="str">
        <f>F12</f>
        <v>Rokycany</v>
      </c>
      <c r="I117" s="23" t="s">
        <v>21</v>
      </c>
      <c r="J117" s="51" t="str">
        <f>IF(J12="","",J12)</f>
        <v>Vyplň údaj</v>
      </c>
      <c r="L117" s="28"/>
    </row>
    <row r="118" spans="2:65" s="1" customFormat="1" ht="7" customHeight="1">
      <c r="B118" s="28"/>
      <c r="L118" s="28"/>
    </row>
    <row r="119" spans="2:65" s="1" customFormat="1" ht="15.25" customHeight="1">
      <c r="B119" s="28"/>
      <c r="C119" s="23" t="s">
        <v>22</v>
      </c>
      <c r="F119" s="21" t="str">
        <f>E15</f>
        <v xml:space="preserve"> </v>
      </c>
      <c r="I119" s="23" t="s">
        <v>28</v>
      </c>
      <c r="J119" s="26" t="str">
        <f>E21</f>
        <v xml:space="preserve"> </v>
      </c>
      <c r="L119" s="28"/>
    </row>
    <row r="120" spans="2:65" s="1" customFormat="1" ht="15.25" customHeight="1">
      <c r="B120" s="28"/>
      <c r="C120" s="23" t="s">
        <v>26</v>
      </c>
      <c r="F120" s="21" t="str">
        <f>IF(E18="","",E18)</f>
        <v>Vyplň údaj</v>
      </c>
      <c r="I120" s="23" t="s">
        <v>30</v>
      </c>
      <c r="J120" s="26" t="str">
        <f>E24</f>
        <v xml:space="preserve"> </v>
      </c>
      <c r="L120" s="28"/>
    </row>
    <row r="121" spans="2:65" s="1" customFormat="1" ht="10.25" customHeight="1">
      <c r="B121" s="28"/>
      <c r="L121" s="28"/>
    </row>
    <row r="122" spans="2:65" s="10" customFormat="1" ht="29.25" customHeight="1">
      <c r="B122" s="117"/>
      <c r="C122" s="118" t="s">
        <v>180</v>
      </c>
      <c r="D122" s="119" t="s">
        <v>57</v>
      </c>
      <c r="E122" s="119" t="s">
        <v>53</v>
      </c>
      <c r="F122" s="119" t="s">
        <v>54</v>
      </c>
      <c r="G122" s="119" t="s">
        <v>181</v>
      </c>
      <c r="H122" s="119" t="s">
        <v>182</v>
      </c>
      <c r="I122" s="119" t="s">
        <v>183</v>
      </c>
      <c r="J122" s="120" t="s">
        <v>173</v>
      </c>
      <c r="K122" s="121" t="s">
        <v>184</v>
      </c>
      <c r="L122" s="117"/>
      <c r="M122" s="58" t="s">
        <v>1</v>
      </c>
      <c r="N122" s="59" t="s">
        <v>36</v>
      </c>
      <c r="O122" s="59" t="s">
        <v>185</v>
      </c>
      <c r="P122" s="59" t="s">
        <v>186</v>
      </c>
      <c r="Q122" s="59" t="s">
        <v>187</v>
      </c>
      <c r="R122" s="59" t="s">
        <v>188</v>
      </c>
      <c r="S122" s="59" t="s">
        <v>189</v>
      </c>
      <c r="T122" s="60" t="s">
        <v>190</v>
      </c>
    </row>
    <row r="123" spans="2:65" s="1" customFormat="1" ht="22.75" customHeight="1">
      <c r="B123" s="28"/>
      <c r="C123" s="63" t="s">
        <v>174</v>
      </c>
      <c r="J123" s="122">
        <f>BK123</f>
        <v>0</v>
      </c>
      <c r="L123" s="28"/>
      <c r="M123" s="61"/>
      <c r="N123" s="52"/>
      <c r="O123" s="52"/>
      <c r="P123" s="123">
        <f>P124+P136+P168</f>
        <v>0</v>
      </c>
      <c r="Q123" s="52"/>
      <c r="R123" s="123">
        <f>R124+R136+R168</f>
        <v>2.1167949999999998</v>
      </c>
      <c r="S123" s="52"/>
      <c r="T123" s="124">
        <f>T124+T136+T168</f>
        <v>0</v>
      </c>
      <c r="AT123" s="13" t="s">
        <v>71</v>
      </c>
      <c r="AU123" s="13" t="s">
        <v>175</v>
      </c>
      <c r="BK123" s="125">
        <f>BK124+BK136+BK168</f>
        <v>0</v>
      </c>
    </row>
    <row r="124" spans="2:65" s="11" customFormat="1" ht="26" customHeight="1">
      <c r="B124" s="126"/>
      <c r="D124" s="127" t="s">
        <v>71</v>
      </c>
      <c r="E124" s="128" t="s">
        <v>191</v>
      </c>
      <c r="F124" s="128" t="s">
        <v>192</v>
      </c>
      <c r="I124" s="129"/>
      <c r="J124" s="130">
        <f>BK124</f>
        <v>0</v>
      </c>
      <c r="L124" s="126"/>
      <c r="M124" s="131"/>
      <c r="P124" s="132">
        <f>P125+P132</f>
        <v>0</v>
      </c>
      <c r="R124" s="132">
        <f>R125+R132</f>
        <v>1.183635</v>
      </c>
      <c r="T124" s="133">
        <f>T125+T132</f>
        <v>0</v>
      </c>
      <c r="AR124" s="127" t="s">
        <v>76</v>
      </c>
      <c r="AT124" s="134" t="s">
        <v>71</v>
      </c>
      <c r="AU124" s="134" t="s">
        <v>72</v>
      </c>
      <c r="AY124" s="127" t="s">
        <v>193</v>
      </c>
      <c r="BK124" s="135">
        <f>BK125+BK132</f>
        <v>0</v>
      </c>
    </row>
    <row r="125" spans="2:65" s="11" customFormat="1" ht="22.75" customHeight="1">
      <c r="B125" s="126"/>
      <c r="D125" s="127" t="s">
        <v>71</v>
      </c>
      <c r="E125" s="136" t="s">
        <v>76</v>
      </c>
      <c r="F125" s="136" t="s">
        <v>194</v>
      </c>
      <c r="I125" s="129"/>
      <c r="J125" s="137">
        <f>BK125</f>
        <v>0</v>
      </c>
      <c r="L125" s="126"/>
      <c r="M125" s="131"/>
      <c r="P125" s="132">
        <f>SUM(P126:P131)</f>
        <v>0</v>
      </c>
      <c r="R125" s="132">
        <f>SUM(R126:R131)</f>
        <v>4.1649999999999993E-2</v>
      </c>
      <c r="T125" s="133">
        <f>SUM(T126:T131)</f>
        <v>0</v>
      </c>
      <c r="AR125" s="127" t="s">
        <v>76</v>
      </c>
      <c r="AT125" s="134" t="s">
        <v>71</v>
      </c>
      <c r="AU125" s="134" t="s">
        <v>76</v>
      </c>
      <c r="AY125" s="127" t="s">
        <v>193</v>
      </c>
      <c r="BK125" s="135">
        <f>SUM(BK126:BK131)</f>
        <v>0</v>
      </c>
    </row>
    <row r="126" spans="2:65" s="1" customFormat="1" ht="21.75" customHeight="1">
      <c r="B126" s="138"/>
      <c r="C126" s="139" t="s">
        <v>76</v>
      </c>
      <c r="D126" s="139" t="s">
        <v>195</v>
      </c>
      <c r="E126" s="140" t="s">
        <v>3472</v>
      </c>
      <c r="F126" s="141" t="s">
        <v>3473</v>
      </c>
      <c r="G126" s="142" t="s">
        <v>198</v>
      </c>
      <c r="H126" s="143">
        <v>0.55000000000000004</v>
      </c>
      <c r="I126" s="144"/>
      <c r="J126" s="145">
        <f t="shared" ref="J126:J131" si="0">ROUND(I126*H126,2)</f>
        <v>0</v>
      </c>
      <c r="K126" s="146"/>
      <c r="L126" s="28"/>
      <c r="M126" s="147" t="s">
        <v>1</v>
      </c>
      <c r="N126" s="148" t="s">
        <v>38</v>
      </c>
      <c r="P126" s="149">
        <f t="shared" ref="P126:P131" si="1">O126*H126</f>
        <v>0</v>
      </c>
      <c r="Q126" s="149">
        <v>0</v>
      </c>
      <c r="R126" s="149">
        <f t="shared" ref="R126:R131" si="2">Q126*H126</f>
        <v>0</v>
      </c>
      <c r="S126" s="149">
        <v>0</v>
      </c>
      <c r="T126" s="150">
        <f t="shared" ref="T126:T131" si="3">S126*H126</f>
        <v>0</v>
      </c>
      <c r="AR126" s="151" t="s">
        <v>109</v>
      </c>
      <c r="AT126" s="151" t="s">
        <v>195</v>
      </c>
      <c r="AU126" s="151" t="s">
        <v>84</v>
      </c>
      <c r="AY126" s="13" t="s">
        <v>193</v>
      </c>
      <c r="BE126" s="152">
        <f t="shared" ref="BE126:BE131" si="4">IF(N126="základná",J126,0)</f>
        <v>0</v>
      </c>
      <c r="BF126" s="152">
        <f t="shared" ref="BF126:BF131" si="5">IF(N126="znížená",J126,0)</f>
        <v>0</v>
      </c>
      <c r="BG126" s="152">
        <f t="shared" ref="BG126:BG131" si="6">IF(N126="zákl. prenesená",J126,0)</f>
        <v>0</v>
      </c>
      <c r="BH126" s="152">
        <f t="shared" ref="BH126:BH131" si="7">IF(N126="zníž. prenesená",J126,0)</f>
        <v>0</v>
      </c>
      <c r="BI126" s="152">
        <f t="shared" ref="BI126:BI131" si="8">IF(N126="nulová",J126,0)</f>
        <v>0</v>
      </c>
      <c r="BJ126" s="13" t="s">
        <v>84</v>
      </c>
      <c r="BK126" s="152">
        <f t="shared" ref="BK126:BK131" si="9">ROUND(I126*H126,2)</f>
        <v>0</v>
      </c>
      <c r="BL126" s="13" t="s">
        <v>109</v>
      </c>
      <c r="BM126" s="151" t="s">
        <v>3474</v>
      </c>
    </row>
    <row r="127" spans="2:65" s="1" customFormat="1" ht="24.25" customHeight="1">
      <c r="B127" s="138"/>
      <c r="C127" s="139" t="s">
        <v>84</v>
      </c>
      <c r="D127" s="139" t="s">
        <v>195</v>
      </c>
      <c r="E127" s="140" t="s">
        <v>3475</v>
      </c>
      <c r="F127" s="141" t="s">
        <v>3476</v>
      </c>
      <c r="G127" s="142" t="s">
        <v>198</v>
      </c>
      <c r="H127" s="143">
        <v>0.55000000000000004</v>
      </c>
      <c r="I127" s="144"/>
      <c r="J127" s="145">
        <f t="shared" si="0"/>
        <v>0</v>
      </c>
      <c r="K127" s="146"/>
      <c r="L127" s="28"/>
      <c r="M127" s="147" t="s">
        <v>1</v>
      </c>
      <c r="N127" s="148" t="s">
        <v>38</v>
      </c>
      <c r="P127" s="149">
        <f t="shared" si="1"/>
        <v>0</v>
      </c>
      <c r="Q127" s="149">
        <v>0</v>
      </c>
      <c r="R127" s="149">
        <f t="shared" si="2"/>
        <v>0</v>
      </c>
      <c r="S127" s="149">
        <v>0</v>
      </c>
      <c r="T127" s="150">
        <f t="shared" si="3"/>
        <v>0</v>
      </c>
      <c r="AR127" s="151" t="s">
        <v>109</v>
      </c>
      <c r="AT127" s="151" t="s">
        <v>195</v>
      </c>
      <c r="AU127" s="151" t="s">
        <v>84</v>
      </c>
      <c r="AY127" s="13" t="s">
        <v>193</v>
      </c>
      <c r="BE127" s="152">
        <f t="shared" si="4"/>
        <v>0</v>
      </c>
      <c r="BF127" s="152">
        <f t="shared" si="5"/>
        <v>0</v>
      </c>
      <c r="BG127" s="152">
        <f t="shared" si="6"/>
        <v>0</v>
      </c>
      <c r="BH127" s="152">
        <f t="shared" si="7"/>
        <v>0</v>
      </c>
      <c r="BI127" s="152">
        <f t="shared" si="8"/>
        <v>0</v>
      </c>
      <c r="BJ127" s="13" t="s">
        <v>84</v>
      </c>
      <c r="BK127" s="152">
        <f t="shared" si="9"/>
        <v>0</v>
      </c>
      <c r="BL127" s="13" t="s">
        <v>109</v>
      </c>
      <c r="BM127" s="151" t="s">
        <v>3477</v>
      </c>
    </row>
    <row r="128" spans="2:65" s="1" customFormat="1" ht="33" customHeight="1">
      <c r="B128" s="138"/>
      <c r="C128" s="139" t="s">
        <v>106</v>
      </c>
      <c r="D128" s="139" t="s">
        <v>195</v>
      </c>
      <c r="E128" s="140" t="s">
        <v>3478</v>
      </c>
      <c r="F128" s="141" t="s">
        <v>3479</v>
      </c>
      <c r="G128" s="142" t="s">
        <v>257</v>
      </c>
      <c r="H128" s="143">
        <v>12.5</v>
      </c>
      <c r="I128" s="144"/>
      <c r="J128" s="145">
        <f t="shared" si="0"/>
        <v>0</v>
      </c>
      <c r="K128" s="146"/>
      <c r="L128" s="28"/>
      <c r="M128" s="147" t="s">
        <v>1</v>
      </c>
      <c r="N128" s="148" t="s">
        <v>38</v>
      </c>
      <c r="P128" s="149">
        <f t="shared" si="1"/>
        <v>0</v>
      </c>
      <c r="Q128" s="149">
        <v>1.8E-3</v>
      </c>
      <c r="R128" s="149">
        <f t="shared" si="2"/>
        <v>2.2499999999999999E-2</v>
      </c>
      <c r="S128" s="149">
        <v>0</v>
      </c>
      <c r="T128" s="150">
        <f t="shared" si="3"/>
        <v>0</v>
      </c>
      <c r="AR128" s="151" t="s">
        <v>109</v>
      </c>
      <c r="AT128" s="151" t="s">
        <v>195</v>
      </c>
      <c r="AU128" s="151" t="s">
        <v>84</v>
      </c>
      <c r="AY128" s="13" t="s">
        <v>193</v>
      </c>
      <c r="BE128" s="152">
        <f t="shared" si="4"/>
        <v>0</v>
      </c>
      <c r="BF128" s="152">
        <f t="shared" si="5"/>
        <v>0</v>
      </c>
      <c r="BG128" s="152">
        <f t="shared" si="6"/>
        <v>0</v>
      </c>
      <c r="BH128" s="152">
        <f t="shared" si="7"/>
        <v>0</v>
      </c>
      <c r="BI128" s="152">
        <f t="shared" si="8"/>
        <v>0</v>
      </c>
      <c r="BJ128" s="13" t="s">
        <v>84</v>
      </c>
      <c r="BK128" s="152">
        <f t="shared" si="9"/>
        <v>0</v>
      </c>
      <c r="BL128" s="13" t="s">
        <v>109</v>
      </c>
      <c r="BM128" s="151" t="s">
        <v>3480</v>
      </c>
    </row>
    <row r="129" spans="2:65" s="1" customFormat="1" ht="24.25" customHeight="1">
      <c r="B129" s="138"/>
      <c r="C129" s="139" t="s">
        <v>109</v>
      </c>
      <c r="D129" s="139" t="s">
        <v>195</v>
      </c>
      <c r="E129" s="140" t="s">
        <v>3481</v>
      </c>
      <c r="F129" s="141" t="s">
        <v>3482</v>
      </c>
      <c r="G129" s="142" t="s">
        <v>198</v>
      </c>
      <c r="H129" s="143">
        <v>0.55000000000000004</v>
      </c>
      <c r="I129" s="144"/>
      <c r="J129" s="145">
        <f t="shared" si="0"/>
        <v>0</v>
      </c>
      <c r="K129" s="146"/>
      <c r="L129" s="28"/>
      <c r="M129" s="147" t="s">
        <v>1</v>
      </c>
      <c r="N129" s="148" t="s">
        <v>38</v>
      </c>
      <c r="P129" s="149">
        <f t="shared" si="1"/>
        <v>0</v>
      </c>
      <c r="Q129" s="149">
        <v>0</v>
      </c>
      <c r="R129" s="149">
        <f t="shared" si="2"/>
        <v>0</v>
      </c>
      <c r="S129" s="149">
        <v>0</v>
      </c>
      <c r="T129" s="150">
        <f t="shared" si="3"/>
        <v>0</v>
      </c>
      <c r="AR129" s="151" t="s">
        <v>109</v>
      </c>
      <c r="AT129" s="151" t="s">
        <v>195</v>
      </c>
      <c r="AU129" s="151" t="s">
        <v>84</v>
      </c>
      <c r="AY129" s="13" t="s">
        <v>193</v>
      </c>
      <c r="BE129" s="152">
        <f t="shared" si="4"/>
        <v>0</v>
      </c>
      <c r="BF129" s="152">
        <f t="shared" si="5"/>
        <v>0</v>
      </c>
      <c r="BG129" s="152">
        <f t="shared" si="6"/>
        <v>0</v>
      </c>
      <c r="BH129" s="152">
        <f t="shared" si="7"/>
        <v>0</v>
      </c>
      <c r="BI129" s="152">
        <f t="shared" si="8"/>
        <v>0</v>
      </c>
      <c r="BJ129" s="13" t="s">
        <v>84</v>
      </c>
      <c r="BK129" s="152">
        <f t="shared" si="9"/>
        <v>0</v>
      </c>
      <c r="BL129" s="13" t="s">
        <v>109</v>
      </c>
      <c r="BM129" s="151" t="s">
        <v>3483</v>
      </c>
    </row>
    <row r="130" spans="2:65" s="1" customFormat="1" ht="33" customHeight="1">
      <c r="B130" s="138"/>
      <c r="C130" s="153" t="s">
        <v>112</v>
      </c>
      <c r="D130" s="153" t="s">
        <v>236</v>
      </c>
      <c r="E130" s="154" t="s">
        <v>3484</v>
      </c>
      <c r="F130" s="155" t="s">
        <v>3485</v>
      </c>
      <c r="G130" s="156" t="s">
        <v>257</v>
      </c>
      <c r="H130" s="157">
        <v>12.5</v>
      </c>
      <c r="I130" s="158"/>
      <c r="J130" s="159">
        <f t="shared" si="0"/>
        <v>0</v>
      </c>
      <c r="K130" s="160"/>
      <c r="L130" s="161"/>
      <c r="M130" s="162" t="s">
        <v>1</v>
      </c>
      <c r="N130" s="163" t="s">
        <v>38</v>
      </c>
      <c r="P130" s="149">
        <f t="shared" si="1"/>
        <v>0</v>
      </c>
      <c r="Q130" s="149">
        <v>1.4599999999999999E-3</v>
      </c>
      <c r="R130" s="149">
        <f t="shared" si="2"/>
        <v>1.8249999999999999E-2</v>
      </c>
      <c r="S130" s="149">
        <v>0</v>
      </c>
      <c r="T130" s="150">
        <f t="shared" si="3"/>
        <v>0</v>
      </c>
      <c r="AR130" s="151" t="s">
        <v>163</v>
      </c>
      <c r="AT130" s="151" t="s">
        <v>236</v>
      </c>
      <c r="AU130" s="151" t="s">
        <v>84</v>
      </c>
      <c r="AY130" s="13" t="s">
        <v>193</v>
      </c>
      <c r="BE130" s="152">
        <f t="shared" si="4"/>
        <v>0</v>
      </c>
      <c r="BF130" s="152">
        <f t="shared" si="5"/>
        <v>0</v>
      </c>
      <c r="BG130" s="152">
        <f t="shared" si="6"/>
        <v>0</v>
      </c>
      <c r="BH130" s="152">
        <f t="shared" si="7"/>
        <v>0</v>
      </c>
      <c r="BI130" s="152">
        <f t="shared" si="8"/>
        <v>0</v>
      </c>
      <c r="BJ130" s="13" t="s">
        <v>84</v>
      </c>
      <c r="BK130" s="152">
        <f t="shared" si="9"/>
        <v>0</v>
      </c>
      <c r="BL130" s="13" t="s">
        <v>109</v>
      </c>
      <c r="BM130" s="151" t="s">
        <v>3486</v>
      </c>
    </row>
    <row r="131" spans="2:65" s="1" customFormat="1" ht="24.25" customHeight="1">
      <c r="B131" s="138"/>
      <c r="C131" s="153" t="s">
        <v>115</v>
      </c>
      <c r="D131" s="153" t="s">
        <v>236</v>
      </c>
      <c r="E131" s="154" t="s">
        <v>3487</v>
      </c>
      <c r="F131" s="155" t="s">
        <v>3488</v>
      </c>
      <c r="G131" s="156" t="s">
        <v>319</v>
      </c>
      <c r="H131" s="157">
        <v>2</v>
      </c>
      <c r="I131" s="158"/>
      <c r="J131" s="159">
        <f t="shared" si="0"/>
        <v>0</v>
      </c>
      <c r="K131" s="160"/>
      <c r="L131" s="161"/>
      <c r="M131" s="162" t="s">
        <v>1</v>
      </c>
      <c r="N131" s="163" t="s">
        <v>38</v>
      </c>
      <c r="P131" s="149">
        <f t="shared" si="1"/>
        <v>0</v>
      </c>
      <c r="Q131" s="149">
        <v>4.4999999999999999E-4</v>
      </c>
      <c r="R131" s="149">
        <f t="shared" si="2"/>
        <v>8.9999999999999998E-4</v>
      </c>
      <c r="S131" s="149">
        <v>0</v>
      </c>
      <c r="T131" s="150">
        <f t="shared" si="3"/>
        <v>0</v>
      </c>
      <c r="AR131" s="151" t="s">
        <v>163</v>
      </c>
      <c r="AT131" s="151" t="s">
        <v>236</v>
      </c>
      <c r="AU131" s="151" t="s">
        <v>84</v>
      </c>
      <c r="AY131" s="13" t="s">
        <v>193</v>
      </c>
      <c r="BE131" s="152">
        <f t="shared" si="4"/>
        <v>0</v>
      </c>
      <c r="BF131" s="152">
        <f t="shared" si="5"/>
        <v>0</v>
      </c>
      <c r="BG131" s="152">
        <f t="shared" si="6"/>
        <v>0</v>
      </c>
      <c r="BH131" s="152">
        <f t="shared" si="7"/>
        <v>0</v>
      </c>
      <c r="BI131" s="152">
        <f t="shared" si="8"/>
        <v>0</v>
      </c>
      <c r="BJ131" s="13" t="s">
        <v>84</v>
      </c>
      <c r="BK131" s="152">
        <f t="shared" si="9"/>
        <v>0</v>
      </c>
      <c r="BL131" s="13" t="s">
        <v>109</v>
      </c>
      <c r="BM131" s="151" t="s">
        <v>3489</v>
      </c>
    </row>
    <row r="132" spans="2:65" s="11" customFormat="1" ht="22.75" customHeight="1">
      <c r="B132" s="126"/>
      <c r="D132" s="127" t="s">
        <v>71</v>
      </c>
      <c r="E132" s="136" t="s">
        <v>84</v>
      </c>
      <c r="F132" s="136" t="s">
        <v>253</v>
      </c>
      <c r="I132" s="129"/>
      <c r="J132" s="137">
        <f>BK132</f>
        <v>0</v>
      </c>
      <c r="L132" s="126"/>
      <c r="M132" s="131"/>
      <c r="P132" s="132">
        <f>SUM(P133:P135)</f>
        <v>0</v>
      </c>
      <c r="R132" s="132">
        <f>SUM(R133:R135)</f>
        <v>1.141985</v>
      </c>
      <c r="T132" s="133">
        <f>SUM(T133:T135)</f>
        <v>0</v>
      </c>
      <c r="AR132" s="127" t="s">
        <v>76</v>
      </c>
      <c r="AT132" s="134" t="s">
        <v>71</v>
      </c>
      <c r="AU132" s="134" t="s">
        <v>76</v>
      </c>
      <c r="AY132" s="127" t="s">
        <v>193</v>
      </c>
      <c r="BK132" s="135">
        <f>SUM(BK133:BK135)</f>
        <v>0</v>
      </c>
    </row>
    <row r="133" spans="2:65" s="1" customFormat="1" ht="24.25" customHeight="1">
      <c r="B133" s="138"/>
      <c r="C133" s="139" t="s">
        <v>160</v>
      </c>
      <c r="D133" s="139" t="s">
        <v>195</v>
      </c>
      <c r="E133" s="140" t="s">
        <v>3490</v>
      </c>
      <c r="F133" s="141" t="s">
        <v>3491</v>
      </c>
      <c r="G133" s="142" t="s">
        <v>198</v>
      </c>
      <c r="H133" s="143">
        <v>0.5</v>
      </c>
      <c r="I133" s="144"/>
      <c r="J133" s="145">
        <f>ROUND(I133*H133,2)</f>
        <v>0</v>
      </c>
      <c r="K133" s="146"/>
      <c r="L133" s="28"/>
      <c r="M133" s="147" t="s">
        <v>1</v>
      </c>
      <c r="N133" s="148" t="s">
        <v>38</v>
      </c>
      <c r="P133" s="149">
        <f>O133*H133</f>
        <v>0</v>
      </c>
      <c r="Q133" s="149">
        <v>2.2751700000000001</v>
      </c>
      <c r="R133" s="149">
        <f>Q133*H133</f>
        <v>1.1375850000000001</v>
      </c>
      <c r="S133" s="149">
        <v>0</v>
      </c>
      <c r="T133" s="150">
        <f>S133*H133</f>
        <v>0</v>
      </c>
      <c r="AR133" s="151" t="s">
        <v>109</v>
      </c>
      <c r="AT133" s="151" t="s">
        <v>195</v>
      </c>
      <c r="AU133" s="151" t="s">
        <v>84</v>
      </c>
      <c r="AY133" s="13" t="s">
        <v>193</v>
      </c>
      <c r="BE133" s="152">
        <f>IF(N133="základná",J133,0)</f>
        <v>0</v>
      </c>
      <c r="BF133" s="152">
        <f>IF(N133="znížená",J133,0)</f>
        <v>0</v>
      </c>
      <c r="BG133" s="152">
        <f>IF(N133="zákl. prenesená",J133,0)</f>
        <v>0</v>
      </c>
      <c r="BH133" s="152">
        <f>IF(N133="zníž. prenesená",J133,0)</f>
        <v>0</v>
      </c>
      <c r="BI133" s="152">
        <f>IF(N133="nulová",J133,0)</f>
        <v>0</v>
      </c>
      <c r="BJ133" s="13" t="s">
        <v>84</v>
      </c>
      <c r="BK133" s="152">
        <f>ROUND(I133*H133,2)</f>
        <v>0</v>
      </c>
      <c r="BL133" s="13" t="s">
        <v>109</v>
      </c>
      <c r="BM133" s="151" t="s">
        <v>3492</v>
      </c>
    </row>
    <row r="134" spans="2:65" s="1" customFormat="1" ht="33" customHeight="1">
      <c r="B134" s="138"/>
      <c r="C134" s="153" t="s">
        <v>163</v>
      </c>
      <c r="D134" s="153" t="s">
        <v>236</v>
      </c>
      <c r="E134" s="154" t="s">
        <v>3493</v>
      </c>
      <c r="F134" s="155" t="s">
        <v>3494</v>
      </c>
      <c r="G134" s="156" t="s">
        <v>319</v>
      </c>
      <c r="H134" s="157">
        <v>2</v>
      </c>
      <c r="I134" s="158"/>
      <c r="J134" s="159">
        <f>ROUND(I134*H134,2)</f>
        <v>0</v>
      </c>
      <c r="K134" s="160"/>
      <c r="L134" s="161"/>
      <c r="M134" s="162" t="s">
        <v>1</v>
      </c>
      <c r="N134" s="163" t="s">
        <v>38</v>
      </c>
      <c r="P134" s="149">
        <f>O134*H134</f>
        <v>0</v>
      </c>
      <c r="Q134" s="149">
        <v>1.81E-3</v>
      </c>
      <c r="R134" s="149">
        <f>Q134*H134</f>
        <v>3.62E-3</v>
      </c>
      <c r="S134" s="149">
        <v>0</v>
      </c>
      <c r="T134" s="150">
        <f>S134*H134</f>
        <v>0</v>
      </c>
      <c r="AR134" s="151" t="s">
        <v>163</v>
      </c>
      <c r="AT134" s="151" t="s">
        <v>236</v>
      </c>
      <c r="AU134" s="151" t="s">
        <v>84</v>
      </c>
      <c r="AY134" s="13" t="s">
        <v>193</v>
      </c>
      <c r="BE134" s="152">
        <f>IF(N134="základná",J134,0)</f>
        <v>0</v>
      </c>
      <c r="BF134" s="152">
        <f>IF(N134="znížená",J134,0)</f>
        <v>0</v>
      </c>
      <c r="BG134" s="152">
        <f>IF(N134="zákl. prenesená",J134,0)</f>
        <v>0</v>
      </c>
      <c r="BH134" s="152">
        <f>IF(N134="zníž. prenesená",J134,0)</f>
        <v>0</v>
      </c>
      <c r="BI134" s="152">
        <f>IF(N134="nulová",J134,0)</f>
        <v>0</v>
      </c>
      <c r="BJ134" s="13" t="s">
        <v>84</v>
      </c>
      <c r="BK134" s="152">
        <f>ROUND(I134*H134,2)</f>
        <v>0</v>
      </c>
      <c r="BL134" s="13" t="s">
        <v>109</v>
      </c>
      <c r="BM134" s="151" t="s">
        <v>3495</v>
      </c>
    </row>
    <row r="135" spans="2:65" s="1" customFormat="1" ht="24.25" customHeight="1">
      <c r="B135" s="138"/>
      <c r="C135" s="153" t="s">
        <v>221</v>
      </c>
      <c r="D135" s="153" t="s">
        <v>236</v>
      </c>
      <c r="E135" s="154" t="s">
        <v>3496</v>
      </c>
      <c r="F135" s="155" t="s">
        <v>3497</v>
      </c>
      <c r="G135" s="156" t="s">
        <v>319</v>
      </c>
      <c r="H135" s="157">
        <v>2</v>
      </c>
      <c r="I135" s="158"/>
      <c r="J135" s="159">
        <f>ROUND(I135*H135,2)</f>
        <v>0</v>
      </c>
      <c r="K135" s="160"/>
      <c r="L135" s="161"/>
      <c r="M135" s="162" t="s">
        <v>1</v>
      </c>
      <c r="N135" s="163" t="s">
        <v>38</v>
      </c>
      <c r="P135" s="149">
        <f>O135*H135</f>
        <v>0</v>
      </c>
      <c r="Q135" s="149">
        <v>3.8999999999999999E-4</v>
      </c>
      <c r="R135" s="149">
        <f>Q135*H135</f>
        <v>7.7999999999999999E-4</v>
      </c>
      <c r="S135" s="149">
        <v>0</v>
      </c>
      <c r="T135" s="150">
        <f>S135*H135</f>
        <v>0</v>
      </c>
      <c r="AR135" s="151" t="s">
        <v>163</v>
      </c>
      <c r="AT135" s="151" t="s">
        <v>236</v>
      </c>
      <c r="AU135" s="151" t="s">
        <v>84</v>
      </c>
      <c r="AY135" s="13" t="s">
        <v>193</v>
      </c>
      <c r="BE135" s="152">
        <f>IF(N135="základná",J135,0)</f>
        <v>0</v>
      </c>
      <c r="BF135" s="152">
        <f>IF(N135="znížená",J135,0)</f>
        <v>0</v>
      </c>
      <c r="BG135" s="152">
        <f>IF(N135="zákl. prenesená",J135,0)</f>
        <v>0</v>
      </c>
      <c r="BH135" s="152">
        <f>IF(N135="zníž. prenesená",J135,0)</f>
        <v>0</v>
      </c>
      <c r="BI135" s="152">
        <f>IF(N135="nulová",J135,0)</f>
        <v>0</v>
      </c>
      <c r="BJ135" s="13" t="s">
        <v>84</v>
      </c>
      <c r="BK135" s="152">
        <f>ROUND(I135*H135,2)</f>
        <v>0</v>
      </c>
      <c r="BL135" s="13" t="s">
        <v>109</v>
      </c>
      <c r="BM135" s="151" t="s">
        <v>3498</v>
      </c>
    </row>
    <row r="136" spans="2:65" s="11" customFormat="1" ht="26" customHeight="1">
      <c r="B136" s="126"/>
      <c r="D136" s="127" t="s">
        <v>71</v>
      </c>
      <c r="E136" s="128" t="s">
        <v>236</v>
      </c>
      <c r="F136" s="128" t="s">
        <v>1098</v>
      </c>
      <c r="I136" s="129"/>
      <c r="J136" s="130">
        <f>BK136</f>
        <v>0</v>
      </c>
      <c r="L136" s="126"/>
      <c r="M136" s="131"/>
      <c r="P136" s="132">
        <f>P137+P162</f>
        <v>0</v>
      </c>
      <c r="R136" s="132">
        <f>R137+R162</f>
        <v>0.93315999999999999</v>
      </c>
      <c r="T136" s="133">
        <f>T137+T162</f>
        <v>0</v>
      </c>
      <c r="AR136" s="127" t="s">
        <v>106</v>
      </c>
      <c r="AT136" s="134" t="s">
        <v>71</v>
      </c>
      <c r="AU136" s="134" t="s">
        <v>72</v>
      </c>
      <c r="AY136" s="127" t="s">
        <v>193</v>
      </c>
      <c r="BK136" s="135">
        <f>BK137+BK162</f>
        <v>0</v>
      </c>
    </row>
    <row r="137" spans="2:65" s="11" customFormat="1" ht="22.75" customHeight="1">
      <c r="B137" s="126"/>
      <c r="D137" s="127" t="s">
        <v>71</v>
      </c>
      <c r="E137" s="136" t="s">
        <v>1170</v>
      </c>
      <c r="F137" s="136" t="s">
        <v>1171</v>
      </c>
      <c r="I137" s="129"/>
      <c r="J137" s="137">
        <f>BK137</f>
        <v>0</v>
      </c>
      <c r="L137" s="126"/>
      <c r="M137" s="131"/>
      <c r="P137" s="132">
        <f>SUM(P138:P161)</f>
        <v>0</v>
      </c>
      <c r="R137" s="132">
        <f>SUM(R138:R161)</f>
        <v>0.83299000000000001</v>
      </c>
      <c r="T137" s="133">
        <f>SUM(T138:T161)</f>
        <v>0</v>
      </c>
      <c r="AR137" s="127" t="s">
        <v>106</v>
      </c>
      <c r="AT137" s="134" t="s">
        <v>71</v>
      </c>
      <c r="AU137" s="134" t="s">
        <v>76</v>
      </c>
      <c r="AY137" s="127" t="s">
        <v>193</v>
      </c>
      <c r="BK137" s="135">
        <f>SUM(BK138:BK161)</f>
        <v>0</v>
      </c>
    </row>
    <row r="138" spans="2:65" s="1" customFormat="1" ht="24.25" customHeight="1">
      <c r="B138" s="138"/>
      <c r="C138" s="139" t="s">
        <v>225</v>
      </c>
      <c r="D138" s="139" t="s">
        <v>195</v>
      </c>
      <c r="E138" s="140" t="s">
        <v>3499</v>
      </c>
      <c r="F138" s="141" t="s">
        <v>3500</v>
      </c>
      <c r="G138" s="142" t="s">
        <v>257</v>
      </c>
      <c r="H138" s="143">
        <v>467</v>
      </c>
      <c r="I138" s="144"/>
      <c r="J138" s="145">
        <f t="shared" ref="J138:J161" si="10">ROUND(I138*H138,2)</f>
        <v>0</v>
      </c>
      <c r="K138" s="146"/>
      <c r="L138" s="28"/>
      <c r="M138" s="147" t="s">
        <v>1</v>
      </c>
      <c r="N138" s="148" t="s">
        <v>38</v>
      </c>
      <c r="P138" s="149">
        <f t="shared" ref="P138:P161" si="11">O138*H138</f>
        <v>0</v>
      </c>
      <c r="Q138" s="149">
        <v>0</v>
      </c>
      <c r="R138" s="149">
        <f t="shared" ref="R138:R161" si="12">Q138*H138</f>
        <v>0</v>
      </c>
      <c r="S138" s="149">
        <v>0</v>
      </c>
      <c r="T138" s="150">
        <f t="shared" ref="T138:T161" si="13">S138*H138</f>
        <v>0</v>
      </c>
      <c r="AR138" s="151" t="s">
        <v>519</v>
      </c>
      <c r="AT138" s="151" t="s">
        <v>195</v>
      </c>
      <c r="AU138" s="151" t="s">
        <v>84</v>
      </c>
      <c r="AY138" s="13" t="s">
        <v>193</v>
      </c>
      <c r="BE138" s="152">
        <f t="shared" ref="BE138:BE161" si="14">IF(N138="základná",J138,0)</f>
        <v>0</v>
      </c>
      <c r="BF138" s="152">
        <f t="shared" ref="BF138:BF161" si="15">IF(N138="znížená",J138,0)</f>
        <v>0</v>
      </c>
      <c r="BG138" s="152">
        <f t="shared" ref="BG138:BG161" si="16">IF(N138="zákl. prenesená",J138,0)</f>
        <v>0</v>
      </c>
      <c r="BH138" s="152">
        <f t="shared" ref="BH138:BH161" si="17">IF(N138="zníž. prenesená",J138,0)</f>
        <v>0</v>
      </c>
      <c r="BI138" s="152">
        <f t="shared" ref="BI138:BI161" si="18">IF(N138="nulová",J138,0)</f>
        <v>0</v>
      </c>
      <c r="BJ138" s="13" t="s">
        <v>84</v>
      </c>
      <c r="BK138" s="152">
        <f t="shared" ref="BK138:BK161" si="19">ROUND(I138*H138,2)</f>
        <v>0</v>
      </c>
      <c r="BL138" s="13" t="s">
        <v>519</v>
      </c>
      <c r="BM138" s="151" t="s">
        <v>3501</v>
      </c>
    </row>
    <row r="139" spans="2:65" s="1" customFormat="1" ht="24.25" customHeight="1">
      <c r="B139" s="138"/>
      <c r="C139" s="153" t="s">
        <v>81</v>
      </c>
      <c r="D139" s="153" t="s">
        <v>236</v>
      </c>
      <c r="E139" s="154" t="s">
        <v>3502</v>
      </c>
      <c r="F139" s="155" t="s">
        <v>3503</v>
      </c>
      <c r="G139" s="156" t="s">
        <v>257</v>
      </c>
      <c r="H139" s="157">
        <v>467</v>
      </c>
      <c r="I139" s="158"/>
      <c r="J139" s="159">
        <f t="shared" si="10"/>
        <v>0</v>
      </c>
      <c r="K139" s="160"/>
      <c r="L139" s="161"/>
      <c r="M139" s="162" t="s">
        <v>1</v>
      </c>
      <c r="N139" s="163" t="s">
        <v>38</v>
      </c>
      <c r="P139" s="149">
        <f t="shared" si="11"/>
        <v>0</v>
      </c>
      <c r="Q139" s="149">
        <v>4.6999999999999999E-4</v>
      </c>
      <c r="R139" s="149">
        <f t="shared" si="12"/>
        <v>0.21948999999999999</v>
      </c>
      <c r="S139" s="149">
        <v>0</v>
      </c>
      <c r="T139" s="150">
        <f t="shared" si="13"/>
        <v>0</v>
      </c>
      <c r="AR139" s="151" t="s">
        <v>972</v>
      </c>
      <c r="AT139" s="151" t="s">
        <v>236</v>
      </c>
      <c r="AU139" s="151" t="s">
        <v>84</v>
      </c>
      <c r="AY139" s="13" t="s">
        <v>193</v>
      </c>
      <c r="BE139" s="152">
        <f t="shared" si="14"/>
        <v>0</v>
      </c>
      <c r="BF139" s="152">
        <f t="shared" si="15"/>
        <v>0</v>
      </c>
      <c r="BG139" s="152">
        <f t="shared" si="16"/>
        <v>0</v>
      </c>
      <c r="BH139" s="152">
        <f t="shared" si="17"/>
        <v>0</v>
      </c>
      <c r="BI139" s="152">
        <f t="shared" si="18"/>
        <v>0</v>
      </c>
      <c r="BJ139" s="13" t="s">
        <v>84</v>
      </c>
      <c r="BK139" s="152">
        <f t="shared" si="19"/>
        <v>0</v>
      </c>
      <c r="BL139" s="13" t="s">
        <v>972</v>
      </c>
      <c r="BM139" s="151" t="s">
        <v>3504</v>
      </c>
    </row>
    <row r="140" spans="2:65" s="1" customFormat="1" ht="21.75" customHeight="1">
      <c r="B140" s="138"/>
      <c r="C140" s="139" t="s">
        <v>86</v>
      </c>
      <c r="D140" s="139" t="s">
        <v>195</v>
      </c>
      <c r="E140" s="140" t="s">
        <v>3505</v>
      </c>
      <c r="F140" s="141" t="s">
        <v>3506</v>
      </c>
      <c r="G140" s="142" t="s">
        <v>257</v>
      </c>
      <c r="H140" s="143">
        <v>2.7</v>
      </c>
      <c r="I140" s="144"/>
      <c r="J140" s="145">
        <f t="shared" si="10"/>
        <v>0</v>
      </c>
      <c r="K140" s="146"/>
      <c r="L140" s="28"/>
      <c r="M140" s="147" t="s">
        <v>1</v>
      </c>
      <c r="N140" s="148" t="s">
        <v>38</v>
      </c>
      <c r="P140" s="149">
        <f t="shared" si="11"/>
        <v>0</v>
      </c>
      <c r="Q140" s="149">
        <v>0</v>
      </c>
      <c r="R140" s="149">
        <f t="shared" si="12"/>
        <v>0</v>
      </c>
      <c r="S140" s="149">
        <v>0</v>
      </c>
      <c r="T140" s="150">
        <f t="shared" si="13"/>
        <v>0</v>
      </c>
      <c r="AR140" s="151" t="s">
        <v>519</v>
      </c>
      <c r="AT140" s="151" t="s">
        <v>195</v>
      </c>
      <c r="AU140" s="151" t="s">
        <v>84</v>
      </c>
      <c r="AY140" s="13" t="s">
        <v>193</v>
      </c>
      <c r="BE140" s="152">
        <f t="shared" si="14"/>
        <v>0</v>
      </c>
      <c r="BF140" s="152">
        <f t="shared" si="15"/>
        <v>0</v>
      </c>
      <c r="BG140" s="152">
        <f t="shared" si="16"/>
        <v>0</v>
      </c>
      <c r="BH140" s="152">
        <f t="shared" si="17"/>
        <v>0</v>
      </c>
      <c r="BI140" s="152">
        <f t="shared" si="18"/>
        <v>0</v>
      </c>
      <c r="BJ140" s="13" t="s">
        <v>84</v>
      </c>
      <c r="BK140" s="152">
        <f t="shared" si="19"/>
        <v>0</v>
      </c>
      <c r="BL140" s="13" t="s">
        <v>519</v>
      </c>
      <c r="BM140" s="151" t="s">
        <v>3507</v>
      </c>
    </row>
    <row r="141" spans="2:65" s="1" customFormat="1" ht="24.25" customHeight="1">
      <c r="B141" s="138"/>
      <c r="C141" s="153" t="s">
        <v>89</v>
      </c>
      <c r="D141" s="153" t="s">
        <v>236</v>
      </c>
      <c r="E141" s="154" t="s">
        <v>3508</v>
      </c>
      <c r="F141" s="155" t="s">
        <v>3509</v>
      </c>
      <c r="G141" s="156" t="s">
        <v>257</v>
      </c>
      <c r="H141" s="157">
        <v>2.7</v>
      </c>
      <c r="I141" s="158"/>
      <c r="J141" s="159">
        <f t="shared" si="10"/>
        <v>0</v>
      </c>
      <c r="K141" s="160"/>
      <c r="L141" s="161"/>
      <c r="M141" s="162" t="s">
        <v>1</v>
      </c>
      <c r="N141" s="163" t="s">
        <v>38</v>
      </c>
      <c r="P141" s="149">
        <f t="shared" si="11"/>
        <v>0</v>
      </c>
      <c r="Q141" s="149">
        <v>2.9999999999999997E-4</v>
      </c>
      <c r="R141" s="149">
        <f t="shared" si="12"/>
        <v>8.0999999999999996E-4</v>
      </c>
      <c r="S141" s="149">
        <v>0</v>
      </c>
      <c r="T141" s="150">
        <f t="shared" si="13"/>
        <v>0</v>
      </c>
      <c r="AR141" s="151" t="s">
        <v>972</v>
      </c>
      <c r="AT141" s="151" t="s">
        <v>236</v>
      </c>
      <c r="AU141" s="151" t="s">
        <v>84</v>
      </c>
      <c r="AY141" s="13" t="s">
        <v>193</v>
      </c>
      <c r="BE141" s="152">
        <f t="shared" si="14"/>
        <v>0</v>
      </c>
      <c r="BF141" s="152">
        <f t="shared" si="15"/>
        <v>0</v>
      </c>
      <c r="BG141" s="152">
        <f t="shared" si="16"/>
        <v>0</v>
      </c>
      <c r="BH141" s="152">
        <f t="shared" si="17"/>
        <v>0</v>
      </c>
      <c r="BI141" s="152">
        <f t="shared" si="18"/>
        <v>0</v>
      </c>
      <c r="BJ141" s="13" t="s">
        <v>84</v>
      </c>
      <c r="BK141" s="152">
        <f t="shared" si="19"/>
        <v>0</v>
      </c>
      <c r="BL141" s="13" t="s">
        <v>972</v>
      </c>
      <c r="BM141" s="151" t="s">
        <v>3510</v>
      </c>
    </row>
    <row r="142" spans="2:65" s="1" customFormat="1" ht="24.25" customHeight="1">
      <c r="B142" s="138"/>
      <c r="C142" s="139" t="s">
        <v>92</v>
      </c>
      <c r="D142" s="139" t="s">
        <v>195</v>
      </c>
      <c r="E142" s="140" t="s">
        <v>3511</v>
      </c>
      <c r="F142" s="141" t="s">
        <v>3512</v>
      </c>
      <c r="G142" s="142" t="s">
        <v>319</v>
      </c>
      <c r="H142" s="143">
        <v>24</v>
      </c>
      <c r="I142" s="144"/>
      <c r="J142" s="145">
        <f t="shared" si="10"/>
        <v>0</v>
      </c>
      <c r="K142" s="146"/>
      <c r="L142" s="28"/>
      <c r="M142" s="147" t="s">
        <v>1</v>
      </c>
      <c r="N142" s="148" t="s">
        <v>38</v>
      </c>
      <c r="P142" s="149">
        <f t="shared" si="11"/>
        <v>0</v>
      </c>
      <c r="Q142" s="149">
        <v>0</v>
      </c>
      <c r="R142" s="149">
        <f t="shared" si="12"/>
        <v>0</v>
      </c>
      <c r="S142" s="149">
        <v>0</v>
      </c>
      <c r="T142" s="150">
        <f t="shared" si="13"/>
        <v>0</v>
      </c>
      <c r="AR142" s="151" t="s">
        <v>519</v>
      </c>
      <c r="AT142" s="151" t="s">
        <v>195</v>
      </c>
      <c r="AU142" s="151" t="s">
        <v>84</v>
      </c>
      <c r="AY142" s="13" t="s">
        <v>193</v>
      </c>
      <c r="BE142" s="152">
        <f t="shared" si="14"/>
        <v>0</v>
      </c>
      <c r="BF142" s="152">
        <f t="shared" si="15"/>
        <v>0</v>
      </c>
      <c r="BG142" s="152">
        <f t="shared" si="16"/>
        <v>0</v>
      </c>
      <c r="BH142" s="152">
        <f t="shared" si="17"/>
        <v>0</v>
      </c>
      <c r="BI142" s="152">
        <f t="shared" si="18"/>
        <v>0</v>
      </c>
      <c r="BJ142" s="13" t="s">
        <v>84</v>
      </c>
      <c r="BK142" s="152">
        <f t="shared" si="19"/>
        <v>0</v>
      </c>
      <c r="BL142" s="13" t="s">
        <v>519</v>
      </c>
      <c r="BM142" s="151" t="s">
        <v>3513</v>
      </c>
    </row>
    <row r="143" spans="2:65" s="1" customFormat="1" ht="16.5" customHeight="1">
      <c r="B143" s="138"/>
      <c r="C143" s="153" t="s">
        <v>95</v>
      </c>
      <c r="D143" s="153" t="s">
        <v>236</v>
      </c>
      <c r="E143" s="154" t="s">
        <v>3514</v>
      </c>
      <c r="F143" s="155" t="s">
        <v>3515</v>
      </c>
      <c r="G143" s="156" t="s">
        <v>319</v>
      </c>
      <c r="H143" s="157">
        <v>24</v>
      </c>
      <c r="I143" s="158"/>
      <c r="J143" s="159">
        <f t="shared" si="10"/>
        <v>0</v>
      </c>
      <c r="K143" s="160"/>
      <c r="L143" s="161"/>
      <c r="M143" s="162" t="s">
        <v>1</v>
      </c>
      <c r="N143" s="163" t="s">
        <v>38</v>
      </c>
      <c r="P143" s="149">
        <f t="shared" si="11"/>
        <v>0</v>
      </c>
      <c r="Q143" s="149">
        <v>2.0000000000000002E-5</v>
      </c>
      <c r="R143" s="149">
        <f t="shared" si="12"/>
        <v>4.8000000000000007E-4</v>
      </c>
      <c r="S143" s="149">
        <v>0</v>
      </c>
      <c r="T143" s="150">
        <f t="shared" si="13"/>
        <v>0</v>
      </c>
      <c r="AR143" s="151" t="s">
        <v>972</v>
      </c>
      <c r="AT143" s="151" t="s">
        <v>236</v>
      </c>
      <c r="AU143" s="151" t="s">
        <v>84</v>
      </c>
      <c r="AY143" s="13" t="s">
        <v>193</v>
      </c>
      <c r="BE143" s="152">
        <f t="shared" si="14"/>
        <v>0</v>
      </c>
      <c r="BF143" s="152">
        <f t="shared" si="15"/>
        <v>0</v>
      </c>
      <c r="BG143" s="152">
        <f t="shared" si="16"/>
        <v>0</v>
      </c>
      <c r="BH143" s="152">
        <f t="shared" si="17"/>
        <v>0</v>
      </c>
      <c r="BI143" s="152">
        <f t="shared" si="18"/>
        <v>0</v>
      </c>
      <c r="BJ143" s="13" t="s">
        <v>84</v>
      </c>
      <c r="BK143" s="152">
        <f t="shared" si="19"/>
        <v>0</v>
      </c>
      <c r="BL143" s="13" t="s">
        <v>972</v>
      </c>
      <c r="BM143" s="151" t="s">
        <v>3516</v>
      </c>
    </row>
    <row r="144" spans="2:65" s="1" customFormat="1" ht="16.5" customHeight="1">
      <c r="B144" s="138"/>
      <c r="C144" s="153" t="s">
        <v>98</v>
      </c>
      <c r="D144" s="153" t="s">
        <v>236</v>
      </c>
      <c r="E144" s="154" t="s">
        <v>3517</v>
      </c>
      <c r="F144" s="155" t="s">
        <v>3518</v>
      </c>
      <c r="G144" s="156" t="s">
        <v>319</v>
      </c>
      <c r="H144" s="157">
        <v>24</v>
      </c>
      <c r="I144" s="158"/>
      <c r="J144" s="159">
        <f t="shared" si="10"/>
        <v>0</v>
      </c>
      <c r="K144" s="160"/>
      <c r="L144" s="161"/>
      <c r="M144" s="162" t="s">
        <v>1</v>
      </c>
      <c r="N144" s="163" t="s">
        <v>38</v>
      </c>
      <c r="P144" s="149">
        <f t="shared" si="11"/>
        <v>0</v>
      </c>
      <c r="Q144" s="149">
        <v>3.0000000000000001E-5</v>
      </c>
      <c r="R144" s="149">
        <f t="shared" si="12"/>
        <v>7.2000000000000005E-4</v>
      </c>
      <c r="S144" s="149">
        <v>0</v>
      </c>
      <c r="T144" s="150">
        <f t="shared" si="13"/>
        <v>0</v>
      </c>
      <c r="AR144" s="151" t="s">
        <v>972</v>
      </c>
      <c r="AT144" s="151" t="s">
        <v>236</v>
      </c>
      <c r="AU144" s="151" t="s">
        <v>84</v>
      </c>
      <c r="AY144" s="13" t="s">
        <v>193</v>
      </c>
      <c r="BE144" s="152">
        <f t="shared" si="14"/>
        <v>0</v>
      </c>
      <c r="BF144" s="152">
        <f t="shared" si="15"/>
        <v>0</v>
      </c>
      <c r="BG144" s="152">
        <f t="shared" si="16"/>
        <v>0</v>
      </c>
      <c r="BH144" s="152">
        <f t="shared" si="17"/>
        <v>0</v>
      </c>
      <c r="BI144" s="152">
        <f t="shared" si="18"/>
        <v>0</v>
      </c>
      <c r="BJ144" s="13" t="s">
        <v>84</v>
      </c>
      <c r="BK144" s="152">
        <f t="shared" si="19"/>
        <v>0</v>
      </c>
      <c r="BL144" s="13" t="s">
        <v>972</v>
      </c>
      <c r="BM144" s="151" t="s">
        <v>3519</v>
      </c>
    </row>
    <row r="145" spans="2:65" s="1" customFormat="1" ht="16.5" customHeight="1">
      <c r="B145" s="138"/>
      <c r="C145" s="153" t="s">
        <v>101</v>
      </c>
      <c r="D145" s="153" t="s">
        <v>236</v>
      </c>
      <c r="E145" s="154" t="s">
        <v>3520</v>
      </c>
      <c r="F145" s="155" t="s">
        <v>3521</v>
      </c>
      <c r="G145" s="156" t="s">
        <v>319</v>
      </c>
      <c r="H145" s="157">
        <v>24</v>
      </c>
      <c r="I145" s="158"/>
      <c r="J145" s="159">
        <f t="shared" si="10"/>
        <v>0</v>
      </c>
      <c r="K145" s="160"/>
      <c r="L145" s="161"/>
      <c r="M145" s="162" t="s">
        <v>1</v>
      </c>
      <c r="N145" s="163" t="s">
        <v>38</v>
      </c>
      <c r="P145" s="149">
        <f t="shared" si="11"/>
        <v>0</v>
      </c>
      <c r="Q145" s="149">
        <v>3.0000000000000001E-5</v>
      </c>
      <c r="R145" s="149">
        <f t="shared" si="12"/>
        <v>7.2000000000000005E-4</v>
      </c>
      <c r="S145" s="149">
        <v>0</v>
      </c>
      <c r="T145" s="150">
        <f t="shared" si="13"/>
        <v>0</v>
      </c>
      <c r="AR145" s="151" t="s">
        <v>972</v>
      </c>
      <c r="AT145" s="151" t="s">
        <v>236</v>
      </c>
      <c r="AU145" s="151" t="s">
        <v>84</v>
      </c>
      <c r="AY145" s="13" t="s">
        <v>193</v>
      </c>
      <c r="BE145" s="152">
        <f t="shared" si="14"/>
        <v>0</v>
      </c>
      <c r="BF145" s="152">
        <f t="shared" si="15"/>
        <v>0</v>
      </c>
      <c r="BG145" s="152">
        <f t="shared" si="16"/>
        <v>0</v>
      </c>
      <c r="BH145" s="152">
        <f t="shared" si="17"/>
        <v>0</v>
      </c>
      <c r="BI145" s="152">
        <f t="shared" si="18"/>
        <v>0</v>
      </c>
      <c r="BJ145" s="13" t="s">
        <v>84</v>
      </c>
      <c r="BK145" s="152">
        <f t="shared" si="19"/>
        <v>0</v>
      </c>
      <c r="BL145" s="13" t="s">
        <v>972</v>
      </c>
      <c r="BM145" s="151" t="s">
        <v>3522</v>
      </c>
    </row>
    <row r="146" spans="2:65" s="1" customFormat="1" ht="24.25" customHeight="1">
      <c r="B146" s="138"/>
      <c r="C146" s="139" t="s">
        <v>254</v>
      </c>
      <c r="D146" s="139" t="s">
        <v>195</v>
      </c>
      <c r="E146" s="140" t="s">
        <v>3523</v>
      </c>
      <c r="F146" s="141" t="s">
        <v>3524</v>
      </c>
      <c r="G146" s="142" t="s">
        <v>319</v>
      </c>
      <c r="H146" s="143">
        <v>2</v>
      </c>
      <c r="I146" s="144"/>
      <c r="J146" s="145">
        <f t="shared" si="10"/>
        <v>0</v>
      </c>
      <c r="K146" s="146"/>
      <c r="L146" s="28"/>
      <c r="M146" s="147" t="s">
        <v>1</v>
      </c>
      <c r="N146" s="148" t="s">
        <v>38</v>
      </c>
      <c r="P146" s="149">
        <f t="shared" si="11"/>
        <v>0</v>
      </c>
      <c r="Q146" s="149">
        <v>0</v>
      </c>
      <c r="R146" s="149">
        <f t="shared" si="12"/>
        <v>0</v>
      </c>
      <c r="S146" s="149">
        <v>0</v>
      </c>
      <c r="T146" s="150">
        <f t="shared" si="13"/>
        <v>0</v>
      </c>
      <c r="AR146" s="151" t="s">
        <v>519</v>
      </c>
      <c r="AT146" s="151" t="s">
        <v>195</v>
      </c>
      <c r="AU146" s="151" t="s">
        <v>84</v>
      </c>
      <c r="AY146" s="13" t="s">
        <v>193</v>
      </c>
      <c r="BE146" s="152">
        <f t="shared" si="14"/>
        <v>0</v>
      </c>
      <c r="BF146" s="152">
        <f t="shared" si="15"/>
        <v>0</v>
      </c>
      <c r="BG146" s="152">
        <f t="shared" si="16"/>
        <v>0</v>
      </c>
      <c r="BH146" s="152">
        <f t="shared" si="17"/>
        <v>0</v>
      </c>
      <c r="BI146" s="152">
        <f t="shared" si="18"/>
        <v>0</v>
      </c>
      <c r="BJ146" s="13" t="s">
        <v>84</v>
      </c>
      <c r="BK146" s="152">
        <f t="shared" si="19"/>
        <v>0</v>
      </c>
      <c r="BL146" s="13" t="s">
        <v>519</v>
      </c>
      <c r="BM146" s="151" t="s">
        <v>3525</v>
      </c>
    </row>
    <row r="147" spans="2:65" s="1" customFormat="1" ht="21.75" customHeight="1">
      <c r="B147" s="138"/>
      <c r="C147" s="153" t="s">
        <v>330</v>
      </c>
      <c r="D147" s="153" t="s">
        <v>236</v>
      </c>
      <c r="E147" s="154" t="s">
        <v>3526</v>
      </c>
      <c r="F147" s="155" t="s">
        <v>3527</v>
      </c>
      <c r="G147" s="156" t="s">
        <v>319</v>
      </c>
      <c r="H147" s="157">
        <v>2</v>
      </c>
      <c r="I147" s="158"/>
      <c r="J147" s="159">
        <f t="shared" si="10"/>
        <v>0</v>
      </c>
      <c r="K147" s="160"/>
      <c r="L147" s="161"/>
      <c r="M147" s="162" t="s">
        <v>1</v>
      </c>
      <c r="N147" s="163" t="s">
        <v>38</v>
      </c>
      <c r="P147" s="149">
        <f t="shared" si="11"/>
        <v>0</v>
      </c>
      <c r="Q147" s="149">
        <v>1E-3</v>
      </c>
      <c r="R147" s="149">
        <f t="shared" si="12"/>
        <v>2E-3</v>
      </c>
      <c r="S147" s="149">
        <v>0</v>
      </c>
      <c r="T147" s="150">
        <f t="shared" si="13"/>
        <v>0</v>
      </c>
      <c r="AR147" s="151" t="s">
        <v>972</v>
      </c>
      <c r="AT147" s="151" t="s">
        <v>236</v>
      </c>
      <c r="AU147" s="151" t="s">
        <v>84</v>
      </c>
      <c r="AY147" s="13" t="s">
        <v>193</v>
      </c>
      <c r="BE147" s="152">
        <f t="shared" si="14"/>
        <v>0</v>
      </c>
      <c r="BF147" s="152">
        <f t="shared" si="15"/>
        <v>0</v>
      </c>
      <c r="BG147" s="152">
        <f t="shared" si="16"/>
        <v>0</v>
      </c>
      <c r="BH147" s="152">
        <f t="shared" si="17"/>
        <v>0</v>
      </c>
      <c r="BI147" s="152">
        <f t="shared" si="18"/>
        <v>0</v>
      </c>
      <c r="BJ147" s="13" t="s">
        <v>84</v>
      </c>
      <c r="BK147" s="152">
        <f t="shared" si="19"/>
        <v>0</v>
      </c>
      <c r="BL147" s="13" t="s">
        <v>972</v>
      </c>
      <c r="BM147" s="151" t="s">
        <v>3528</v>
      </c>
    </row>
    <row r="148" spans="2:65" s="1" customFormat="1" ht="16.5" customHeight="1">
      <c r="B148" s="138"/>
      <c r="C148" s="139" t="s">
        <v>334</v>
      </c>
      <c r="D148" s="139" t="s">
        <v>195</v>
      </c>
      <c r="E148" s="140" t="s">
        <v>3529</v>
      </c>
      <c r="F148" s="141" t="s">
        <v>3530</v>
      </c>
      <c r="G148" s="142" t="s">
        <v>319</v>
      </c>
      <c r="H148" s="143">
        <v>3</v>
      </c>
      <c r="I148" s="144"/>
      <c r="J148" s="145">
        <f t="shared" si="10"/>
        <v>0</v>
      </c>
      <c r="K148" s="146"/>
      <c r="L148" s="28"/>
      <c r="M148" s="147" t="s">
        <v>1</v>
      </c>
      <c r="N148" s="148" t="s">
        <v>38</v>
      </c>
      <c r="P148" s="149">
        <f t="shared" si="11"/>
        <v>0</v>
      </c>
      <c r="Q148" s="149">
        <v>0</v>
      </c>
      <c r="R148" s="149">
        <f t="shared" si="12"/>
        <v>0</v>
      </c>
      <c r="S148" s="149">
        <v>0</v>
      </c>
      <c r="T148" s="150">
        <f t="shared" si="13"/>
        <v>0</v>
      </c>
      <c r="AR148" s="151" t="s">
        <v>519</v>
      </c>
      <c r="AT148" s="151" t="s">
        <v>195</v>
      </c>
      <c r="AU148" s="151" t="s">
        <v>84</v>
      </c>
      <c r="AY148" s="13" t="s">
        <v>193</v>
      </c>
      <c r="BE148" s="152">
        <f t="shared" si="14"/>
        <v>0</v>
      </c>
      <c r="BF148" s="152">
        <f t="shared" si="15"/>
        <v>0</v>
      </c>
      <c r="BG148" s="152">
        <f t="shared" si="16"/>
        <v>0</v>
      </c>
      <c r="BH148" s="152">
        <f t="shared" si="17"/>
        <v>0</v>
      </c>
      <c r="BI148" s="152">
        <f t="shared" si="18"/>
        <v>0</v>
      </c>
      <c r="BJ148" s="13" t="s">
        <v>84</v>
      </c>
      <c r="BK148" s="152">
        <f t="shared" si="19"/>
        <v>0</v>
      </c>
      <c r="BL148" s="13" t="s">
        <v>519</v>
      </c>
      <c r="BM148" s="151" t="s">
        <v>3531</v>
      </c>
    </row>
    <row r="149" spans="2:65" s="1" customFormat="1" ht="21.75" customHeight="1">
      <c r="B149" s="138"/>
      <c r="C149" s="153" t="s">
        <v>338</v>
      </c>
      <c r="D149" s="153" t="s">
        <v>236</v>
      </c>
      <c r="E149" s="154" t="s">
        <v>3532</v>
      </c>
      <c r="F149" s="155" t="s">
        <v>3533</v>
      </c>
      <c r="G149" s="156" t="s">
        <v>319</v>
      </c>
      <c r="H149" s="157">
        <v>2</v>
      </c>
      <c r="I149" s="158"/>
      <c r="J149" s="159">
        <f t="shared" si="10"/>
        <v>0</v>
      </c>
      <c r="K149" s="160"/>
      <c r="L149" s="161"/>
      <c r="M149" s="162" t="s">
        <v>1</v>
      </c>
      <c r="N149" s="163" t="s">
        <v>38</v>
      </c>
      <c r="P149" s="149">
        <f t="shared" si="11"/>
        <v>0</v>
      </c>
      <c r="Q149" s="149">
        <v>1.2999999999999999E-4</v>
      </c>
      <c r="R149" s="149">
        <f t="shared" si="12"/>
        <v>2.5999999999999998E-4</v>
      </c>
      <c r="S149" s="149">
        <v>0</v>
      </c>
      <c r="T149" s="150">
        <f t="shared" si="13"/>
        <v>0</v>
      </c>
      <c r="AR149" s="151" t="s">
        <v>972</v>
      </c>
      <c r="AT149" s="151" t="s">
        <v>236</v>
      </c>
      <c r="AU149" s="151" t="s">
        <v>84</v>
      </c>
      <c r="AY149" s="13" t="s">
        <v>193</v>
      </c>
      <c r="BE149" s="152">
        <f t="shared" si="14"/>
        <v>0</v>
      </c>
      <c r="BF149" s="152">
        <f t="shared" si="15"/>
        <v>0</v>
      </c>
      <c r="BG149" s="152">
        <f t="shared" si="16"/>
        <v>0</v>
      </c>
      <c r="BH149" s="152">
        <f t="shared" si="17"/>
        <v>0</v>
      </c>
      <c r="BI149" s="152">
        <f t="shared" si="18"/>
        <v>0</v>
      </c>
      <c r="BJ149" s="13" t="s">
        <v>84</v>
      </c>
      <c r="BK149" s="152">
        <f t="shared" si="19"/>
        <v>0</v>
      </c>
      <c r="BL149" s="13" t="s">
        <v>972</v>
      </c>
      <c r="BM149" s="151" t="s">
        <v>3534</v>
      </c>
    </row>
    <row r="150" spans="2:65" s="1" customFormat="1" ht="21.75" customHeight="1">
      <c r="B150" s="138"/>
      <c r="C150" s="153" t="s">
        <v>342</v>
      </c>
      <c r="D150" s="153" t="s">
        <v>236</v>
      </c>
      <c r="E150" s="154" t="s">
        <v>3535</v>
      </c>
      <c r="F150" s="155" t="s">
        <v>3536</v>
      </c>
      <c r="G150" s="156" t="s">
        <v>319</v>
      </c>
      <c r="H150" s="157">
        <v>1</v>
      </c>
      <c r="I150" s="158"/>
      <c r="J150" s="159">
        <f t="shared" si="10"/>
        <v>0</v>
      </c>
      <c r="K150" s="160"/>
      <c r="L150" s="161"/>
      <c r="M150" s="162" t="s">
        <v>1</v>
      </c>
      <c r="N150" s="163" t="s">
        <v>38</v>
      </c>
      <c r="P150" s="149">
        <f t="shared" si="11"/>
        <v>0</v>
      </c>
      <c r="Q150" s="149">
        <v>1.2999999999999999E-4</v>
      </c>
      <c r="R150" s="149">
        <f t="shared" si="12"/>
        <v>1.2999999999999999E-4</v>
      </c>
      <c r="S150" s="149">
        <v>0</v>
      </c>
      <c r="T150" s="150">
        <f t="shared" si="13"/>
        <v>0</v>
      </c>
      <c r="AR150" s="151" t="s">
        <v>972</v>
      </c>
      <c r="AT150" s="151" t="s">
        <v>236</v>
      </c>
      <c r="AU150" s="151" t="s">
        <v>84</v>
      </c>
      <c r="AY150" s="13" t="s">
        <v>193</v>
      </c>
      <c r="BE150" s="152">
        <f t="shared" si="14"/>
        <v>0</v>
      </c>
      <c r="BF150" s="152">
        <f t="shared" si="15"/>
        <v>0</v>
      </c>
      <c r="BG150" s="152">
        <f t="shared" si="16"/>
        <v>0</v>
      </c>
      <c r="BH150" s="152">
        <f t="shared" si="17"/>
        <v>0</v>
      </c>
      <c r="BI150" s="152">
        <f t="shared" si="18"/>
        <v>0</v>
      </c>
      <c r="BJ150" s="13" t="s">
        <v>84</v>
      </c>
      <c r="BK150" s="152">
        <f t="shared" si="19"/>
        <v>0</v>
      </c>
      <c r="BL150" s="13" t="s">
        <v>972</v>
      </c>
      <c r="BM150" s="151" t="s">
        <v>3537</v>
      </c>
    </row>
    <row r="151" spans="2:65" s="1" customFormat="1" ht="16.5" customHeight="1">
      <c r="B151" s="138"/>
      <c r="C151" s="139" t="s">
        <v>7</v>
      </c>
      <c r="D151" s="139" t="s">
        <v>195</v>
      </c>
      <c r="E151" s="140" t="s">
        <v>3538</v>
      </c>
      <c r="F151" s="141" t="s">
        <v>3539</v>
      </c>
      <c r="G151" s="142" t="s">
        <v>319</v>
      </c>
      <c r="H151" s="143">
        <v>1</v>
      </c>
      <c r="I151" s="144"/>
      <c r="J151" s="145">
        <f t="shared" si="10"/>
        <v>0</v>
      </c>
      <c r="K151" s="146"/>
      <c r="L151" s="28"/>
      <c r="M151" s="147" t="s">
        <v>1</v>
      </c>
      <c r="N151" s="148" t="s">
        <v>38</v>
      </c>
      <c r="P151" s="149">
        <f t="shared" si="11"/>
        <v>0</v>
      </c>
      <c r="Q151" s="149">
        <v>0</v>
      </c>
      <c r="R151" s="149">
        <f t="shared" si="12"/>
        <v>0</v>
      </c>
      <c r="S151" s="149">
        <v>0</v>
      </c>
      <c r="T151" s="150">
        <f t="shared" si="13"/>
        <v>0</v>
      </c>
      <c r="AR151" s="151" t="s">
        <v>519</v>
      </c>
      <c r="AT151" s="151" t="s">
        <v>195</v>
      </c>
      <c r="AU151" s="151" t="s">
        <v>84</v>
      </c>
      <c r="AY151" s="13" t="s">
        <v>193</v>
      </c>
      <c r="BE151" s="152">
        <f t="shared" si="14"/>
        <v>0</v>
      </c>
      <c r="BF151" s="152">
        <f t="shared" si="15"/>
        <v>0</v>
      </c>
      <c r="BG151" s="152">
        <f t="shared" si="16"/>
        <v>0</v>
      </c>
      <c r="BH151" s="152">
        <f t="shared" si="17"/>
        <v>0</v>
      </c>
      <c r="BI151" s="152">
        <f t="shared" si="18"/>
        <v>0</v>
      </c>
      <c r="BJ151" s="13" t="s">
        <v>84</v>
      </c>
      <c r="BK151" s="152">
        <f t="shared" si="19"/>
        <v>0</v>
      </c>
      <c r="BL151" s="13" t="s">
        <v>519</v>
      </c>
      <c r="BM151" s="151" t="s">
        <v>3540</v>
      </c>
    </row>
    <row r="152" spans="2:65" s="1" customFormat="1" ht="37.75" customHeight="1">
      <c r="B152" s="138"/>
      <c r="C152" s="153" t="s">
        <v>350</v>
      </c>
      <c r="D152" s="153" t="s">
        <v>236</v>
      </c>
      <c r="E152" s="154" t="s">
        <v>3541</v>
      </c>
      <c r="F152" s="155" t="s">
        <v>3542</v>
      </c>
      <c r="G152" s="156" t="s">
        <v>319</v>
      </c>
      <c r="H152" s="157">
        <v>1</v>
      </c>
      <c r="I152" s="158"/>
      <c r="J152" s="159">
        <f t="shared" si="10"/>
        <v>0</v>
      </c>
      <c r="K152" s="160"/>
      <c r="L152" s="161"/>
      <c r="M152" s="162" t="s">
        <v>1</v>
      </c>
      <c r="N152" s="163" t="s">
        <v>38</v>
      </c>
      <c r="P152" s="149">
        <f t="shared" si="11"/>
        <v>0</v>
      </c>
      <c r="Q152" s="149">
        <v>8.0000000000000002E-3</v>
      </c>
      <c r="R152" s="149">
        <f t="shared" si="12"/>
        <v>8.0000000000000002E-3</v>
      </c>
      <c r="S152" s="149">
        <v>0</v>
      </c>
      <c r="T152" s="150">
        <f t="shared" si="13"/>
        <v>0</v>
      </c>
      <c r="AR152" s="151" t="s">
        <v>972</v>
      </c>
      <c r="AT152" s="151" t="s">
        <v>236</v>
      </c>
      <c r="AU152" s="151" t="s">
        <v>84</v>
      </c>
      <c r="AY152" s="13" t="s">
        <v>193</v>
      </c>
      <c r="BE152" s="152">
        <f t="shared" si="14"/>
        <v>0</v>
      </c>
      <c r="BF152" s="152">
        <f t="shared" si="15"/>
        <v>0</v>
      </c>
      <c r="BG152" s="152">
        <f t="shared" si="16"/>
        <v>0</v>
      </c>
      <c r="BH152" s="152">
        <f t="shared" si="17"/>
        <v>0</v>
      </c>
      <c r="BI152" s="152">
        <f t="shared" si="18"/>
        <v>0</v>
      </c>
      <c r="BJ152" s="13" t="s">
        <v>84</v>
      </c>
      <c r="BK152" s="152">
        <f t="shared" si="19"/>
        <v>0</v>
      </c>
      <c r="BL152" s="13" t="s">
        <v>972</v>
      </c>
      <c r="BM152" s="151" t="s">
        <v>3543</v>
      </c>
    </row>
    <row r="153" spans="2:65" s="1" customFormat="1" ht="21.75" customHeight="1">
      <c r="B153" s="138"/>
      <c r="C153" s="139" t="s">
        <v>354</v>
      </c>
      <c r="D153" s="139" t="s">
        <v>195</v>
      </c>
      <c r="E153" s="140" t="s">
        <v>3544</v>
      </c>
      <c r="F153" s="141" t="s">
        <v>3545</v>
      </c>
      <c r="G153" s="142" t="s">
        <v>319</v>
      </c>
      <c r="H153" s="143">
        <v>1</v>
      </c>
      <c r="I153" s="144"/>
      <c r="J153" s="145">
        <f t="shared" si="10"/>
        <v>0</v>
      </c>
      <c r="K153" s="146"/>
      <c r="L153" s="28"/>
      <c r="M153" s="147" t="s">
        <v>1</v>
      </c>
      <c r="N153" s="148" t="s">
        <v>38</v>
      </c>
      <c r="P153" s="149">
        <f t="shared" si="11"/>
        <v>0</v>
      </c>
      <c r="Q153" s="149">
        <v>0</v>
      </c>
      <c r="R153" s="149">
        <f t="shared" si="12"/>
        <v>0</v>
      </c>
      <c r="S153" s="149">
        <v>0</v>
      </c>
      <c r="T153" s="150">
        <f t="shared" si="13"/>
        <v>0</v>
      </c>
      <c r="AR153" s="151" t="s">
        <v>519</v>
      </c>
      <c r="AT153" s="151" t="s">
        <v>195</v>
      </c>
      <c r="AU153" s="151" t="s">
        <v>84</v>
      </c>
      <c r="AY153" s="13" t="s">
        <v>193</v>
      </c>
      <c r="BE153" s="152">
        <f t="shared" si="14"/>
        <v>0</v>
      </c>
      <c r="BF153" s="152">
        <f t="shared" si="15"/>
        <v>0</v>
      </c>
      <c r="BG153" s="152">
        <f t="shared" si="16"/>
        <v>0</v>
      </c>
      <c r="BH153" s="152">
        <f t="shared" si="17"/>
        <v>0</v>
      </c>
      <c r="BI153" s="152">
        <f t="shared" si="18"/>
        <v>0</v>
      </c>
      <c r="BJ153" s="13" t="s">
        <v>84</v>
      </c>
      <c r="BK153" s="152">
        <f t="shared" si="19"/>
        <v>0</v>
      </c>
      <c r="BL153" s="13" t="s">
        <v>519</v>
      </c>
      <c r="BM153" s="151" t="s">
        <v>3546</v>
      </c>
    </row>
    <row r="154" spans="2:65" s="1" customFormat="1" ht="44.25" customHeight="1">
      <c r="B154" s="138"/>
      <c r="C154" s="153" t="s">
        <v>358</v>
      </c>
      <c r="D154" s="153" t="s">
        <v>236</v>
      </c>
      <c r="E154" s="154" t="s">
        <v>3547</v>
      </c>
      <c r="F154" s="155" t="s">
        <v>3548</v>
      </c>
      <c r="G154" s="156" t="s">
        <v>319</v>
      </c>
      <c r="H154" s="157">
        <v>1</v>
      </c>
      <c r="I154" s="158"/>
      <c r="J154" s="159">
        <f t="shared" si="10"/>
        <v>0</v>
      </c>
      <c r="K154" s="160"/>
      <c r="L154" s="161"/>
      <c r="M154" s="162" t="s">
        <v>1</v>
      </c>
      <c r="N154" s="163" t="s">
        <v>38</v>
      </c>
      <c r="P154" s="149">
        <f t="shared" si="11"/>
        <v>0</v>
      </c>
      <c r="Q154" s="149">
        <v>2.8000000000000001E-2</v>
      </c>
      <c r="R154" s="149">
        <f t="shared" si="12"/>
        <v>2.8000000000000001E-2</v>
      </c>
      <c r="S154" s="149">
        <v>0</v>
      </c>
      <c r="T154" s="150">
        <f t="shared" si="13"/>
        <v>0</v>
      </c>
      <c r="AR154" s="151" t="s">
        <v>972</v>
      </c>
      <c r="AT154" s="151" t="s">
        <v>236</v>
      </c>
      <c r="AU154" s="151" t="s">
        <v>84</v>
      </c>
      <c r="AY154" s="13" t="s">
        <v>193</v>
      </c>
      <c r="BE154" s="152">
        <f t="shared" si="14"/>
        <v>0</v>
      </c>
      <c r="BF154" s="152">
        <f t="shared" si="15"/>
        <v>0</v>
      </c>
      <c r="BG154" s="152">
        <f t="shared" si="16"/>
        <v>0</v>
      </c>
      <c r="BH154" s="152">
        <f t="shared" si="17"/>
        <v>0</v>
      </c>
      <c r="BI154" s="152">
        <f t="shared" si="18"/>
        <v>0</v>
      </c>
      <c r="BJ154" s="13" t="s">
        <v>84</v>
      </c>
      <c r="BK154" s="152">
        <f t="shared" si="19"/>
        <v>0</v>
      </c>
      <c r="BL154" s="13" t="s">
        <v>972</v>
      </c>
      <c r="BM154" s="151" t="s">
        <v>3549</v>
      </c>
    </row>
    <row r="155" spans="2:65" s="1" customFormat="1" ht="16.5" customHeight="1">
      <c r="B155" s="138"/>
      <c r="C155" s="139" t="s">
        <v>362</v>
      </c>
      <c r="D155" s="139" t="s">
        <v>195</v>
      </c>
      <c r="E155" s="140" t="s">
        <v>3550</v>
      </c>
      <c r="F155" s="141" t="s">
        <v>3551</v>
      </c>
      <c r="G155" s="142" t="s">
        <v>319</v>
      </c>
      <c r="H155" s="143">
        <v>3</v>
      </c>
      <c r="I155" s="144"/>
      <c r="J155" s="145">
        <f t="shared" si="10"/>
        <v>0</v>
      </c>
      <c r="K155" s="146"/>
      <c r="L155" s="28"/>
      <c r="M155" s="147" t="s">
        <v>1</v>
      </c>
      <c r="N155" s="148" t="s">
        <v>38</v>
      </c>
      <c r="P155" s="149">
        <f t="shared" si="11"/>
        <v>0</v>
      </c>
      <c r="Q155" s="149">
        <v>0</v>
      </c>
      <c r="R155" s="149">
        <f t="shared" si="12"/>
        <v>0</v>
      </c>
      <c r="S155" s="149">
        <v>0</v>
      </c>
      <c r="T155" s="150">
        <f t="shared" si="13"/>
        <v>0</v>
      </c>
      <c r="AR155" s="151" t="s">
        <v>519</v>
      </c>
      <c r="AT155" s="151" t="s">
        <v>195</v>
      </c>
      <c r="AU155" s="151" t="s">
        <v>84</v>
      </c>
      <c r="AY155" s="13" t="s">
        <v>193</v>
      </c>
      <c r="BE155" s="152">
        <f t="shared" si="14"/>
        <v>0</v>
      </c>
      <c r="BF155" s="152">
        <f t="shared" si="15"/>
        <v>0</v>
      </c>
      <c r="BG155" s="152">
        <f t="shared" si="16"/>
        <v>0</v>
      </c>
      <c r="BH155" s="152">
        <f t="shared" si="17"/>
        <v>0</v>
      </c>
      <c r="BI155" s="152">
        <f t="shared" si="18"/>
        <v>0</v>
      </c>
      <c r="BJ155" s="13" t="s">
        <v>84</v>
      </c>
      <c r="BK155" s="152">
        <f t="shared" si="19"/>
        <v>0</v>
      </c>
      <c r="BL155" s="13" t="s">
        <v>519</v>
      </c>
      <c r="BM155" s="151" t="s">
        <v>3552</v>
      </c>
    </row>
    <row r="156" spans="2:65" s="1" customFormat="1" ht="16.5" customHeight="1">
      <c r="B156" s="138"/>
      <c r="C156" s="153" t="s">
        <v>366</v>
      </c>
      <c r="D156" s="153" t="s">
        <v>236</v>
      </c>
      <c r="E156" s="154" t="s">
        <v>3553</v>
      </c>
      <c r="F156" s="155" t="s">
        <v>3554</v>
      </c>
      <c r="G156" s="156" t="s">
        <v>319</v>
      </c>
      <c r="H156" s="157">
        <v>3</v>
      </c>
      <c r="I156" s="158"/>
      <c r="J156" s="159">
        <f t="shared" si="10"/>
        <v>0</v>
      </c>
      <c r="K156" s="160"/>
      <c r="L156" s="161"/>
      <c r="M156" s="162" t="s">
        <v>1</v>
      </c>
      <c r="N156" s="163" t="s">
        <v>38</v>
      </c>
      <c r="P156" s="149">
        <f t="shared" si="11"/>
        <v>0</v>
      </c>
      <c r="Q156" s="149">
        <v>4.7699999999999999E-3</v>
      </c>
      <c r="R156" s="149">
        <f t="shared" si="12"/>
        <v>1.431E-2</v>
      </c>
      <c r="S156" s="149">
        <v>0</v>
      </c>
      <c r="T156" s="150">
        <f t="shared" si="13"/>
        <v>0</v>
      </c>
      <c r="AR156" s="151" t="s">
        <v>972</v>
      </c>
      <c r="AT156" s="151" t="s">
        <v>236</v>
      </c>
      <c r="AU156" s="151" t="s">
        <v>84</v>
      </c>
      <c r="AY156" s="13" t="s">
        <v>193</v>
      </c>
      <c r="BE156" s="152">
        <f t="shared" si="14"/>
        <v>0</v>
      </c>
      <c r="BF156" s="152">
        <f t="shared" si="15"/>
        <v>0</v>
      </c>
      <c r="BG156" s="152">
        <f t="shared" si="16"/>
        <v>0</v>
      </c>
      <c r="BH156" s="152">
        <f t="shared" si="17"/>
        <v>0</v>
      </c>
      <c r="BI156" s="152">
        <f t="shared" si="18"/>
        <v>0</v>
      </c>
      <c r="BJ156" s="13" t="s">
        <v>84</v>
      </c>
      <c r="BK156" s="152">
        <f t="shared" si="19"/>
        <v>0</v>
      </c>
      <c r="BL156" s="13" t="s">
        <v>972</v>
      </c>
      <c r="BM156" s="151" t="s">
        <v>3555</v>
      </c>
    </row>
    <row r="157" spans="2:65" s="1" customFormat="1" ht="24.25" customHeight="1">
      <c r="B157" s="138"/>
      <c r="C157" s="139" t="s">
        <v>370</v>
      </c>
      <c r="D157" s="139" t="s">
        <v>195</v>
      </c>
      <c r="E157" s="140" t="s">
        <v>3556</v>
      </c>
      <c r="F157" s="141" t="s">
        <v>3557</v>
      </c>
      <c r="G157" s="142" t="s">
        <v>319</v>
      </c>
      <c r="H157" s="143">
        <v>4</v>
      </c>
      <c r="I157" s="144"/>
      <c r="J157" s="145">
        <f t="shared" si="10"/>
        <v>0</v>
      </c>
      <c r="K157" s="146"/>
      <c r="L157" s="28"/>
      <c r="M157" s="147" t="s">
        <v>1</v>
      </c>
      <c r="N157" s="148" t="s">
        <v>38</v>
      </c>
      <c r="P157" s="149">
        <f t="shared" si="11"/>
        <v>0</v>
      </c>
      <c r="Q157" s="149">
        <v>0</v>
      </c>
      <c r="R157" s="149">
        <f t="shared" si="12"/>
        <v>0</v>
      </c>
      <c r="S157" s="149">
        <v>0</v>
      </c>
      <c r="T157" s="150">
        <f t="shared" si="13"/>
        <v>0</v>
      </c>
      <c r="AR157" s="151" t="s">
        <v>519</v>
      </c>
      <c r="AT157" s="151" t="s">
        <v>195</v>
      </c>
      <c r="AU157" s="151" t="s">
        <v>84</v>
      </c>
      <c r="AY157" s="13" t="s">
        <v>193</v>
      </c>
      <c r="BE157" s="152">
        <f t="shared" si="14"/>
        <v>0</v>
      </c>
      <c r="BF157" s="152">
        <f t="shared" si="15"/>
        <v>0</v>
      </c>
      <c r="BG157" s="152">
        <f t="shared" si="16"/>
        <v>0</v>
      </c>
      <c r="BH157" s="152">
        <f t="shared" si="17"/>
        <v>0</v>
      </c>
      <c r="BI157" s="152">
        <f t="shared" si="18"/>
        <v>0</v>
      </c>
      <c r="BJ157" s="13" t="s">
        <v>84</v>
      </c>
      <c r="BK157" s="152">
        <f t="shared" si="19"/>
        <v>0</v>
      </c>
      <c r="BL157" s="13" t="s">
        <v>519</v>
      </c>
      <c r="BM157" s="151" t="s">
        <v>3558</v>
      </c>
    </row>
    <row r="158" spans="2:65" s="1" customFormat="1" ht="16.5" customHeight="1">
      <c r="B158" s="138"/>
      <c r="C158" s="153" t="s">
        <v>374</v>
      </c>
      <c r="D158" s="153" t="s">
        <v>236</v>
      </c>
      <c r="E158" s="154" t="s">
        <v>3559</v>
      </c>
      <c r="F158" s="155" t="s">
        <v>3560</v>
      </c>
      <c r="G158" s="156" t="s">
        <v>319</v>
      </c>
      <c r="H158" s="157">
        <v>4</v>
      </c>
      <c r="I158" s="158"/>
      <c r="J158" s="159">
        <f t="shared" si="10"/>
        <v>0</v>
      </c>
      <c r="K158" s="160"/>
      <c r="L158" s="161"/>
      <c r="M158" s="162" t="s">
        <v>1</v>
      </c>
      <c r="N158" s="163" t="s">
        <v>38</v>
      </c>
      <c r="P158" s="149">
        <f t="shared" si="11"/>
        <v>0</v>
      </c>
      <c r="Q158" s="149">
        <v>1.0000000000000001E-5</v>
      </c>
      <c r="R158" s="149">
        <f t="shared" si="12"/>
        <v>4.0000000000000003E-5</v>
      </c>
      <c r="S158" s="149">
        <v>0</v>
      </c>
      <c r="T158" s="150">
        <f t="shared" si="13"/>
        <v>0</v>
      </c>
      <c r="AR158" s="151" t="s">
        <v>972</v>
      </c>
      <c r="AT158" s="151" t="s">
        <v>236</v>
      </c>
      <c r="AU158" s="151" t="s">
        <v>84</v>
      </c>
      <c r="AY158" s="13" t="s">
        <v>193</v>
      </c>
      <c r="BE158" s="152">
        <f t="shared" si="14"/>
        <v>0</v>
      </c>
      <c r="BF158" s="152">
        <f t="shared" si="15"/>
        <v>0</v>
      </c>
      <c r="BG158" s="152">
        <f t="shared" si="16"/>
        <v>0</v>
      </c>
      <c r="BH158" s="152">
        <f t="shared" si="17"/>
        <v>0</v>
      </c>
      <c r="BI158" s="152">
        <f t="shared" si="18"/>
        <v>0</v>
      </c>
      <c r="BJ158" s="13" t="s">
        <v>84</v>
      </c>
      <c r="BK158" s="152">
        <f t="shared" si="19"/>
        <v>0</v>
      </c>
      <c r="BL158" s="13" t="s">
        <v>972</v>
      </c>
      <c r="BM158" s="151" t="s">
        <v>3561</v>
      </c>
    </row>
    <row r="159" spans="2:65" s="1" customFormat="1" ht="24.25" customHeight="1">
      <c r="B159" s="138"/>
      <c r="C159" s="139" t="s">
        <v>378</v>
      </c>
      <c r="D159" s="139" t="s">
        <v>195</v>
      </c>
      <c r="E159" s="140" t="s">
        <v>3562</v>
      </c>
      <c r="F159" s="141" t="s">
        <v>3563</v>
      </c>
      <c r="G159" s="142" t="s">
        <v>257</v>
      </c>
      <c r="H159" s="143">
        <v>489.5</v>
      </c>
      <c r="I159" s="144"/>
      <c r="J159" s="145">
        <f t="shared" si="10"/>
        <v>0</v>
      </c>
      <c r="K159" s="146"/>
      <c r="L159" s="28"/>
      <c r="M159" s="147" t="s">
        <v>1</v>
      </c>
      <c r="N159" s="148" t="s">
        <v>38</v>
      </c>
      <c r="P159" s="149">
        <f t="shared" si="11"/>
        <v>0</v>
      </c>
      <c r="Q159" s="149">
        <v>0</v>
      </c>
      <c r="R159" s="149">
        <f t="shared" si="12"/>
        <v>0</v>
      </c>
      <c r="S159" s="149">
        <v>0</v>
      </c>
      <c r="T159" s="150">
        <f t="shared" si="13"/>
        <v>0</v>
      </c>
      <c r="AR159" s="151" t="s">
        <v>519</v>
      </c>
      <c r="AT159" s="151" t="s">
        <v>195</v>
      </c>
      <c r="AU159" s="151" t="s">
        <v>84</v>
      </c>
      <c r="AY159" s="13" t="s">
        <v>193</v>
      </c>
      <c r="BE159" s="152">
        <f t="shared" si="14"/>
        <v>0</v>
      </c>
      <c r="BF159" s="152">
        <f t="shared" si="15"/>
        <v>0</v>
      </c>
      <c r="BG159" s="152">
        <f t="shared" si="16"/>
        <v>0</v>
      </c>
      <c r="BH159" s="152">
        <f t="shared" si="17"/>
        <v>0</v>
      </c>
      <c r="BI159" s="152">
        <f t="shared" si="18"/>
        <v>0</v>
      </c>
      <c r="BJ159" s="13" t="s">
        <v>84</v>
      </c>
      <c r="BK159" s="152">
        <f t="shared" si="19"/>
        <v>0</v>
      </c>
      <c r="BL159" s="13" t="s">
        <v>519</v>
      </c>
      <c r="BM159" s="151" t="s">
        <v>3564</v>
      </c>
    </row>
    <row r="160" spans="2:65" s="1" customFormat="1" ht="16.5" customHeight="1">
      <c r="B160" s="138"/>
      <c r="C160" s="153" t="s">
        <v>382</v>
      </c>
      <c r="D160" s="153" t="s">
        <v>236</v>
      </c>
      <c r="E160" s="154" t="s">
        <v>3565</v>
      </c>
      <c r="F160" s="155" t="s">
        <v>3566</v>
      </c>
      <c r="G160" s="156" t="s">
        <v>257</v>
      </c>
      <c r="H160" s="157">
        <v>489.5</v>
      </c>
      <c r="I160" s="158"/>
      <c r="J160" s="159">
        <f t="shared" si="10"/>
        <v>0</v>
      </c>
      <c r="K160" s="160"/>
      <c r="L160" s="161"/>
      <c r="M160" s="162" t="s">
        <v>1</v>
      </c>
      <c r="N160" s="163" t="s">
        <v>38</v>
      </c>
      <c r="P160" s="149">
        <f t="shared" si="11"/>
        <v>0</v>
      </c>
      <c r="Q160" s="149">
        <v>1.14E-3</v>
      </c>
      <c r="R160" s="149">
        <f t="shared" si="12"/>
        <v>0.55803000000000003</v>
      </c>
      <c r="S160" s="149">
        <v>0</v>
      </c>
      <c r="T160" s="150">
        <f t="shared" si="13"/>
        <v>0</v>
      </c>
      <c r="AR160" s="151" t="s">
        <v>972</v>
      </c>
      <c r="AT160" s="151" t="s">
        <v>236</v>
      </c>
      <c r="AU160" s="151" t="s">
        <v>84</v>
      </c>
      <c r="AY160" s="13" t="s">
        <v>193</v>
      </c>
      <c r="BE160" s="152">
        <f t="shared" si="14"/>
        <v>0</v>
      </c>
      <c r="BF160" s="152">
        <f t="shared" si="15"/>
        <v>0</v>
      </c>
      <c r="BG160" s="152">
        <f t="shared" si="16"/>
        <v>0</v>
      </c>
      <c r="BH160" s="152">
        <f t="shared" si="17"/>
        <v>0</v>
      </c>
      <c r="BI160" s="152">
        <f t="shared" si="18"/>
        <v>0</v>
      </c>
      <c r="BJ160" s="13" t="s">
        <v>84</v>
      </c>
      <c r="BK160" s="152">
        <f t="shared" si="19"/>
        <v>0</v>
      </c>
      <c r="BL160" s="13" t="s">
        <v>972</v>
      </c>
      <c r="BM160" s="151" t="s">
        <v>3567</v>
      </c>
    </row>
    <row r="161" spans="2:65" s="1" customFormat="1" ht="21.75" customHeight="1">
      <c r="B161" s="138"/>
      <c r="C161" s="139" t="s">
        <v>386</v>
      </c>
      <c r="D161" s="139" t="s">
        <v>195</v>
      </c>
      <c r="E161" s="140" t="s">
        <v>1383</v>
      </c>
      <c r="F161" s="141" t="s">
        <v>1384</v>
      </c>
      <c r="G161" s="142" t="s">
        <v>257</v>
      </c>
      <c r="H161" s="143">
        <v>489.5</v>
      </c>
      <c r="I161" s="144"/>
      <c r="J161" s="145">
        <f t="shared" si="10"/>
        <v>0</v>
      </c>
      <c r="K161" s="146"/>
      <c r="L161" s="28"/>
      <c r="M161" s="147" t="s">
        <v>1</v>
      </c>
      <c r="N161" s="148" t="s">
        <v>38</v>
      </c>
      <c r="P161" s="149">
        <f t="shared" si="11"/>
        <v>0</v>
      </c>
      <c r="Q161" s="149">
        <v>0</v>
      </c>
      <c r="R161" s="149">
        <f t="shared" si="12"/>
        <v>0</v>
      </c>
      <c r="S161" s="149">
        <v>0</v>
      </c>
      <c r="T161" s="150">
        <f t="shared" si="13"/>
        <v>0</v>
      </c>
      <c r="AR161" s="151" t="s">
        <v>519</v>
      </c>
      <c r="AT161" s="151" t="s">
        <v>195</v>
      </c>
      <c r="AU161" s="151" t="s">
        <v>84</v>
      </c>
      <c r="AY161" s="13" t="s">
        <v>193</v>
      </c>
      <c r="BE161" s="152">
        <f t="shared" si="14"/>
        <v>0</v>
      </c>
      <c r="BF161" s="152">
        <f t="shared" si="15"/>
        <v>0</v>
      </c>
      <c r="BG161" s="152">
        <f t="shared" si="16"/>
        <v>0</v>
      </c>
      <c r="BH161" s="152">
        <f t="shared" si="17"/>
        <v>0</v>
      </c>
      <c r="BI161" s="152">
        <f t="shared" si="18"/>
        <v>0</v>
      </c>
      <c r="BJ161" s="13" t="s">
        <v>84</v>
      </c>
      <c r="BK161" s="152">
        <f t="shared" si="19"/>
        <v>0</v>
      </c>
      <c r="BL161" s="13" t="s">
        <v>519</v>
      </c>
      <c r="BM161" s="151" t="s">
        <v>3568</v>
      </c>
    </row>
    <row r="162" spans="2:65" s="11" customFormat="1" ht="22.75" customHeight="1">
      <c r="B162" s="126"/>
      <c r="D162" s="127" t="s">
        <v>71</v>
      </c>
      <c r="E162" s="136" t="s">
        <v>1392</v>
      </c>
      <c r="F162" s="136" t="s">
        <v>1393</v>
      </c>
      <c r="I162" s="129"/>
      <c r="J162" s="137">
        <f>BK162</f>
        <v>0</v>
      </c>
      <c r="L162" s="126"/>
      <c r="M162" s="131"/>
      <c r="P162" s="132">
        <f>SUM(P163:P167)</f>
        <v>0</v>
      </c>
      <c r="R162" s="132">
        <f>SUM(R163:R167)</f>
        <v>0.10017000000000001</v>
      </c>
      <c r="T162" s="133">
        <f>SUM(T163:T167)</f>
        <v>0</v>
      </c>
      <c r="AR162" s="127" t="s">
        <v>106</v>
      </c>
      <c r="AT162" s="134" t="s">
        <v>71</v>
      </c>
      <c r="AU162" s="134" t="s">
        <v>76</v>
      </c>
      <c r="AY162" s="127" t="s">
        <v>193</v>
      </c>
      <c r="BK162" s="135">
        <f>SUM(BK163:BK167)</f>
        <v>0</v>
      </c>
    </row>
    <row r="163" spans="2:65" s="1" customFormat="1" ht="24.25" customHeight="1">
      <c r="B163" s="138"/>
      <c r="C163" s="139" t="s">
        <v>390</v>
      </c>
      <c r="D163" s="139" t="s">
        <v>195</v>
      </c>
      <c r="E163" s="140" t="s">
        <v>1397</v>
      </c>
      <c r="F163" s="141" t="s">
        <v>1398</v>
      </c>
      <c r="G163" s="142" t="s">
        <v>257</v>
      </c>
      <c r="H163" s="143">
        <v>477</v>
      </c>
      <c r="I163" s="144"/>
      <c r="J163" s="145">
        <f>ROUND(I163*H163,2)</f>
        <v>0</v>
      </c>
      <c r="K163" s="146"/>
      <c r="L163" s="28"/>
      <c r="M163" s="147" t="s">
        <v>1</v>
      </c>
      <c r="N163" s="148" t="s">
        <v>38</v>
      </c>
      <c r="P163" s="149">
        <f>O163*H163</f>
        <v>0</v>
      </c>
      <c r="Q163" s="149">
        <v>0</v>
      </c>
      <c r="R163" s="149">
        <f>Q163*H163</f>
        <v>0</v>
      </c>
      <c r="S163" s="149">
        <v>0</v>
      </c>
      <c r="T163" s="150">
        <f>S163*H163</f>
        <v>0</v>
      </c>
      <c r="AR163" s="151" t="s">
        <v>519</v>
      </c>
      <c r="AT163" s="151" t="s">
        <v>195</v>
      </c>
      <c r="AU163" s="151" t="s">
        <v>84</v>
      </c>
      <c r="AY163" s="13" t="s">
        <v>193</v>
      </c>
      <c r="BE163" s="152">
        <f>IF(N163="základná",J163,0)</f>
        <v>0</v>
      </c>
      <c r="BF163" s="152">
        <f>IF(N163="znížená",J163,0)</f>
        <v>0</v>
      </c>
      <c r="BG163" s="152">
        <f>IF(N163="zákl. prenesená",J163,0)</f>
        <v>0</v>
      </c>
      <c r="BH163" s="152">
        <f>IF(N163="zníž. prenesená",J163,0)</f>
        <v>0</v>
      </c>
      <c r="BI163" s="152">
        <f>IF(N163="nulová",J163,0)</f>
        <v>0</v>
      </c>
      <c r="BJ163" s="13" t="s">
        <v>84</v>
      </c>
      <c r="BK163" s="152">
        <f>ROUND(I163*H163,2)</f>
        <v>0</v>
      </c>
      <c r="BL163" s="13" t="s">
        <v>519</v>
      </c>
      <c r="BM163" s="151" t="s">
        <v>3569</v>
      </c>
    </row>
    <row r="164" spans="2:65" s="1" customFormat="1" ht="24.25" customHeight="1">
      <c r="B164" s="138"/>
      <c r="C164" s="139" t="s">
        <v>394</v>
      </c>
      <c r="D164" s="139" t="s">
        <v>195</v>
      </c>
      <c r="E164" s="140" t="s">
        <v>3570</v>
      </c>
      <c r="F164" s="141" t="s">
        <v>3571</v>
      </c>
      <c r="G164" s="142" t="s">
        <v>257</v>
      </c>
      <c r="H164" s="143">
        <v>477</v>
      </c>
      <c r="I164" s="144"/>
      <c r="J164" s="145">
        <f>ROUND(I164*H164,2)</f>
        <v>0</v>
      </c>
      <c r="K164" s="146"/>
      <c r="L164" s="28"/>
      <c r="M164" s="147" t="s">
        <v>1</v>
      </c>
      <c r="N164" s="148" t="s">
        <v>38</v>
      </c>
      <c r="P164" s="149">
        <f>O164*H164</f>
        <v>0</v>
      </c>
      <c r="Q164" s="149">
        <v>0</v>
      </c>
      <c r="R164" s="149">
        <f>Q164*H164</f>
        <v>0</v>
      </c>
      <c r="S164" s="149">
        <v>0</v>
      </c>
      <c r="T164" s="150">
        <f>S164*H164</f>
        <v>0</v>
      </c>
      <c r="AR164" s="151" t="s">
        <v>519</v>
      </c>
      <c r="AT164" s="151" t="s">
        <v>195</v>
      </c>
      <c r="AU164" s="151" t="s">
        <v>84</v>
      </c>
      <c r="AY164" s="13" t="s">
        <v>193</v>
      </c>
      <c r="BE164" s="152">
        <f>IF(N164="základná",J164,0)</f>
        <v>0</v>
      </c>
      <c r="BF164" s="152">
        <f>IF(N164="znížená",J164,0)</f>
        <v>0</v>
      </c>
      <c r="BG164" s="152">
        <f>IF(N164="zákl. prenesená",J164,0)</f>
        <v>0</v>
      </c>
      <c r="BH164" s="152">
        <f>IF(N164="zníž. prenesená",J164,0)</f>
        <v>0</v>
      </c>
      <c r="BI164" s="152">
        <f>IF(N164="nulová",J164,0)</f>
        <v>0</v>
      </c>
      <c r="BJ164" s="13" t="s">
        <v>84</v>
      </c>
      <c r="BK164" s="152">
        <f>ROUND(I164*H164,2)</f>
        <v>0</v>
      </c>
      <c r="BL164" s="13" t="s">
        <v>519</v>
      </c>
      <c r="BM164" s="151" t="s">
        <v>3572</v>
      </c>
    </row>
    <row r="165" spans="2:65" s="1" customFormat="1" ht="16.5" customHeight="1">
      <c r="B165" s="138"/>
      <c r="C165" s="153" t="s">
        <v>398</v>
      </c>
      <c r="D165" s="153" t="s">
        <v>236</v>
      </c>
      <c r="E165" s="154" t="s">
        <v>1403</v>
      </c>
      <c r="F165" s="155" t="s">
        <v>3573</v>
      </c>
      <c r="G165" s="156" t="s">
        <v>257</v>
      </c>
      <c r="H165" s="157">
        <v>477</v>
      </c>
      <c r="I165" s="158"/>
      <c r="J165" s="159">
        <f>ROUND(I165*H165,2)</f>
        <v>0</v>
      </c>
      <c r="K165" s="160"/>
      <c r="L165" s="161"/>
      <c r="M165" s="162" t="s">
        <v>1</v>
      </c>
      <c r="N165" s="163" t="s">
        <v>38</v>
      </c>
      <c r="P165" s="149">
        <f>O165*H165</f>
        <v>0</v>
      </c>
      <c r="Q165" s="149">
        <v>2.1000000000000001E-4</v>
      </c>
      <c r="R165" s="149">
        <f>Q165*H165</f>
        <v>0.10017000000000001</v>
      </c>
      <c r="S165" s="149">
        <v>0</v>
      </c>
      <c r="T165" s="150">
        <f>S165*H165</f>
        <v>0</v>
      </c>
      <c r="AR165" s="151" t="s">
        <v>972</v>
      </c>
      <c r="AT165" s="151" t="s">
        <v>236</v>
      </c>
      <c r="AU165" s="151" t="s">
        <v>84</v>
      </c>
      <c r="AY165" s="13" t="s">
        <v>193</v>
      </c>
      <c r="BE165" s="152">
        <f>IF(N165="základná",J165,0)</f>
        <v>0</v>
      </c>
      <c r="BF165" s="152">
        <f>IF(N165="znížená",J165,0)</f>
        <v>0</v>
      </c>
      <c r="BG165" s="152">
        <f>IF(N165="zákl. prenesená",J165,0)</f>
        <v>0</v>
      </c>
      <c r="BH165" s="152">
        <f>IF(N165="zníž. prenesená",J165,0)</f>
        <v>0</v>
      </c>
      <c r="BI165" s="152">
        <f>IF(N165="nulová",J165,0)</f>
        <v>0</v>
      </c>
      <c r="BJ165" s="13" t="s">
        <v>84</v>
      </c>
      <c r="BK165" s="152">
        <f>ROUND(I165*H165,2)</f>
        <v>0</v>
      </c>
      <c r="BL165" s="13" t="s">
        <v>972</v>
      </c>
      <c r="BM165" s="151" t="s">
        <v>3574</v>
      </c>
    </row>
    <row r="166" spans="2:65" s="1" customFormat="1" ht="33" customHeight="1">
      <c r="B166" s="138"/>
      <c r="C166" s="139" t="s">
        <v>402</v>
      </c>
      <c r="D166" s="139" t="s">
        <v>195</v>
      </c>
      <c r="E166" s="140" t="s">
        <v>1409</v>
      </c>
      <c r="F166" s="141" t="s">
        <v>1410</v>
      </c>
      <c r="G166" s="142" t="s">
        <v>257</v>
      </c>
      <c r="H166" s="143">
        <v>477</v>
      </c>
      <c r="I166" s="144"/>
      <c r="J166" s="145">
        <f>ROUND(I166*H166,2)</f>
        <v>0</v>
      </c>
      <c r="K166" s="146"/>
      <c r="L166" s="28"/>
      <c r="M166" s="147" t="s">
        <v>1</v>
      </c>
      <c r="N166" s="148" t="s">
        <v>38</v>
      </c>
      <c r="P166" s="149">
        <f>O166*H166</f>
        <v>0</v>
      </c>
      <c r="Q166" s="149">
        <v>0</v>
      </c>
      <c r="R166" s="149">
        <f>Q166*H166</f>
        <v>0</v>
      </c>
      <c r="S166" s="149">
        <v>0</v>
      </c>
      <c r="T166" s="150">
        <f>S166*H166</f>
        <v>0</v>
      </c>
      <c r="AR166" s="151" t="s">
        <v>519</v>
      </c>
      <c r="AT166" s="151" t="s">
        <v>195</v>
      </c>
      <c r="AU166" s="151" t="s">
        <v>84</v>
      </c>
      <c r="AY166" s="13" t="s">
        <v>193</v>
      </c>
      <c r="BE166" s="152">
        <f>IF(N166="základná",J166,0)</f>
        <v>0</v>
      </c>
      <c r="BF166" s="152">
        <f>IF(N166="znížená",J166,0)</f>
        <v>0</v>
      </c>
      <c r="BG166" s="152">
        <f>IF(N166="zákl. prenesená",J166,0)</f>
        <v>0</v>
      </c>
      <c r="BH166" s="152">
        <f>IF(N166="zníž. prenesená",J166,0)</f>
        <v>0</v>
      </c>
      <c r="BI166" s="152">
        <f>IF(N166="nulová",J166,0)</f>
        <v>0</v>
      </c>
      <c r="BJ166" s="13" t="s">
        <v>84</v>
      </c>
      <c r="BK166" s="152">
        <f>ROUND(I166*H166,2)</f>
        <v>0</v>
      </c>
      <c r="BL166" s="13" t="s">
        <v>519</v>
      </c>
      <c r="BM166" s="151" t="s">
        <v>3575</v>
      </c>
    </row>
    <row r="167" spans="2:65" s="1" customFormat="1" ht="33" customHeight="1">
      <c r="B167" s="138"/>
      <c r="C167" s="139" t="s">
        <v>406</v>
      </c>
      <c r="D167" s="139" t="s">
        <v>195</v>
      </c>
      <c r="E167" s="140" t="s">
        <v>3576</v>
      </c>
      <c r="F167" s="141" t="s">
        <v>3577</v>
      </c>
      <c r="G167" s="142" t="s">
        <v>234</v>
      </c>
      <c r="H167" s="143">
        <v>238.5</v>
      </c>
      <c r="I167" s="144"/>
      <c r="J167" s="145">
        <f>ROUND(I167*H167,2)</f>
        <v>0</v>
      </c>
      <c r="K167" s="146"/>
      <c r="L167" s="28"/>
      <c r="M167" s="147" t="s">
        <v>1</v>
      </c>
      <c r="N167" s="148" t="s">
        <v>38</v>
      </c>
      <c r="P167" s="149">
        <f>O167*H167</f>
        <v>0</v>
      </c>
      <c r="Q167" s="149">
        <v>0</v>
      </c>
      <c r="R167" s="149">
        <f>Q167*H167</f>
        <v>0</v>
      </c>
      <c r="S167" s="149">
        <v>0</v>
      </c>
      <c r="T167" s="150">
        <f>S167*H167</f>
        <v>0</v>
      </c>
      <c r="AR167" s="151" t="s">
        <v>519</v>
      </c>
      <c r="AT167" s="151" t="s">
        <v>195</v>
      </c>
      <c r="AU167" s="151" t="s">
        <v>84</v>
      </c>
      <c r="AY167" s="13" t="s">
        <v>193</v>
      </c>
      <c r="BE167" s="152">
        <f>IF(N167="základná",J167,0)</f>
        <v>0</v>
      </c>
      <c r="BF167" s="152">
        <f>IF(N167="znížená",J167,0)</f>
        <v>0</v>
      </c>
      <c r="BG167" s="152">
        <f>IF(N167="zákl. prenesená",J167,0)</f>
        <v>0</v>
      </c>
      <c r="BH167" s="152">
        <f>IF(N167="zníž. prenesená",J167,0)</f>
        <v>0</v>
      </c>
      <c r="BI167" s="152">
        <f>IF(N167="nulová",J167,0)</f>
        <v>0</v>
      </c>
      <c r="BJ167" s="13" t="s">
        <v>84</v>
      </c>
      <c r="BK167" s="152">
        <f>ROUND(I167*H167,2)</f>
        <v>0</v>
      </c>
      <c r="BL167" s="13" t="s">
        <v>519</v>
      </c>
      <c r="BM167" s="151" t="s">
        <v>3578</v>
      </c>
    </row>
    <row r="168" spans="2:65" s="11" customFormat="1" ht="26" customHeight="1">
      <c r="B168" s="126"/>
      <c r="D168" s="127" t="s">
        <v>71</v>
      </c>
      <c r="E168" s="128" t="s">
        <v>1415</v>
      </c>
      <c r="F168" s="128" t="s">
        <v>1416</v>
      </c>
      <c r="I168" s="129"/>
      <c r="J168" s="130">
        <f>BK168</f>
        <v>0</v>
      </c>
      <c r="L168" s="126"/>
      <c r="M168" s="131"/>
      <c r="P168" s="132">
        <f>P169</f>
        <v>0</v>
      </c>
      <c r="R168" s="132">
        <f>R169</f>
        <v>0</v>
      </c>
      <c r="T168" s="133">
        <f>T169</f>
        <v>0</v>
      </c>
      <c r="AR168" s="127" t="s">
        <v>109</v>
      </c>
      <c r="AT168" s="134" t="s">
        <v>71</v>
      </c>
      <c r="AU168" s="134" t="s">
        <v>72</v>
      </c>
      <c r="AY168" s="127" t="s">
        <v>193</v>
      </c>
      <c r="BK168" s="135">
        <f>BK169</f>
        <v>0</v>
      </c>
    </row>
    <row r="169" spans="2:65" s="1" customFormat="1" ht="37.75" customHeight="1">
      <c r="B169" s="138"/>
      <c r="C169" s="139" t="s">
        <v>410</v>
      </c>
      <c r="D169" s="139" t="s">
        <v>195</v>
      </c>
      <c r="E169" s="140" t="s">
        <v>3579</v>
      </c>
      <c r="F169" s="141" t="s">
        <v>3580</v>
      </c>
      <c r="G169" s="142" t="s">
        <v>1419</v>
      </c>
      <c r="H169" s="143">
        <v>6</v>
      </c>
      <c r="I169" s="144"/>
      <c r="J169" s="145">
        <f>ROUND(I169*H169,2)</f>
        <v>0</v>
      </c>
      <c r="K169" s="146"/>
      <c r="L169" s="28"/>
      <c r="M169" s="164" t="s">
        <v>1</v>
      </c>
      <c r="N169" s="165" t="s">
        <v>38</v>
      </c>
      <c r="O169" s="166"/>
      <c r="P169" s="167">
        <f>O169*H169</f>
        <v>0</v>
      </c>
      <c r="Q169" s="167">
        <v>0</v>
      </c>
      <c r="R169" s="167">
        <f>Q169*H169</f>
        <v>0</v>
      </c>
      <c r="S169" s="167">
        <v>0</v>
      </c>
      <c r="T169" s="168">
        <f>S169*H169</f>
        <v>0</v>
      </c>
      <c r="AR169" s="151" t="s">
        <v>151</v>
      </c>
      <c r="AT169" s="151" t="s">
        <v>195</v>
      </c>
      <c r="AU169" s="151" t="s">
        <v>76</v>
      </c>
      <c r="AY169" s="13" t="s">
        <v>193</v>
      </c>
      <c r="BE169" s="152">
        <f>IF(N169="základná",J169,0)</f>
        <v>0</v>
      </c>
      <c r="BF169" s="152">
        <f>IF(N169="znížená",J169,0)</f>
        <v>0</v>
      </c>
      <c r="BG169" s="152">
        <f>IF(N169="zákl. prenesená",J169,0)</f>
        <v>0</v>
      </c>
      <c r="BH169" s="152">
        <f>IF(N169="zníž. prenesená",J169,0)</f>
        <v>0</v>
      </c>
      <c r="BI169" s="152">
        <f>IF(N169="nulová",J169,0)</f>
        <v>0</v>
      </c>
      <c r="BJ169" s="13" t="s">
        <v>84</v>
      </c>
      <c r="BK169" s="152">
        <f>ROUND(I169*H169,2)</f>
        <v>0</v>
      </c>
      <c r="BL169" s="13" t="s">
        <v>151</v>
      </c>
      <c r="BM169" s="151" t="s">
        <v>3581</v>
      </c>
    </row>
    <row r="170" spans="2:65" s="1" customFormat="1" ht="7" customHeight="1">
      <c r="B170" s="43"/>
      <c r="C170" s="44"/>
      <c r="D170" s="44"/>
      <c r="E170" s="44"/>
      <c r="F170" s="44"/>
      <c r="G170" s="44"/>
      <c r="H170" s="44"/>
      <c r="I170" s="44"/>
      <c r="J170" s="44"/>
      <c r="K170" s="44"/>
      <c r="L170" s="28"/>
    </row>
  </sheetData>
  <autoFilter ref="C122:K169" xr:uid="{00000000-0009-0000-0000-00001B000000}"/>
  <mergeCells count="9">
    <mergeCell ref="E87:H87"/>
    <mergeCell ref="E113:H113"/>
    <mergeCell ref="E115:H115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Hárky</vt:lpstr>
      </vt:variant>
      <vt:variant>
        <vt:i4>28</vt:i4>
      </vt:variant>
      <vt:variant>
        <vt:lpstr>Pomenované rozsahy</vt:lpstr>
      </vt:variant>
      <vt:variant>
        <vt:i4>56</vt:i4>
      </vt:variant>
    </vt:vector>
  </HeadingPairs>
  <TitlesOfParts>
    <vt:vector size="84" baseType="lpstr">
      <vt:lpstr>Rekapitulácia stavby</vt:lpstr>
      <vt:lpstr>11 - Osadenie vodojemu</vt:lpstr>
      <vt:lpstr>12 - Nádrž 100 m3 - 2x</vt:lpstr>
      <vt:lpstr>13 - Manipulačná komora M...</vt:lpstr>
      <vt:lpstr>14 - Úprava armatúr vodojemu</vt:lpstr>
      <vt:lpstr>15 - Elektroinštalácia a ...</vt:lpstr>
      <vt:lpstr>16 - Hygienické zabezpeče...</vt:lpstr>
      <vt:lpstr>17 - Telemetria</vt:lpstr>
      <vt:lpstr>2 - SO 112 Oplotenie vodo...</vt:lpstr>
      <vt:lpstr>3 - SO 113 Privádzacie po...</vt:lpstr>
      <vt:lpstr>4 - SO 114 Pristupová ces...</vt:lpstr>
      <vt:lpstr>5 - SO 115 Odpadové potru...</vt:lpstr>
      <vt:lpstr>501 - Privádzacie potrubie</vt:lpstr>
      <vt:lpstr>502 - Potrubie A</vt:lpstr>
      <vt:lpstr>503 - Potrubie A-1</vt:lpstr>
      <vt:lpstr>504 - Potrubie A-2</vt:lpstr>
      <vt:lpstr>505 - Potrubie A-2-1</vt:lpstr>
      <vt:lpstr>506 - Potrubie A-2-1a</vt:lpstr>
      <vt:lpstr>507 - Potrubie A-2-1b</vt:lpstr>
      <vt:lpstr>508 - Potrubie A-2-2</vt:lpstr>
      <vt:lpstr>509 - Potrubie A-2-2a</vt:lpstr>
      <vt:lpstr>510 - Potrubie A-3</vt:lpstr>
      <vt:lpstr>511 - Potrubie A-3-1</vt:lpstr>
      <vt:lpstr>512 - Potrubie A-4</vt:lpstr>
      <vt:lpstr>513 - Potrubie A-5</vt:lpstr>
      <vt:lpstr>514 - Potrubie A-6</vt:lpstr>
      <vt:lpstr>7 - SO 122 Domové vodovod...</vt:lpstr>
      <vt:lpstr>8 - SO 404 Elektrická NN ...</vt:lpstr>
      <vt:lpstr>'11 - Osadenie vodojemu'!Názvy_tlače</vt:lpstr>
      <vt:lpstr>'12 - Nádrž 100 m3 - 2x'!Názvy_tlače</vt:lpstr>
      <vt:lpstr>'13 - Manipulačná komora M...'!Názvy_tlače</vt:lpstr>
      <vt:lpstr>'14 - Úprava armatúr vodojemu'!Názvy_tlače</vt:lpstr>
      <vt:lpstr>'15 - Elektroinštalácia a ...'!Názvy_tlače</vt:lpstr>
      <vt:lpstr>'16 - Hygienické zabezpeče...'!Názvy_tlače</vt:lpstr>
      <vt:lpstr>'17 - Telemetria'!Názvy_tlače</vt:lpstr>
      <vt:lpstr>'2 - SO 112 Oplotenie vodo...'!Názvy_tlače</vt:lpstr>
      <vt:lpstr>'3 - SO 113 Privádzacie po...'!Názvy_tlače</vt:lpstr>
      <vt:lpstr>'4 - SO 114 Pristupová ces...'!Názvy_tlače</vt:lpstr>
      <vt:lpstr>'5 - SO 115 Odpadové potru...'!Názvy_tlače</vt:lpstr>
      <vt:lpstr>'501 - Privádzacie potrubie'!Názvy_tlače</vt:lpstr>
      <vt:lpstr>'502 - Potrubie A'!Názvy_tlače</vt:lpstr>
      <vt:lpstr>'503 - Potrubie A-1'!Názvy_tlače</vt:lpstr>
      <vt:lpstr>'504 - Potrubie A-2'!Názvy_tlače</vt:lpstr>
      <vt:lpstr>'505 - Potrubie A-2-1'!Názvy_tlače</vt:lpstr>
      <vt:lpstr>'506 - Potrubie A-2-1a'!Názvy_tlače</vt:lpstr>
      <vt:lpstr>'507 - Potrubie A-2-1b'!Názvy_tlače</vt:lpstr>
      <vt:lpstr>'508 - Potrubie A-2-2'!Názvy_tlače</vt:lpstr>
      <vt:lpstr>'509 - Potrubie A-2-2a'!Názvy_tlače</vt:lpstr>
      <vt:lpstr>'510 - Potrubie A-3'!Názvy_tlače</vt:lpstr>
      <vt:lpstr>'511 - Potrubie A-3-1'!Názvy_tlače</vt:lpstr>
      <vt:lpstr>'512 - Potrubie A-4'!Názvy_tlače</vt:lpstr>
      <vt:lpstr>'513 - Potrubie A-5'!Názvy_tlače</vt:lpstr>
      <vt:lpstr>'514 - Potrubie A-6'!Názvy_tlače</vt:lpstr>
      <vt:lpstr>'7 - SO 122 Domové vodovod...'!Názvy_tlače</vt:lpstr>
      <vt:lpstr>'8 - SO 404 Elektrická NN ...'!Názvy_tlače</vt:lpstr>
      <vt:lpstr>'Rekapitulácia stavby'!Názvy_tlače</vt:lpstr>
      <vt:lpstr>'11 - Osadenie vodojemu'!Oblasť_tlače</vt:lpstr>
      <vt:lpstr>'12 - Nádrž 100 m3 - 2x'!Oblasť_tlače</vt:lpstr>
      <vt:lpstr>'13 - Manipulačná komora M...'!Oblasť_tlače</vt:lpstr>
      <vt:lpstr>'14 - Úprava armatúr vodojemu'!Oblasť_tlače</vt:lpstr>
      <vt:lpstr>'15 - Elektroinštalácia a ...'!Oblasť_tlače</vt:lpstr>
      <vt:lpstr>'16 - Hygienické zabezpeče...'!Oblasť_tlače</vt:lpstr>
      <vt:lpstr>'17 - Telemetria'!Oblasť_tlače</vt:lpstr>
      <vt:lpstr>'2 - SO 112 Oplotenie vodo...'!Oblasť_tlače</vt:lpstr>
      <vt:lpstr>'3 - SO 113 Privádzacie po...'!Oblasť_tlače</vt:lpstr>
      <vt:lpstr>'4 - SO 114 Pristupová ces...'!Oblasť_tlače</vt:lpstr>
      <vt:lpstr>'5 - SO 115 Odpadové potru...'!Oblasť_tlače</vt:lpstr>
      <vt:lpstr>'501 - Privádzacie potrubie'!Oblasť_tlače</vt:lpstr>
      <vt:lpstr>'502 - Potrubie A'!Oblasť_tlače</vt:lpstr>
      <vt:lpstr>'503 - Potrubie A-1'!Oblasť_tlače</vt:lpstr>
      <vt:lpstr>'504 - Potrubie A-2'!Oblasť_tlače</vt:lpstr>
      <vt:lpstr>'505 - Potrubie A-2-1'!Oblasť_tlače</vt:lpstr>
      <vt:lpstr>'506 - Potrubie A-2-1a'!Oblasť_tlače</vt:lpstr>
      <vt:lpstr>'507 - Potrubie A-2-1b'!Oblasť_tlače</vt:lpstr>
      <vt:lpstr>'508 - Potrubie A-2-2'!Oblasť_tlače</vt:lpstr>
      <vt:lpstr>'509 - Potrubie A-2-2a'!Oblasť_tlače</vt:lpstr>
      <vt:lpstr>'510 - Potrubie A-3'!Oblasť_tlače</vt:lpstr>
      <vt:lpstr>'511 - Potrubie A-3-1'!Oblasť_tlače</vt:lpstr>
      <vt:lpstr>'512 - Potrubie A-4'!Oblasť_tlače</vt:lpstr>
      <vt:lpstr>'513 - Potrubie A-5'!Oblasť_tlače</vt:lpstr>
      <vt:lpstr>'514 - Potrubie A-6'!Oblasť_tlače</vt:lpstr>
      <vt:lpstr>'7 - SO 122 Domové vodovod...'!Oblasť_tlače</vt:lpstr>
      <vt:lpstr>'8 - SO 404 Elektrická NN ...'!Oblasť_tlače</vt:lpstr>
      <vt:lpstr>'Rekapitulácia stavby'!Oblasť_tlače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Microsoft Office User</cp:lastModifiedBy>
  <dcterms:created xsi:type="dcterms:W3CDTF">2026-07-30T06:38:10Z</dcterms:created>
  <dcterms:modified xsi:type="dcterms:W3CDTF">2026-08-10T15:00:49Z</dcterms:modified>
  <cp:category/>
</cp:coreProperties>
</file>